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filterPrivacy="1" codeName="ThisWorkbook"/>
  <xr:revisionPtr revIDLastSave="0" documentId="8_{4769E99E-DE17-41EF-B746-A7729492E960}" xr6:coauthVersionLast="47" xr6:coauthVersionMax="47" xr10:uidLastSave="{00000000-0000-0000-0000-000000000000}"/>
  <workbookProtection workbookAlgorithmName="SHA-512" workbookHashValue="ysDgjZPeEbhuPd8PWJ0tp41jc5HuYW2Ju+4jDL6d09SOSDlEqZ/VE32r5zKixg8QSsZ3cYp7VU8R61isLgz02w==" workbookSaltValue="QMU8wO/wOKfkiEKgg45s6A==" workbookSpinCount="100000" lockStructure="1"/>
  <bookViews>
    <workbookView xWindow="-120" yWindow="-120" windowWidth="29040" windowHeight="15720" tabRatio="810" firstSheet="1" activeTab="1" xr2:uid="{00000000-000D-0000-FFFF-FFFF00000000}"/>
  </bookViews>
  <sheets>
    <sheet name="config" sheetId="23" state="hidden" r:id="rId1"/>
    <sheet name="Cover_sheet" sheetId="11" r:id="rId2"/>
    <sheet name="Contents" sheetId="12" r:id="rId3"/>
    <sheet name="Data" sheetId="22" r:id="rId4"/>
    <sheet name="FIRE1113_working" sheetId="19" state="hidden" r:id="rId5"/>
    <sheet name="FIRE1113" sheetId="20" r:id="rId6"/>
    <sheet name="FRS geographical categories" sheetId="21" r:id="rId7"/>
  </sheets>
  <definedNames>
    <definedName name="_xlnm._FilterDatabase" localSheetId="3" hidden="1">Data!$A$1:$I$1</definedName>
    <definedName name="_xlnm.Print_Area" localSheetId="2">Contents!$A$1:$D$9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9" i="11" l="1"/>
  <c r="C7" i="12"/>
  <c r="C6" i="12"/>
  <c r="A2" i="12"/>
  <c r="A10" i="11"/>
  <c r="A8" i="11"/>
  <c r="A5" i="11"/>
  <c r="A3" i="11"/>
  <c r="A3" i="19"/>
  <c r="I6" i="19" s="1" a="1"/>
  <c r="I6" i="19" s="1"/>
  <c r="AC56" i="19" l="1" a="1"/>
  <c r="AC56" i="19" s="1"/>
  <c r="AA56" i="19" a="1"/>
  <c r="AA56" i="19" s="1"/>
  <c r="W56" i="19" a="1"/>
  <c r="W56" i="19" s="1"/>
  <c r="U56" i="19" a="1"/>
  <c r="U56" i="19" s="1"/>
  <c r="K56" i="19" a="1"/>
  <c r="K56" i="19" s="1"/>
  <c r="I56" i="19" a="1"/>
  <c r="I56" i="19" s="1"/>
  <c r="E56" i="19" a="1"/>
  <c r="E56" i="19" s="1"/>
  <c r="C56" i="19" a="1"/>
  <c r="C56" i="19" s="1"/>
  <c r="AC55" i="19" a="1"/>
  <c r="AC55" i="19" s="1"/>
  <c r="AA55" i="19" a="1"/>
  <c r="AA55" i="19" s="1"/>
  <c r="W55" i="19" a="1"/>
  <c r="W55" i="19" s="1"/>
  <c r="U55" i="19" a="1"/>
  <c r="U55" i="19" s="1"/>
  <c r="K55" i="19" a="1"/>
  <c r="K55" i="19" s="1"/>
  <c r="I55" i="19" a="1"/>
  <c r="I55" i="19" s="1"/>
  <c r="E55" i="19" a="1"/>
  <c r="E55" i="19" s="1"/>
  <c r="C55" i="19" a="1"/>
  <c r="C55" i="19" s="1"/>
  <c r="AC54" i="19" a="1"/>
  <c r="AC54" i="19" s="1"/>
  <c r="AA54" i="19" a="1"/>
  <c r="AA54" i="19" s="1"/>
  <c r="W54" i="19" a="1"/>
  <c r="W54" i="19" s="1"/>
  <c r="U54" i="19" a="1"/>
  <c r="U54" i="19" s="1"/>
  <c r="K54" i="19" a="1"/>
  <c r="K54" i="19" s="1"/>
  <c r="I54" i="19" a="1"/>
  <c r="I54" i="19" s="1"/>
  <c r="E54" i="19" a="1"/>
  <c r="E54" i="19" s="1"/>
  <c r="C54" i="19" a="1"/>
  <c r="C54" i="19" s="1"/>
  <c r="AC53" i="19" a="1"/>
  <c r="AC53" i="19" s="1"/>
  <c r="AA53" i="19" a="1"/>
  <c r="AA53" i="19" s="1"/>
  <c r="W53" i="19" a="1"/>
  <c r="W53" i="19" s="1"/>
  <c r="U53" i="19" a="1"/>
  <c r="U53" i="19" s="1"/>
  <c r="K53" i="19" a="1"/>
  <c r="K53" i="19" s="1"/>
  <c r="I53" i="19" a="1"/>
  <c r="I53" i="19" s="1"/>
  <c r="E53" i="19" a="1"/>
  <c r="E53" i="19" s="1"/>
  <c r="C53" i="19" a="1"/>
  <c r="C53" i="19" s="1"/>
  <c r="AC52" i="19" a="1"/>
  <c r="AC52" i="19" s="1"/>
  <c r="AA52" i="19" a="1"/>
  <c r="AA52" i="19" s="1"/>
  <c r="W52" i="19" a="1"/>
  <c r="W52" i="19" s="1"/>
  <c r="U52" i="19" a="1"/>
  <c r="U52" i="19" s="1"/>
  <c r="K52" i="19" a="1"/>
  <c r="K52" i="19" s="1"/>
  <c r="I52" i="19" a="1"/>
  <c r="I52" i="19" s="1"/>
  <c r="E52" i="19" a="1"/>
  <c r="E52" i="19" s="1"/>
  <c r="C52" i="19" a="1"/>
  <c r="C52" i="19" s="1"/>
  <c r="AC51" i="19" a="1"/>
  <c r="AC51" i="19" s="1"/>
  <c r="AA51" i="19" a="1"/>
  <c r="AA51" i="19" s="1"/>
  <c r="W51" i="19" a="1"/>
  <c r="W51" i="19" s="1"/>
  <c r="U51" i="19" a="1"/>
  <c r="U51" i="19" s="1"/>
  <c r="K51" i="19" a="1"/>
  <c r="K51" i="19" s="1"/>
  <c r="I51" i="19" a="1"/>
  <c r="I51" i="19" s="1"/>
  <c r="E51" i="19" a="1"/>
  <c r="E51" i="19" s="1"/>
  <c r="C51" i="19" a="1"/>
  <c r="C51" i="19" s="1"/>
  <c r="AC50" i="19" a="1"/>
  <c r="AC50" i="19" s="1"/>
  <c r="AA50" i="19" a="1"/>
  <c r="AA50" i="19" s="1"/>
  <c r="W50" i="19" a="1"/>
  <c r="W50" i="19" s="1"/>
  <c r="U50" i="19" a="1"/>
  <c r="U50" i="19" s="1"/>
  <c r="K50" i="19" a="1"/>
  <c r="K50" i="19" s="1"/>
  <c r="I50" i="19" a="1"/>
  <c r="I50" i="19" s="1"/>
  <c r="E50" i="19" a="1"/>
  <c r="E50" i="19" s="1"/>
  <c r="C50" i="19" a="1"/>
  <c r="C50" i="19" s="1"/>
  <c r="AC49" i="19" a="1"/>
  <c r="AC49" i="19" s="1"/>
  <c r="AA49" i="19" a="1"/>
  <c r="AA49" i="19" s="1"/>
  <c r="W49" i="19" a="1"/>
  <c r="W49" i="19" s="1"/>
  <c r="U49" i="19" a="1"/>
  <c r="U49" i="19" s="1"/>
  <c r="K49" i="19" a="1"/>
  <c r="K49" i="19" s="1"/>
  <c r="I49" i="19" a="1"/>
  <c r="I49" i="19" s="1"/>
  <c r="E49" i="19" a="1"/>
  <c r="E49" i="19" s="1"/>
  <c r="C49" i="19" a="1"/>
  <c r="C49" i="19" s="1"/>
  <c r="AC48" i="19" a="1"/>
  <c r="AC48" i="19" s="1"/>
  <c r="AA48" i="19" a="1"/>
  <c r="AA48" i="19" s="1"/>
  <c r="W48" i="19" a="1"/>
  <c r="W48" i="19" s="1"/>
  <c r="U48" i="19" a="1"/>
  <c r="U48" i="19" s="1"/>
  <c r="K48" i="19" a="1"/>
  <c r="K48" i="19" s="1"/>
  <c r="I48" i="19" a="1"/>
  <c r="I48" i="19" s="1"/>
  <c r="E48" i="19" a="1"/>
  <c r="E48" i="19" s="1"/>
  <c r="C48" i="19" a="1"/>
  <c r="C48" i="19" s="1"/>
  <c r="AC47" i="19" a="1"/>
  <c r="AC47" i="19" s="1"/>
  <c r="AA47" i="19" a="1"/>
  <c r="AA47" i="19" s="1"/>
  <c r="W47" i="19" a="1"/>
  <c r="W47" i="19" s="1"/>
  <c r="U47" i="19" a="1"/>
  <c r="U47" i="19" s="1"/>
  <c r="K47" i="19" a="1"/>
  <c r="K47" i="19" s="1"/>
  <c r="I47" i="19" a="1"/>
  <c r="I47" i="19" s="1"/>
  <c r="E47" i="19" a="1"/>
  <c r="E47" i="19" s="1"/>
  <c r="C47" i="19" a="1"/>
  <c r="C47" i="19" s="1"/>
  <c r="AC46" i="19" a="1"/>
  <c r="AC46" i="19" s="1"/>
  <c r="AA46" i="19" a="1"/>
  <c r="AA46" i="19" s="1"/>
  <c r="W46" i="19" a="1"/>
  <c r="W46" i="19" s="1"/>
  <c r="U46" i="19" a="1"/>
  <c r="U46" i="19" s="1"/>
  <c r="AB56" i="19" a="1"/>
  <c r="AB56" i="19" s="1"/>
  <c r="Z56" i="19" a="1"/>
  <c r="Z56" i="19" s="1"/>
  <c r="V56" i="19" a="1"/>
  <c r="V56" i="19" s="1"/>
  <c r="T56" i="19" a="1"/>
  <c r="T56" i="19" s="1"/>
  <c r="J56" i="19" a="1"/>
  <c r="J56" i="19" s="1"/>
  <c r="H56" i="19" a="1"/>
  <c r="H56" i="19" s="1"/>
  <c r="D56" i="19" a="1"/>
  <c r="D56" i="19" s="1"/>
  <c r="B56" i="19" a="1"/>
  <c r="B56" i="19" s="1"/>
  <c r="AB55" i="19" a="1"/>
  <c r="AB55" i="19" s="1"/>
  <c r="Z55" i="19" a="1"/>
  <c r="Z55" i="19" s="1"/>
  <c r="V55" i="19" a="1"/>
  <c r="V55" i="19" s="1"/>
  <c r="T55" i="19" a="1"/>
  <c r="T55" i="19" s="1"/>
  <c r="J55" i="19" a="1"/>
  <c r="J55" i="19" s="1"/>
  <c r="H55" i="19" a="1"/>
  <c r="H55" i="19" s="1"/>
  <c r="D55" i="19" a="1"/>
  <c r="D55" i="19" s="1"/>
  <c r="B55" i="19" a="1"/>
  <c r="B55" i="19" s="1"/>
  <c r="AB54" i="19" a="1"/>
  <c r="AB54" i="19" s="1"/>
  <c r="Z54" i="19" a="1"/>
  <c r="Z54" i="19" s="1"/>
  <c r="V54" i="19" a="1"/>
  <c r="V54" i="19" s="1"/>
  <c r="T54" i="19" a="1"/>
  <c r="T54" i="19" s="1"/>
  <c r="J54" i="19" a="1"/>
  <c r="J54" i="19" s="1"/>
  <c r="H54" i="19" a="1"/>
  <c r="H54" i="19" s="1"/>
  <c r="D54" i="19" a="1"/>
  <c r="D54" i="19" s="1"/>
  <c r="B54" i="19" a="1"/>
  <c r="B54" i="19" s="1"/>
  <c r="AB53" i="19" a="1"/>
  <c r="AB53" i="19" s="1"/>
  <c r="Z53" i="19" a="1"/>
  <c r="Z53" i="19" s="1"/>
  <c r="V53" i="19" a="1"/>
  <c r="V53" i="19" s="1"/>
  <c r="T53" i="19" a="1"/>
  <c r="T53" i="19" s="1"/>
  <c r="J53" i="19" a="1"/>
  <c r="J53" i="19" s="1"/>
  <c r="H53" i="19" a="1"/>
  <c r="H53" i="19" s="1"/>
  <c r="D53" i="19" a="1"/>
  <c r="D53" i="19" s="1"/>
  <c r="B53" i="19" a="1"/>
  <c r="B53" i="19" s="1"/>
  <c r="AB52" i="19" a="1"/>
  <c r="AB52" i="19" s="1"/>
  <c r="Z52" i="19" a="1"/>
  <c r="Z52" i="19" s="1"/>
  <c r="V52" i="19" a="1"/>
  <c r="V52" i="19" s="1"/>
  <c r="T52" i="19" a="1"/>
  <c r="T52" i="19" s="1"/>
  <c r="J52" i="19" a="1"/>
  <c r="J52" i="19" s="1"/>
  <c r="H52" i="19" a="1"/>
  <c r="H52" i="19" s="1"/>
  <c r="D52" i="19" a="1"/>
  <c r="D52" i="19" s="1"/>
  <c r="B52" i="19" a="1"/>
  <c r="B52" i="19" s="1"/>
  <c r="AB51" i="19" a="1"/>
  <c r="AB51" i="19" s="1"/>
  <c r="Z51" i="19" a="1"/>
  <c r="Z51" i="19" s="1"/>
  <c r="V51" i="19" a="1"/>
  <c r="V51" i="19" s="1"/>
  <c r="T51" i="19" a="1"/>
  <c r="T51" i="19" s="1"/>
  <c r="J51" i="19" a="1"/>
  <c r="J51" i="19" s="1"/>
  <c r="H51" i="19" a="1"/>
  <c r="H51" i="19" s="1"/>
  <c r="D51" i="19" a="1"/>
  <c r="D51" i="19" s="1"/>
  <c r="B51" i="19" a="1"/>
  <c r="B51" i="19" s="1"/>
  <c r="AB50" i="19" a="1"/>
  <c r="AB50" i="19" s="1"/>
  <c r="Z50" i="19" a="1"/>
  <c r="Z50" i="19" s="1"/>
  <c r="V50" i="19" a="1"/>
  <c r="V50" i="19" s="1"/>
  <c r="T50" i="19" a="1"/>
  <c r="T50" i="19" s="1"/>
  <c r="J50" i="19" a="1"/>
  <c r="J50" i="19" s="1"/>
  <c r="H50" i="19" a="1"/>
  <c r="H50" i="19" s="1"/>
  <c r="D50" i="19" a="1"/>
  <c r="D50" i="19" s="1"/>
  <c r="B50" i="19" a="1"/>
  <c r="B50" i="19" s="1"/>
  <c r="AB49" i="19" a="1"/>
  <c r="AB49" i="19" s="1"/>
  <c r="Z49" i="19" a="1"/>
  <c r="Z49" i="19" s="1"/>
  <c r="V49" i="19" a="1"/>
  <c r="V49" i="19" s="1"/>
  <c r="T49" i="19" a="1"/>
  <c r="T49" i="19" s="1"/>
  <c r="J49" i="19" a="1"/>
  <c r="J49" i="19" s="1"/>
  <c r="H49" i="19" a="1"/>
  <c r="H49" i="19" s="1"/>
  <c r="D49" i="19" a="1"/>
  <c r="D49" i="19" s="1"/>
  <c r="B49" i="19" a="1"/>
  <c r="B49" i="19" s="1"/>
  <c r="AB48" i="19" a="1"/>
  <c r="AB48" i="19" s="1"/>
  <c r="Z48" i="19" a="1"/>
  <c r="Z48" i="19" s="1"/>
  <c r="V48" i="19" a="1"/>
  <c r="V48" i="19" s="1"/>
  <c r="T48" i="19" a="1"/>
  <c r="T48" i="19" s="1"/>
  <c r="J48" i="19" a="1"/>
  <c r="J48" i="19" s="1"/>
  <c r="H48" i="19" a="1"/>
  <c r="H48" i="19" s="1"/>
  <c r="D48" i="19" a="1"/>
  <c r="D48" i="19" s="1"/>
  <c r="B48" i="19" a="1"/>
  <c r="B48" i="19" s="1"/>
  <c r="AB47" i="19" a="1"/>
  <c r="AB47" i="19" s="1"/>
  <c r="Z47" i="19" a="1"/>
  <c r="Z47" i="19" s="1"/>
  <c r="V47" i="19" a="1"/>
  <c r="V47" i="19" s="1"/>
  <c r="T47" i="19" a="1"/>
  <c r="T47" i="19" s="1"/>
  <c r="J47" i="19" a="1"/>
  <c r="J47" i="19" s="1"/>
  <c r="H47" i="19" a="1"/>
  <c r="H47" i="19" s="1"/>
  <c r="D47" i="19" a="1"/>
  <c r="D47" i="19" s="1"/>
  <c r="B47" i="19" a="1"/>
  <c r="B47" i="19" s="1"/>
  <c r="AB46" i="19" a="1"/>
  <c r="AB46" i="19" s="1"/>
  <c r="Z46" i="19" a="1"/>
  <c r="Z46" i="19" s="1"/>
  <c r="V46" i="19" a="1"/>
  <c r="V46" i="19" s="1"/>
  <c r="T46" i="19" a="1"/>
  <c r="T46" i="19" s="1"/>
  <c r="J46" i="19" a="1"/>
  <c r="J46" i="19" s="1"/>
  <c r="K46" i="19" a="1"/>
  <c r="K46" i="19" s="1"/>
  <c r="H46" i="19" a="1"/>
  <c r="H46" i="19" s="1"/>
  <c r="D46" i="19" a="1"/>
  <c r="D46" i="19" s="1"/>
  <c r="B46" i="19" a="1"/>
  <c r="B46" i="19" s="1"/>
  <c r="AB45" i="19" a="1"/>
  <c r="AB45" i="19" s="1"/>
  <c r="Z45" i="19" a="1"/>
  <c r="Z45" i="19" s="1"/>
  <c r="V45" i="19" a="1"/>
  <c r="V45" i="19" s="1"/>
  <c r="T45" i="19" a="1"/>
  <c r="T45" i="19" s="1"/>
  <c r="J45" i="19" a="1"/>
  <c r="J45" i="19" s="1"/>
  <c r="H45" i="19" a="1"/>
  <c r="H45" i="19" s="1"/>
  <c r="D45" i="19" a="1"/>
  <c r="D45" i="19" s="1"/>
  <c r="P45" i="19" s="1"/>
  <c r="P45" i="20" s="1"/>
  <c r="B45" i="19" a="1"/>
  <c r="B45" i="19" s="1"/>
  <c r="AB44" i="19" a="1"/>
  <c r="AB44" i="19" s="1"/>
  <c r="Z44" i="19" a="1"/>
  <c r="Z44" i="19" s="1"/>
  <c r="V44" i="19" a="1"/>
  <c r="V44" i="19" s="1"/>
  <c r="T44" i="19" a="1"/>
  <c r="T44" i="19" s="1"/>
  <c r="J44" i="19" a="1"/>
  <c r="J44" i="19" s="1"/>
  <c r="H44" i="19" a="1"/>
  <c r="H44" i="19" s="1"/>
  <c r="D44" i="19" a="1"/>
  <c r="D44" i="19" s="1"/>
  <c r="B44" i="19" a="1"/>
  <c r="B44" i="19" s="1"/>
  <c r="AB43" i="19" a="1"/>
  <c r="AB43" i="19" s="1"/>
  <c r="Z43" i="19" a="1"/>
  <c r="Z43" i="19" s="1"/>
  <c r="V43" i="19" a="1"/>
  <c r="V43" i="19" s="1"/>
  <c r="T43" i="19" a="1"/>
  <c r="T43" i="19" s="1"/>
  <c r="J43" i="19" a="1"/>
  <c r="J43" i="19" s="1"/>
  <c r="H43" i="19" a="1"/>
  <c r="H43" i="19" s="1"/>
  <c r="D43" i="19" a="1"/>
  <c r="D43" i="19" s="1"/>
  <c r="B43" i="19" a="1"/>
  <c r="B43" i="19" s="1"/>
  <c r="AB42" i="19" a="1"/>
  <c r="AB42" i="19" s="1"/>
  <c r="Z42" i="19" a="1"/>
  <c r="Z42" i="19" s="1"/>
  <c r="V42" i="19" a="1"/>
  <c r="V42" i="19" s="1"/>
  <c r="T42" i="19" a="1"/>
  <c r="T42" i="19" s="1"/>
  <c r="J42" i="19" a="1"/>
  <c r="J42" i="19" s="1"/>
  <c r="H42" i="19" a="1"/>
  <c r="H42" i="19" s="1"/>
  <c r="D42" i="19" a="1"/>
  <c r="D42" i="19" s="1"/>
  <c r="P42" i="19" s="1"/>
  <c r="B42" i="19" a="1"/>
  <c r="B42" i="19" s="1"/>
  <c r="AB41" i="19" a="1"/>
  <c r="AB41" i="19" s="1"/>
  <c r="Z41" i="19" a="1"/>
  <c r="Z41" i="19" s="1"/>
  <c r="V41" i="19" a="1"/>
  <c r="V41" i="19" s="1"/>
  <c r="T41" i="19" a="1"/>
  <c r="T41" i="19" s="1"/>
  <c r="J41" i="19" a="1"/>
  <c r="J41" i="19" s="1"/>
  <c r="H41" i="19" a="1"/>
  <c r="H41" i="19" s="1"/>
  <c r="D41" i="19" a="1"/>
  <c r="D41" i="19" s="1"/>
  <c r="B41" i="19" a="1"/>
  <c r="B41" i="19" s="1"/>
  <c r="AB40" i="19" a="1"/>
  <c r="AB40" i="19" s="1"/>
  <c r="Z40" i="19" a="1"/>
  <c r="Z40" i="19" s="1"/>
  <c r="V40" i="19" a="1"/>
  <c r="V40" i="19" s="1"/>
  <c r="T40" i="19" a="1"/>
  <c r="T40" i="19" s="1"/>
  <c r="J40" i="19" a="1"/>
  <c r="J40" i="19" s="1"/>
  <c r="H40" i="19" a="1"/>
  <c r="H40" i="19" s="1"/>
  <c r="D40" i="19" a="1"/>
  <c r="D40" i="19" s="1"/>
  <c r="B40" i="19" a="1"/>
  <c r="B40" i="19" s="1"/>
  <c r="AB39" i="19" a="1"/>
  <c r="AB39" i="19" s="1"/>
  <c r="Z39" i="19" a="1"/>
  <c r="Z39" i="19" s="1"/>
  <c r="V39" i="19" a="1"/>
  <c r="V39" i="19" s="1"/>
  <c r="T39" i="19" a="1"/>
  <c r="T39" i="19" s="1"/>
  <c r="J39" i="19" a="1"/>
  <c r="J39" i="19" s="1"/>
  <c r="H39" i="19" a="1"/>
  <c r="H39" i="19" s="1"/>
  <c r="D39" i="19" a="1"/>
  <c r="D39" i="19" s="1"/>
  <c r="B39" i="19" a="1"/>
  <c r="B39" i="19" s="1"/>
  <c r="AB38" i="19" a="1"/>
  <c r="AB38" i="19" s="1"/>
  <c r="Z38" i="19" a="1"/>
  <c r="Z38" i="19" s="1"/>
  <c r="V38" i="19" a="1"/>
  <c r="V38" i="19" s="1"/>
  <c r="T38" i="19" a="1"/>
  <c r="T38" i="19" s="1"/>
  <c r="J38" i="19" a="1"/>
  <c r="J38" i="19" s="1"/>
  <c r="H38" i="19" a="1"/>
  <c r="H38" i="19" s="1"/>
  <c r="D38" i="19" a="1"/>
  <c r="D38" i="19" s="1"/>
  <c r="B38" i="19" a="1"/>
  <c r="B38" i="19" s="1"/>
  <c r="AB37" i="19" a="1"/>
  <c r="AB37" i="19" s="1"/>
  <c r="Z37" i="19" a="1"/>
  <c r="Z37" i="19" s="1"/>
  <c r="V37" i="19" a="1"/>
  <c r="V37" i="19" s="1"/>
  <c r="T37" i="19" a="1"/>
  <c r="T37" i="19" s="1"/>
  <c r="J37" i="19" a="1"/>
  <c r="J37" i="19" s="1"/>
  <c r="H37" i="19" a="1"/>
  <c r="H37" i="19" s="1"/>
  <c r="D37" i="19" a="1"/>
  <c r="D37" i="19" s="1"/>
  <c r="B37" i="19" a="1"/>
  <c r="B37" i="19" s="1"/>
  <c r="AB36" i="19" a="1"/>
  <c r="AB36" i="19" s="1"/>
  <c r="Z36" i="19" a="1"/>
  <c r="Z36" i="19" s="1"/>
  <c r="V36" i="19" a="1"/>
  <c r="V36" i="19" s="1"/>
  <c r="T36" i="19" a="1"/>
  <c r="T36" i="19" s="1"/>
  <c r="J36" i="19" a="1"/>
  <c r="J36" i="19" s="1"/>
  <c r="H36" i="19" a="1"/>
  <c r="H36" i="19" s="1"/>
  <c r="D36" i="19" a="1"/>
  <c r="D36" i="19" s="1"/>
  <c r="B36" i="19" a="1"/>
  <c r="B36" i="19" s="1"/>
  <c r="AB35" i="19" a="1"/>
  <c r="AB35" i="19" s="1"/>
  <c r="I46" i="19" a="1"/>
  <c r="I46" i="19" s="1"/>
  <c r="C46" i="19" a="1"/>
  <c r="C46" i="19" s="1"/>
  <c r="AA45" i="19" a="1"/>
  <c r="AA45" i="19" s="1"/>
  <c r="U45" i="19" a="1"/>
  <c r="U45" i="19" s="1"/>
  <c r="I45" i="19" a="1"/>
  <c r="I45" i="19" s="1"/>
  <c r="C45" i="19" a="1"/>
  <c r="C45" i="19" s="1"/>
  <c r="AA44" i="19" a="1"/>
  <c r="AA44" i="19" s="1"/>
  <c r="U44" i="19" a="1"/>
  <c r="U44" i="19" s="1"/>
  <c r="I44" i="19" a="1"/>
  <c r="I44" i="19" s="1"/>
  <c r="C44" i="19" a="1"/>
  <c r="C44" i="19" s="1"/>
  <c r="AA43" i="19" a="1"/>
  <c r="AA43" i="19" s="1"/>
  <c r="U43" i="19" a="1"/>
  <c r="U43" i="19" s="1"/>
  <c r="I43" i="19" a="1"/>
  <c r="I43" i="19" s="1"/>
  <c r="C43" i="19" a="1"/>
  <c r="C43" i="19" s="1"/>
  <c r="AA42" i="19" a="1"/>
  <c r="AA42" i="19" s="1"/>
  <c r="U42" i="19" a="1"/>
  <c r="U42" i="19" s="1"/>
  <c r="I42" i="19" a="1"/>
  <c r="I42" i="19" s="1"/>
  <c r="C42" i="19" a="1"/>
  <c r="C42" i="19" s="1"/>
  <c r="AA41" i="19" a="1"/>
  <c r="AA41" i="19" s="1"/>
  <c r="U41" i="19" a="1"/>
  <c r="U41" i="19" s="1"/>
  <c r="I41" i="19" a="1"/>
  <c r="I41" i="19" s="1"/>
  <c r="C41" i="19" a="1"/>
  <c r="C41" i="19" s="1"/>
  <c r="AA40" i="19" a="1"/>
  <c r="AA40" i="19" s="1"/>
  <c r="U40" i="19" a="1"/>
  <c r="U40" i="19" s="1"/>
  <c r="I40" i="19" a="1"/>
  <c r="I40" i="19" s="1"/>
  <c r="C40" i="19" a="1"/>
  <c r="C40" i="19" s="1"/>
  <c r="AA39" i="19" a="1"/>
  <c r="AA39" i="19" s="1"/>
  <c r="U39" i="19" a="1"/>
  <c r="U39" i="19" s="1"/>
  <c r="I39" i="19" a="1"/>
  <c r="I39" i="19" s="1"/>
  <c r="C39" i="19" a="1"/>
  <c r="C39" i="19" s="1"/>
  <c r="AA38" i="19" a="1"/>
  <c r="AA38" i="19" s="1"/>
  <c r="U38" i="19" a="1"/>
  <c r="U38" i="19" s="1"/>
  <c r="I38" i="19" a="1"/>
  <c r="I38" i="19" s="1"/>
  <c r="C38" i="19" a="1"/>
  <c r="C38" i="19" s="1"/>
  <c r="C38" i="20" s="1"/>
  <c r="AA37" i="19" a="1"/>
  <c r="AA37" i="19" s="1"/>
  <c r="U37" i="19" a="1"/>
  <c r="U37" i="19" s="1"/>
  <c r="I37" i="19" a="1"/>
  <c r="I37" i="19" s="1"/>
  <c r="C37" i="19" a="1"/>
  <c r="C37" i="19" s="1"/>
  <c r="AA36" i="19" a="1"/>
  <c r="AA36" i="19" s="1"/>
  <c r="U36" i="19" a="1"/>
  <c r="U36" i="19" s="1"/>
  <c r="I36" i="19" a="1"/>
  <c r="I36" i="19" s="1"/>
  <c r="C36" i="19" a="1"/>
  <c r="C36" i="19" s="1"/>
  <c r="AA35" i="19" a="1"/>
  <c r="AA35" i="19" s="1"/>
  <c r="W35" i="19" a="1"/>
  <c r="W35" i="19" s="1"/>
  <c r="U35" i="19" a="1"/>
  <c r="U35" i="19" s="1"/>
  <c r="K35" i="19" a="1"/>
  <c r="K35" i="19" s="1"/>
  <c r="I35" i="19" a="1"/>
  <c r="I35" i="19" s="1"/>
  <c r="E35" i="19" a="1"/>
  <c r="E35" i="19" s="1"/>
  <c r="C35" i="19" a="1"/>
  <c r="C35" i="19" s="1"/>
  <c r="AC34" i="19" a="1"/>
  <c r="AC34" i="19" s="1"/>
  <c r="AA34" i="19" a="1"/>
  <c r="AA34" i="19" s="1"/>
  <c r="W34" i="19" a="1"/>
  <c r="W34" i="19" s="1"/>
  <c r="U34" i="19" a="1"/>
  <c r="U34" i="19" s="1"/>
  <c r="K34" i="19" a="1"/>
  <c r="K34" i="19" s="1"/>
  <c r="I34" i="19" a="1"/>
  <c r="I34" i="19" s="1"/>
  <c r="E34" i="19" a="1"/>
  <c r="E34" i="19" s="1"/>
  <c r="C34" i="19" a="1"/>
  <c r="C34" i="19" s="1"/>
  <c r="AC33" i="19" a="1"/>
  <c r="AC33" i="19" s="1"/>
  <c r="AA33" i="19" a="1"/>
  <c r="AA33" i="19" s="1"/>
  <c r="W33" i="19" a="1"/>
  <c r="W33" i="19" s="1"/>
  <c r="U33" i="19" a="1"/>
  <c r="U33" i="19" s="1"/>
  <c r="K33" i="19" a="1"/>
  <c r="K33" i="19" s="1"/>
  <c r="I33" i="19" a="1"/>
  <c r="I33" i="19" s="1"/>
  <c r="E33" i="19" a="1"/>
  <c r="E33" i="19" s="1"/>
  <c r="C33" i="19" a="1"/>
  <c r="C33" i="19" s="1"/>
  <c r="AC32" i="19" a="1"/>
  <c r="AC32" i="19" s="1"/>
  <c r="AA32" i="19" a="1"/>
  <c r="AA32" i="19" s="1"/>
  <c r="W32" i="19" a="1"/>
  <c r="W32" i="19" s="1"/>
  <c r="U32" i="19" a="1"/>
  <c r="U32" i="19" s="1"/>
  <c r="K32" i="19" a="1"/>
  <c r="K32" i="19" s="1"/>
  <c r="I32" i="19" a="1"/>
  <c r="I32" i="19" s="1"/>
  <c r="E32" i="19" a="1"/>
  <c r="E32" i="19" s="1"/>
  <c r="C32" i="19" a="1"/>
  <c r="C32" i="19" s="1"/>
  <c r="AC31" i="19" a="1"/>
  <c r="AC31" i="19" s="1"/>
  <c r="AA31" i="19" a="1"/>
  <c r="AA31" i="19" s="1"/>
  <c r="W31" i="19" a="1"/>
  <c r="W31" i="19" s="1"/>
  <c r="U31" i="19" a="1"/>
  <c r="U31" i="19" s="1"/>
  <c r="E46" i="19" a="1"/>
  <c r="E46" i="19" s="1"/>
  <c r="AC45" i="19" a="1"/>
  <c r="AC45" i="19" s="1"/>
  <c r="W45" i="19" a="1"/>
  <c r="W45" i="19" s="1"/>
  <c r="K45" i="19" a="1"/>
  <c r="K45" i="19" s="1"/>
  <c r="E45" i="19" a="1"/>
  <c r="E45" i="19" s="1"/>
  <c r="Q45" i="19" s="1"/>
  <c r="AC44" i="19" a="1"/>
  <c r="AC44" i="19" s="1"/>
  <c r="W44" i="19" a="1"/>
  <c r="W44" i="19" s="1"/>
  <c r="K44" i="19" a="1"/>
  <c r="K44" i="19" s="1"/>
  <c r="E44" i="19" a="1"/>
  <c r="E44" i="19" s="1"/>
  <c r="AC43" i="19" a="1"/>
  <c r="AC43" i="19" s="1"/>
  <c r="W43" i="19" a="1"/>
  <c r="W43" i="19" s="1"/>
  <c r="K43" i="19" a="1"/>
  <c r="K43" i="19" s="1"/>
  <c r="E43" i="19" a="1"/>
  <c r="E43" i="19" s="1"/>
  <c r="AC42" i="19" a="1"/>
  <c r="AC42" i="19" s="1"/>
  <c r="W42" i="19" a="1"/>
  <c r="W42" i="19" s="1"/>
  <c r="K42" i="19" a="1"/>
  <c r="K42" i="19" s="1"/>
  <c r="E42" i="19" a="1"/>
  <c r="E42" i="19" s="1"/>
  <c r="AC41" i="19" a="1"/>
  <c r="AC41" i="19" s="1"/>
  <c r="W41" i="19" a="1"/>
  <c r="W41" i="19" s="1"/>
  <c r="K41" i="19" a="1"/>
  <c r="K41" i="19" s="1"/>
  <c r="E41" i="19" a="1"/>
  <c r="E41" i="19" s="1"/>
  <c r="AC40" i="19" a="1"/>
  <c r="AC40" i="19" s="1"/>
  <c r="W40" i="19" a="1"/>
  <c r="W40" i="19" s="1"/>
  <c r="K40" i="19" a="1"/>
  <c r="K40" i="19" s="1"/>
  <c r="E40" i="19" a="1"/>
  <c r="E40" i="19" s="1"/>
  <c r="AC39" i="19" a="1"/>
  <c r="AC39" i="19" s="1"/>
  <c r="W39" i="19" a="1"/>
  <c r="W39" i="19" s="1"/>
  <c r="K39" i="19" a="1"/>
  <c r="K39" i="19" s="1"/>
  <c r="E39" i="19" a="1"/>
  <c r="E39" i="19" s="1"/>
  <c r="Q39" i="19" s="1"/>
  <c r="AC38" i="19" a="1"/>
  <c r="AC38" i="19" s="1"/>
  <c r="W38" i="19" a="1"/>
  <c r="W38" i="19" s="1"/>
  <c r="K38" i="19" a="1"/>
  <c r="K38" i="19" s="1"/>
  <c r="E38" i="19" a="1"/>
  <c r="E38" i="19" s="1"/>
  <c r="AC37" i="19" a="1"/>
  <c r="AC37" i="19" s="1"/>
  <c r="W37" i="19" a="1"/>
  <c r="W37" i="19" s="1"/>
  <c r="K37" i="19" a="1"/>
  <c r="K37" i="19" s="1"/>
  <c r="E37" i="19" a="1"/>
  <c r="E37" i="19" s="1"/>
  <c r="AC36" i="19" a="1"/>
  <c r="AC36" i="19" s="1"/>
  <c r="W36" i="19" a="1"/>
  <c r="W36" i="19" s="1"/>
  <c r="K36" i="19" a="1"/>
  <c r="K36" i="19" s="1"/>
  <c r="E36" i="19" a="1"/>
  <c r="E36" i="19" s="1"/>
  <c r="AC35" i="19" a="1"/>
  <c r="AC35" i="19" s="1"/>
  <c r="Z35" i="19" a="1"/>
  <c r="Z35" i="19" s="1"/>
  <c r="V35" i="19" a="1"/>
  <c r="V35" i="19" s="1"/>
  <c r="T35" i="19" a="1"/>
  <c r="T35" i="19" s="1"/>
  <c r="J35" i="19" a="1"/>
  <c r="J35" i="19" s="1"/>
  <c r="H35" i="19" a="1"/>
  <c r="H35" i="19" s="1"/>
  <c r="D35" i="19" a="1"/>
  <c r="D35" i="19" s="1"/>
  <c r="B35" i="19" a="1"/>
  <c r="B35" i="19" s="1"/>
  <c r="AB34" i="19" a="1"/>
  <c r="AB34" i="19" s="1"/>
  <c r="Z34" i="19" a="1"/>
  <c r="Z34" i="19" s="1"/>
  <c r="V34" i="19" a="1"/>
  <c r="V34" i="19" s="1"/>
  <c r="T34" i="19" a="1"/>
  <c r="T34" i="19" s="1"/>
  <c r="J34" i="19" a="1"/>
  <c r="J34" i="19" s="1"/>
  <c r="H34" i="19" a="1"/>
  <c r="H34" i="19" s="1"/>
  <c r="D34" i="19" a="1"/>
  <c r="D34" i="19" s="1"/>
  <c r="B34" i="19" a="1"/>
  <c r="B34" i="19" s="1"/>
  <c r="AB33" i="19" a="1"/>
  <c r="AB33" i="19" s="1"/>
  <c r="Z33" i="19" a="1"/>
  <c r="Z33" i="19" s="1"/>
  <c r="V33" i="19" a="1"/>
  <c r="V33" i="19" s="1"/>
  <c r="T33" i="19" a="1"/>
  <c r="T33" i="19" s="1"/>
  <c r="J33" i="19" a="1"/>
  <c r="J33" i="19" s="1"/>
  <c r="H33" i="19" a="1"/>
  <c r="H33" i="19" s="1"/>
  <c r="D33" i="19" a="1"/>
  <c r="D33" i="19" s="1"/>
  <c r="B33" i="19" a="1"/>
  <c r="B33" i="19" s="1"/>
  <c r="AB32" i="19" a="1"/>
  <c r="AB32" i="19" s="1"/>
  <c r="Z32" i="19" a="1"/>
  <c r="Z32" i="19" s="1"/>
  <c r="V32" i="19" a="1"/>
  <c r="V32" i="19" s="1"/>
  <c r="T32" i="19" a="1"/>
  <c r="T32" i="19" s="1"/>
  <c r="J32" i="19" a="1"/>
  <c r="J32" i="19" s="1"/>
  <c r="H32" i="19" a="1"/>
  <c r="H32" i="19" s="1"/>
  <c r="D32" i="19" a="1"/>
  <c r="D32" i="19" s="1"/>
  <c r="B32" i="19" a="1"/>
  <c r="B32" i="19" s="1"/>
  <c r="AB31" i="19" a="1"/>
  <c r="AB31" i="19" s="1"/>
  <c r="Z31" i="19" a="1"/>
  <c r="Z31" i="19" s="1"/>
  <c r="V31" i="19" a="1"/>
  <c r="V31" i="19" s="1"/>
  <c r="T31" i="19" a="1"/>
  <c r="T31" i="19" s="1"/>
  <c r="J31" i="19" a="1"/>
  <c r="J31" i="19" s="1"/>
  <c r="H31" i="19" a="1"/>
  <c r="H31" i="19" s="1"/>
  <c r="D31" i="19" a="1"/>
  <c r="D31" i="19" s="1"/>
  <c r="B31" i="19" a="1"/>
  <c r="B31" i="19" s="1"/>
  <c r="B31" i="20" s="1"/>
  <c r="AB30" i="19" a="1"/>
  <c r="AB30" i="19" s="1"/>
  <c r="Z30" i="19" a="1"/>
  <c r="Z30" i="19" s="1"/>
  <c r="V30" i="19" a="1"/>
  <c r="V30" i="19" s="1"/>
  <c r="T30" i="19" a="1"/>
  <c r="T30" i="19" s="1"/>
  <c r="J30" i="19" a="1"/>
  <c r="J30" i="19" s="1"/>
  <c r="H30" i="19" a="1"/>
  <c r="H30" i="19" s="1"/>
  <c r="D30" i="19" a="1"/>
  <c r="D30" i="19" s="1"/>
  <c r="B30" i="19" a="1"/>
  <c r="B30" i="19" s="1"/>
  <c r="AB29" i="19" a="1"/>
  <c r="AB29" i="19" s="1"/>
  <c r="Z29" i="19" a="1"/>
  <c r="Z29" i="19" s="1"/>
  <c r="V29" i="19" a="1"/>
  <c r="V29" i="19" s="1"/>
  <c r="T29" i="19" a="1"/>
  <c r="T29" i="19" s="1"/>
  <c r="J29" i="19" a="1"/>
  <c r="J29" i="19" s="1"/>
  <c r="H29" i="19" a="1"/>
  <c r="H29" i="19" s="1"/>
  <c r="D29" i="19" a="1"/>
  <c r="D29" i="19" s="1"/>
  <c r="B29" i="19" a="1"/>
  <c r="B29" i="19" s="1"/>
  <c r="AB28" i="19" a="1"/>
  <c r="AB28" i="19" s="1"/>
  <c r="Z28" i="19" a="1"/>
  <c r="Z28" i="19" s="1"/>
  <c r="V28" i="19" a="1"/>
  <c r="V28" i="19" s="1"/>
  <c r="T28" i="19" a="1"/>
  <c r="T28" i="19" s="1"/>
  <c r="J28" i="19" a="1"/>
  <c r="J28" i="19" s="1"/>
  <c r="H28" i="19" a="1"/>
  <c r="H28" i="19" s="1"/>
  <c r="D28" i="19" a="1"/>
  <c r="D28" i="19" s="1"/>
  <c r="B28" i="19" a="1"/>
  <c r="B28" i="19" s="1"/>
  <c r="AB27" i="19" a="1"/>
  <c r="AB27" i="19" s="1"/>
  <c r="Z27" i="19" a="1"/>
  <c r="Z27" i="19" s="1"/>
  <c r="V27" i="19" a="1"/>
  <c r="V27" i="19" s="1"/>
  <c r="T27" i="19" a="1"/>
  <c r="T27" i="19" s="1"/>
  <c r="J27" i="19" a="1"/>
  <c r="J27" i="19" s="1"/>
  <c r="H27" i="19" a="1"/>
  <c r="H27" i="19" s="1"/>
  <c r="D27" i="19" a="1"/>
  <c r="D27" i="19" s="1"/>
  <c r="B27" i="19" a="1"/>
  <c r="B27" i="19" s="1"/>
  <c r="AB26" i="19" a="1"/>
  <c r="AB26" i="19" s="1"/>
  <c r="Z26" i="19" a="1"/>
  <c r="Z26" i="19" s="1"/>
  <c r="V26" i="19" a="1"/>
  <c r="V26" i="19" s="1"/>
  <c r="T26" i="19" a="1"/>
  <c r="T26" i="19" s="1"/>
  <c r="J26" i="19" a="1"/>
  <c r="J26" i="19" s="1"/>
  <c r="H26" i="19" a="1"/>
  <c r="H26" i="19" s="1"/>
  <c r="D26" i="19" a="1"/>
  <c r="D26" i="19" s="1"/>
  <c r="B26" i="19" a="1"/>
  <c r="B26" i="19" s="1"/>
  <c r="AB25" i="19" a="1"/>
  <c r="AB25" i="19" s="1"/>
  <c r="Z25" i="19" a="1"/>
  <c r="Z25" i="19" s="1"/>
  <c r="V25" i="19" a="1"/>
  <c r="V25" i="19" s="1"/>
  <c r="T25" i="19" a="1"/>
  <c r="T25" i="19" s="1"/>
  <c r="J25" i="19" a="1"/>
  <c r="J25" i="19" s="1"/>
  <c r="H25" i="19" a="1"/>
  <c r="H25" i="19" s="1"/>
  <c r="D25" i="19" a="1"/>
  <c r="D25" i="19" s="1"/>
  <c r="B25" i="19" a="1"/>
  <c r="B25" i="19" s="1"/>
  <c r="AB24" i="19" a="1"/>
  <c r="AB24" i="19" s="1"/>
  <c r="Z24" i="19" a="1"/>
  <c r="Z24" i="19" s="1"/>
  <c r="V24" i="19" a="1"/>
  <c r="V24" i="19" s="1"/>
  <c r="T24" i="19" a="1"/>
  <c r="T24" i="19" s="1"/>
  <c r="J24" i="19" a="1"/>
  <c r="J24" i="19" s="1"/>
  <c r="H24" i="19" a="1"/>
  <c r="H24" i="19" s="1"/>
  <c r="D24" i="19" a="1"/>
  <c r="D24" i="19" s="1"/>
  <c r="B24" i="19" a="1"/>
  <c r="B24" i="19" s="1"/>
  <c r="B24" i="20" s="1"/>
  <c r="AB23" i="19" a="1"/>
  <c r="AB23" i="19" s="1"/>
  <c r="Z23" i="19" a="1"/>
  <c r="Z23" i="19" s="1"/>
  <c r="V23" i="19" a="1"/>
  <c r="V23" i="19" s="1"/>
  <c r="T23" i="19" a="1"/>
  <c r="T23" i="19" s="1"/>
  <c r="J23" i="19" a="1"/>
  <c r="J23" i="19" s="1"/>
  <c r="H23" i="19" a="1"/>
  <c r="H23" i="19" s="1"/>
  <c r="D23" i="19" a="1"/>
  <c r="D23" i="19" s="1"/>
  <c r="B23" i="19" a="1"/>
  <c r="B23" i="19" s="1"/>
  <c r="B23" i="20" s="1"/>
  <c r="AB22" i="19" a="1"/>
  <c r="AB22" i="19" s="1"/>
  <c r="Z22" i="19" a="1"/>
  <c r="Z22" i="19" s="1"/>
  <c r="V22" i="19" a="1"/>
  <c r="V22" i="19" s="1"/>
  <c r="T22" i="19" a="1"/>
  <c r="T22" i="19" s="1"/>
  <c r="J22" i="19" a="1"/>
  <c r="J22" i="19" s="1"/>
  <c r="H22" i="19" a="1"/>
  <c r="H22" i="19" s="1"/>
  <c r="D22" i="19" a="1"/>
  <c r="D22" i="19" s="1"/>
  <c r="B22" i="19" a="1"/>
  <c r="B22" i="19" s="1"/>
  <c r="AB21" i="19" a="1"/>
  <c r="AB21" i="19" s="1"/>
  <c r="Z21" i="19" a="1"/>
  <c r="Z21" i="19" s="1"/>
  <c r="V21" i="19" a="1"/>
  <c r="V21" i="19" s="1"/>
  <c r="T21" i="19" a="1"/>
  <c r="T21" i="19" s="1"/>
  <c r="J21" i="19" a="1"/>
  <c r="J21" i="19" s="1"/>
  <c r="H21" i="19" a="1"/>
  <c r="H21" i="19" s="1"/>
  <c r="D21" i="19" a="1"/>
  <c r="D21" i="19" s="1"/>
  <c r="B21" i="19" a="1"/>
  <c r="B21" i="19" s="1"/>
  <c r="B21" i="20" s="1"/>
  <c r="AB20" i="19" a="1"/>
  <c r="AB20" i="19" s="1"/>
  <c r="Z20" i="19" a="1"/>
  <c r="Z20" i="19" s="1"/>
  <c r="V20" i="19" a="1"/>
  <c r="V20" i="19" s="1"/>
  <c r="T20" i="19" a="1"/>
  <c r="T20" i="19" s="1"/>
  <c r="J20" i="19" a="1"/>
  <c r="J20" i="19" s="1"/>
  <c r="H20" i="19" a="1"/>
  <c r="H20" i="19" s="1"/>
  <c r="D20" i="19" a="1"/>
  <c r="D20" i="19" s="1"/>
  <c r="B20" i="19" a="1"/>
  <c r="B20" i="19" s="1"/>
  <c r="AB19" i="19" a="1"/>
  <c r="AB19" i="19" s="1"/>
  <c r="C6" i="19" a="1"/>
  <c r="C6" i="19" s="1"/>
  <c r="E6" i="19" a="1"/>
  <c r="E6" i="19" s="1"/>
  <c r="K6" i="19" a="1"/>
  <c r="K6" i="19" s="1"/>
  <c r="W6" i="19" a="1"/>
  <c r="W6" i="19" s="1"/>
  <c r="AC6" i="19" a="1"/>
  <c r="AC6" i="19" s="1"/>
  <c r="E7" i="19" a="1"/>
  <c r="E7" i="19" s="1"/>
  <c r="K7" i="19" a="1"/>
  <c r="K7" i="19" s="1"/>
  <c r="W7" i="19" a="1"/>
  <c r="W7" i="19" s="1"/>
  <c r="AC7" i="19" a="1"/>
  <c r="AC7" i="19" s="1"/>
  <c r="AC7" i="20" s="1"/>
  <c r="C8" i="19" a="1"/>
  <c r="C8" i="19" s="1"/>
  <c r="E8" i="19" a="1"/>
  <c r="E8" i="19" s="1"/>
  <c r="K8" i="19" a="1"/>
  <c r="K8" i="19" s="1"/>
  <c r="W8" i="19" a="1"/>
  <c r="W8" i="19" s="1"/>
  <c r="AC8" i="19" a="1"/>
  <c r="AC8" i="19" s="1"/>
  <c r="C9" i="19" a="1"/>
  <c r="C9" i="19" s="1"/>
  <c r="C9" i="20" s="1"/>
  <c r="E9" i="19" a="1"/>
  <c r="E9" i="19" s="1"/>
  <c r="I9" i="19" a="1"/>
  <c r="I9" i="19" s="1"/>
  <c r="I9" i="20" s="1"/>
  <c r="K9" i="19" a="1"/>
  <c r="K9" i="19" s="1"/>
  <c r="U9" i="19" a="1"/>
  <c r="U9" i="19" s="1"/>
  <c r="U9" i="20" s="1"/>
  <c r="W9" i="19" a="1"/>
  <c r="W9" i="19" s="1"/>
  <c r="AA9" i="19" a="1"/>
  <c r="AA9" i="19" s="1"/>
  <c r="AC9" i="19" a="1"/>
  <c r="AC9" i="19" s="1"/>
  <c r="C10" i="19" a="1"/>
  <c r="C10" i="19" s="1"/>
  <c r="E10" i="19" a="1"/>
  <c r="E10" i="19" s="1"/>
  <c r="I10" i="19" a="1"/>
  <c r="I10" i="19" s="1"/>
  <c r="K10" i="19" a="1"/>
  <c r="K10" i="19" s="1"/>
  <c r="U10" i="19" a="1"/>
  <c r="U10" i="19" s="1"/>
  <c r="U10" i="20" s="1"/>
  <c r="W10" i="19" a="1"/>
  <c r="W10" i="19" s="1"/>
  <c r="AA10" i="19" a="1"/>
  <c r="AA10" i="19" s="1"/>
  <c r="AC10" i="19" a="1"/>
  <c r="AC10" i="19" s="1"/>
  <c r="C11" i="19" a="1"/>
  <c r="C11" i="19" s="1"/>
  <c r="C11" i="20" s="1"/>
  <c r="E11" i="19" a="1"/>
  <c r="E11" i="19" s="1"/>
  <c r="I11" i="19" a="1"/>
  <c r="I11" i="19" s="1"/>
  <c r="I11" i="20" s="1"/>
  <c r="K11" i="19" a="1"/>
  <c r="K11" i="19" s="1"/>
  <c r="U11" i="19" a="1"/>
  <c r="U11" i="19" s="1"/>
  <c r="W11" i="19" a="1"/>
  <c r="W11" i="19" s="1"/>
  <c r="AA11" i="19" a="1"/>
  <c r="AA11" i="19" s="1"/>
  <c r="AC11" i="19" a="1"/>
  <c r="AC11" i="19" s="1"/>
  <c r="C12" i="19" a="1"/>
  <c r="C12" i="19" s="1"/>
  <c r="E12" i="19" a="1"/>
  <c r="E12" i="19" s="1"/>
  <c r="I12" i="19" a="1"/>
  <c r="I12" i="19" s="1"/>
  <c r="I12" i="20" s="1"/>
  <c r="K12" i="19" a="1"/>
  <c r="K12" i="19" s="1"/>
  <c r="U12" i="19" a="1"/>
  <c r="U12" i="19" s="1"/>
  <c r="U12" i="20" s="1"/>
  <c r="W12" i="19" a="1"/>
  <c r="W12" i="19" s="1"/>
  <c r="AA12" i="19" a="1"/>
  <c r="AA12" i="19" s="1"/>
  <c r="AC12" i="19" a="1"/>
  <c r="AC12" i="19" s="1"/>
  <c r="C13" i="19" a="1"/>
  <c r="C13" i="19" s="1"/>
  <c r="C13" i="20" s="1"/>
  <c r="E13" i="19" a="1"/>
  <c r="E13" i="19" s="1"/>
  <c r="I13" i="19" a="1"/>
  <c r="I13" i="19" s="1"/>
  <c r="I13" i="20" s="1"/>
  <c r="K13" i="19" a="1"/>
  <c r="K13" i="19" s="1"/>
  <c r="U13" i="19" a="1"/>
  <c r="U13" i="19" s="1"/>
  <c r="U13" i="20" s="1"/>
  <c r="W13" i="19" a="1"/>
  <c r="W13" i="19" s="1"/>
  <c r="AA13" i="19" a="1"/>
  <c r="AA13" i="19" s="1"/>
  <c r="AC13" i="19" a="1"/>
  <c r="AC13" i="19" s="1"/>
  <c r="C14" i="19" a="1"/>
  <c r="C14" i="19" s="1"/>
  <c r="E14" i="19" a="1"/>
  <c r="E14" i="19" s="1"/>
  <c r="I14" i="19" a="1"/>
  <c r="I14" i="19" s="1"/>
  <c r="I14" i="20" s="1"/>
  <c r="K14" i="19" a="1"/>
  <c r="K14" i="19" s="1"/>
  <c r="U14" i="19" a="1"/>
  <c r="U14" i="19" s="1"/>
  <c r="U14" i="20" s="1"/>
  <c r="W14" i="19" a="1"/>
  <c r="W14" i="19" s="1"/>
  <c r="AA14" i="19" a="1"/>
  <c r="AA14" i="19" s="1"/>
  <c r="AC14" i="19" a="1"/>
  <c r="AC14" i="19" s="1"/>
  <c r="C15" i="19" a="1"/>
  <c r="C15" i="19" s="1"/>
  <c r="C15" i="20" s="1"/>
  <c r="E15" i="19" a="1"/>
  <c r="E15" i="19" s="1"/>
  <c r="I15" i="19" a="1"/>
  <c r="I15" i="19" s="1"/>
  <c r="I15" i="20" s="1"/>
  <c r="K15" i="19" a="1"/>
  <c r="K15" i="19" s="1"/>
  <c r="U15" i="19" a="1"/>
  <c r="U15" i="19" s="1"/>
  <c r="U15" i="20" s="1"/>
  <c r="W15" i="19" a="1"/>
  <c r="W15" i="19" s="1"/>
  <c r="AA15" i="19" a="1"/>
  <c r="AA15" i="19" s="1"/>
  <c r="AC15" i="19" a="1"/>
  <c r="AC15" i="19" s="1"/>
  <c r="C16" i="19" a="1"/>
  <c r="C16" i="19" s="1"/>
  <c r="E16" i="19" a="1"/>
  <c r="E16" i="19" s="1"/>
  <c r="I16" i="19" a="1"/>
  <c r="I16" i="19" s="1"/>
  <c r="I16" i="20" s="1"/>
  <c r="K16" i="19" a="1"/>
  <c r="K16" i="19" s="1"/>
  <c r="U16" i="19" a="1"/>
  <c r="U16" i="19" s="1"/>
  <c r="U16" i="20" s="1"/>
  <c r="W16" i="19" a="1"/>
  <c r="W16" i="19" s="1"/>
  <c r="AA16" i="19" a="1"/>
  <c r="AA16" i="19" s="1"/>
  <c r="AC16" i="19" a="1"/>
  <c r="AC16" i="19" s="1"/>
  <c r="C17" i="19" a="1"/>
  <c r="C17" i="19" s="1"/>
  <c r="C17" i="20" s="1"/>
  <c r="E17" i="19" a="1"/>
  <c r="E17" i="19" s="1"/>
  <c r="I17" i="19" a="1"/>
  <c r="I17" i="19" s="1"/>
  <c r="I17" i="20" s="1"/>
  <c r="K17" i="19" a="1"/>
  <c r="K17" i="19" s="1"/>
  <c r="U17" i="19" a="1"/>
  <c r="U17" i="19" s="1"/>
  <c r="W17" i="19" a="1"/>
  <c r="W17" i="19" s="1"/>
  <c r="AA17" i="19" a="1"/>
  <c r="AA17" i="19" s="1"/>
  <c r="AC17" i="19" a="1"/>
  <c r="AC17" i="19" s="1"/>
  <c r="C18" i="19" a="1"/>
  <c r="C18" i="19" s="1"/>
  <c r="C18" i="20" s="1"/>
  <c r="E18" i="19" a="1"/>
  <c r="E18" i="19" s="1"/>
  <c r="I18" i="19" a="1"/>
  <c r="I18" i="19" s="1"/>
  <c r="I18" i="20" s="1"/>
  <c r="K18" i="19" a="1"/>
  <c r="K18" i="19" s="1"/>
  <c r="U18" i="19" a="1"/>
  <c r="U18" i="19" s="1"/>
  <c r="U18" i="20" s="1"/>
  <c r="W18" i="19" a="1"/>
  <c r="W18" i="19" s="1"/>
  <c r="AA18" i="19" a="1"/>
  <c r="AA18" i="19" s="1"/>
  <c r="AC18" i="19" a="1"/>
  <c r="AC18" i="19" s="1"/>
  <c r="C19" i="19" a="1"/>
  <c r="C19" i="19" s="1"/>
  <c r="C19" i="20" s="1"/>
  <c r="E19" i="19" a="1"/>
  <c r="E19" i="19" s="1"/>
  <c r="I19" i="19" a="1"/>
  <c r="I19" i="19" s="1"/>
  <c r="I19" i="20" s="1"/>
  <c r="K19" i="19" a="1"/>
  <c r="K19" i="19" s="1"/>
  <c r="U19" i="19" a="1"/>
  <c r="U19" i="19" s="1"/>
  <c r="U19" i="20" s="1"/>
  <c r="W19" i="19" a="1"/>
  <c r="W19" i="19" s="1"/>
  <c r="AA19" i="19" a="1"/>
  <c r="AA19" i="19" s="1"/>
  <c r="C20" i="19" a="1"/>
  <c r="C20" i="19" s="1"/>
  <c r="I20" i="19" a="1"/>
  <c r="I20" i="19" s="1"/>
  <c r="I20" i="20" s="1"/>
  <c r="U20" i="19" a="1"/>
  <c r="U20" i="19" s="1"/>
  <c r="AA20" i="19" a="1"/>
  <c r="AA20" i="19" s="1"/>
  <c r="AA20" i="20" s="1"/>
  <c r="C21" i="19" a="1"/>
  <c r="C21" i="19" s="1"/>
  <c r="I21" i="19" a="1"/>
  <c r="I21" i="19" s="1"/>
  <c r="U21" i="19" a="1"/>
  <c r="U21" i="19" s="1"/>
  <c r="AA21" i="19" a="1"/>
  <c r="AA21" i="19" s="1"/>
  <c r="C22" i="19" a="1"/>
  <c r="C22" i="19" s="1"/>
  <c r="I22" i="19" a="1"/>
  <c r="I22" i="19" s="1"/>
  <c r="I22" i="20" s="1"/>
  <c r="U22" i="19" a="1"/>
  <c r="U22" i="19" s="1"/>
  <c r="AA22" i="19" a="1"/>
  <c r="AA22" i="19" s="1"/>
  <c r="C23" i="19" a="1"/>
  <c r="C23" i="19" s="1"/>
  <c r="I23" i="19" a="1"/>
  <c r="I23" i="19" s="1"/>
  <c r="U23" i="19" a="1"/>
  <c r="U23" i="19" s="1"/>
  <c r="AA23" i="19" a="1"/>
  <c r="AA23" i="19" s="1"/>
  <c r="AA23" i="20" s="1"/>
  <c r="C24" i="19" a="1"/>
  <c r="C24" i="19" s="1"/>
  <c r="I24" i="19" a="1"/>
  <c r="I24" i="19" s="1"/>
  <c r="I24" i="20" s="1"/>
  <c r="U24" i="19" a="1"/>
  <c r="U24" i="19" s="1"/>
  <c r="AA24" i="19" a="1"/>
  <c r="AA24" i="19" s="1"/>
  <c r="C25" i="19" a="1"/>
  <c r="C25" i="19" s="1"/>
  <c r="I25" i="19" a="1"/>
  <c r="I25" i="19" s="1"/>
  <c r="I25" i="20" s="1"/>
  <c r="U25" i="19" a="1"/>
  <c r="U25" i="19" s="1"/>
  <c r="AA25" i="19" a="1"/>
  <c r="AA25" i="19" s="1"/>
  <c r="AA25" i="20" s="1"/>
  <c r="C26" i="19" a="1"/>
  <c r="C26" i="19" s="1"/>
  <c r="I26" i="19" a="1"/>
  <c r="I26" i="19" s="1"/>
  <c r="I26" i="20" s="1"/>
  <c r="U26" i="19" a="1"/>
  <c r="U26" i="19" s="1"/>
  <c r="U26" i="20" s="1"/>
  <c r="AA26" i="19" a="1"/>
  <c r="AA26" i="19" s="1"/>
  <c r="C27" i="19" a="1"/>
  <c r="C27" i="19" s="1"/>
  <c r="I27" i="19" a="1"/>
  <c r="I27" i="19" s="1"/>
  <c r="U27" i="19" a="1"/>
  <c r="U27" i="19" s="1"/>
  <c r="AA27" i="19" a="1"/>
  <c r="AA27" i="19" s="1"/>
  <c r="AA27" i="20" s="1"/>
  <c r="C28" i="19" a="1"/>
  <c r="C28" i="19" s="1"/>
  <c r="I28" i="19" a="1"/>
  <c r="I28" i="19" s="1"/>
  <c r="I28" i="20" s="1"/>
  <c r="U28" i="19" a="1"/>
  <c r="U28" i="19" s="1"/>
  <c r="U28" i="20" s="1"/>
  <c r="AA28" i="19" a="1"/>
  <c r="AA28" i="19" s="1"/>
  <c r="C29" i="19" a="1"/>
  <c r="C29" i="19" s="1"/>
  <c r="I29" i="19" a="1"/>
  <c r="I29" i="19" s="1"/>
  <c r="U29" i="19" a="1"/>
  <c r="U29" i="19" s="1"/>
  <c r="AA29" i="19" a="1"/>
  <c r="AA29" i="19" s="1"/>
  <c r="AA29" i="20" s="1"/>
  <c r="C30" i="19" a="1"/>
  <c r="C30" i="19" s="1"/>
  <c r="I30" i="19" a="1"/>
  <c r="I30" i="19" s="1"/>
  <c r="I30" i="20" s="1"/>
  <c r="U30" i="19" a="1"/>
  <c r="U30" i="19" s="1"/>
  <c r="AA30" i="19" a="1"/>
  <c r="AA30" i="19" s="1"/>
  <c r="C31" i="19" a="1"/>
  <c r="C31" i="19" s="1"/>
  <c r="I31" i="19" a="1"/>
  <c r="I31" i="19" s="1"/>
  <c r="U6" i="19" a="1"/>
  <c r="U6" i="19" s="1"/>
  <c r="AA6" i="19" a="1"/>
  <c r="AA6" i="19" s="1"/>
  <c r="C7" i="19" a="1"/>
  <c r="C7" i="19" s="1"/>
  <c r="I7" i="19" a="1"/>
  <c r="I7" i="19" s="1"/>
  <c r="I7" i="20" s="1"/>
  <c r="U7" i="19" a="1"/>
  <c r="U7" i="19" s="1"/>
  <c r="U7" i="20" s="1"/>
  <c r="AA7" i="19" a="1"/>
  <c r="AA7" i="19" s="1"/>
  <c r="AA7" i="20" s="1"/>
  <c r="I8" i="19" a="1"/>
  <c r="I8" i="19" s="1"/>
  <c r="U8" i="19" a="1"/>
  <c r="U8" i="19" s="1"/>
  <c r="U8" i="20" s="1"/>
  <c r="AA8" i="19" a="1"/>
  <c r="AA8" i="19" s="1"/>
  <c r="B6" i="19" a="1"/>
  <c r="B6" i="19" s="1"/>
  <c r="D6" i="19" a="1"/>
  <c r="D6" i="19" s="1"/>
  <c r="D6" i="20" s="1"/>
  <c r="H6" i="19" a="1"/>
  <c r="H6" i="19" s="1"/>
  <c r="H6" i="20" s="1"/>
  <c r="J6" i="19" a="1"/>
  <c r="J6" i="19" s="1"/>
  <c r="J6" i="20" s="1"/>
  <c r="T6" i="19" a="1"/>
  <c r="T6" i="19" s="1"/>
  <c r="V6" i="19" a="1"/>
  <c r="V6" i="19" s="1"/>
  <c r="Z6" i="19" a="1"/>
  <c r="Z6" i="19" s="1"/>
  <c r="AB6" i="19" a="1"/>
  <c r="AB6" i="19" s="1"/>
  <c r="B7" i="19" a="1"/>
  <c r="B7" i="19" s="1"/>
  <c r="B7" i="20" s="1"/>
  <c r="D7" i="19" a="1"/>
  <c r="D7" i="19" s="1"/>
  <c r="H7" i="19" a="1"/>
  <c r="H7" i="19" s="1"/>
  <c r="J7" i="19" a="1"/>
  <c r="J7" i="19" s="1"/>
  <c r="T7" i="19" a="1"/>
  <c r="T7" i="19" s="1"/>
  <c r="V7" i="19" a="1"/>
  <c r="V7" i="19" s="1"/>
  <c r="Z7" i="19" a="1"/>
  <c r="Z7" i="19" s="1"/>
  <c r="AB7" i="19" a="1"/>
  <c r="AB7" i="19" s="1"/>
  <c r="B8" i="19" a="1"/>
  <c r="B8" i="19" s="1"/>
  <c r="D8" i="19" a="1"/>
  <c r="D8" i="19" s="1"/>
  <c r="H8" i="19" a="1"/>
  <c r="H8" i="19" s="1"/>
  <c r="H8" i="20" s="1"/>
  <c r="J8" i="19" a="1"/>
  <c r="J8" i="19" s="1"/>
  <c r="T8" i="19" a="1"/>
  <c r="T8" i="19" s="1"/>
  <c r="V8" i="19" a="1"/>
  <c r="V8" i="19" s="1"/>
  <c r="Z8" i="19" a="1"/>
  <c r="Z8" i="19" s="1"/>
  <c r="AB8" i="19" a="1"/>
  <c r="AB8" i="19" s="1"/>
  <c r="B9" i="19" a="1"/>
  <c r="B9" i="19" s="1"/>
  <c r="B9" i="20" s="1"/>
  <c r="D9" i="19" a="1"/>
  <c r="D9" i="19" s="1"/>
  <c r="H9" i="19" a="1"/>
  <c r="H9" i="19" s="1"/>
  <c r="H9" i="20" s="1"/>
  <c r="J9" i="19" a="1"/>
  <c r="J9" i="19" s="1"/>
  <c r="J9" i="20" s="1"/>
  <c r="T9" i="19" a="1"/>
  <c r="T9" i="19" s="1"/>
  <c r="V9" i="19" a="1"/>
  <c r="V9" i="19" s="1"/>
  <c r="Z9" i="19" a="1"/>
  <c r="Z9" i="19" s="1"/>
  <c r="AB9" i="19" a="1"/>
  <c r="AB9" i="19" s="1"/>
  <c r="AB9" i="20" s="1"/>
  <c r="B10" i="19" a="1"/>
  <c r="B10" i="19" s="1"/>
  <c r="F10" i="19" s="1"/>
  <c r="F10" i="20" s="1"/>
  <c r="D10" i="19" a="1"/>
  <c r="D10" i="19" s="1"/>
  <c r="H10" i="19" a="1"/>
  <c r="H10" i="19" s="1"/>
  <c r="H10" i="20" s="1"/>
  <c r="J10" i="19" a="1"/>
  <c r="J10" i="19" s="1"/>
  <c r="T10" i="19" a="1"/>
  <c r="T10" i="19" s="1"/>
  <c r="V10" i="19" a="1"/>
  <c r="V10" i="19" s="1"/>
  <c r="Z10" i="19" a="1"/>
  <c r="Z10" i="19" s="1"/>
  <c r="AB10" i="19" a="1"/>
  <c r="AB10" i="19" s="1"/>
  <c r="AB10" i="20" s="1"/>
  <c r="B11" i="19" a="1"/>
  <c r="B11" i="19" s="1"/>
  <c r="D11" i="19" a="1"/>
  <c r="D11" i="19" s="1"/>
  <c r="D11" i="20" s="1"/>
  <c r="H11" i="19" a="1"/>
  <c r="H11" i="19" s="1"/>
  <c r="H11" i="20" s="1"/>
  <c r="J11" i="19" a="1"/>
  <c r="J11" i="19" s="1"/>
  <c r="T11" i="19" a="1"/>
  <c r="T11" i="19" s="1"/>
  <c r="X11" i="19" s="1"/>
  <c r="V11" i="19" a="1"/>
  <c r="V11" i="19" s="1"/>
  <c r="Z11" i="19" a="1"/>
  <c r="Z11" i="19" s="1"/>
  <c r="AB11" i="19" a="1"/>
  <c r="AB11" i="19" s="1"/>
  <c r="B12" i="19" a="1"/>
  <c r="B12" i="19" s="1"/>
  <c r="B12" i="20" s="1"/>
  <c r="D12" i="19" a="1"/>
  <c r="D12" i="19" s="1"/>
  <c r="H12" i="19" a="1"/>
  <c r="H12" i="19" s="1"/>
  <c r="H12" i="20" s="1"/>
  <c r="J12" i="19" a="1"/>
  <c r="J12" i="19" s="1"/>
  <c r="J12" i="20" s="1"/>
  <c r="T12" i="19" a="1"/>
  <c r="T12" i="19" s="1"/>
  <c r="V12" i="19" a="1"/>
  <c r="V12" i="19" s="1"/>
  <c r="Z12" i="19" a="1"/>
  <c r="Z12" i="19" s="1"/>
  <c r="AB12" i="19" a="1"/>
  <c r="AB12" i="19" s="1"/>
  <c r="AB12" i="20" s="1"/>
  <c r="B13" i="19" a="1"/>
  <c r="B13" i="19" s="1"/>
  <c r="F13" i="19" s="1"/>
  <c r="D13" i="19" a="1"/>
  <c r="D13" i="19" s="1"/>
  <c r="H13" i="19" a="1"/>
  <c r="H13" i="19" s="1"/>
  <c r="H13" i="20" s="1"/>
  <c r="J13" i="19" a="1"/>
  <c r="J13" i="19" s="1"/>
  <c r="T13" i="19" a="1"/>
  <c r="T13" i="19" s="1"/>
  <c r="V13" i="19" a="1"/>
  <c r="V13" i="19" s="1"/>
  <c r="V13" i="20" s="1"/>
  <c r="Z13" i="19" a="1"/>
  <c r="Z13" i="19" s="1"/>
  <c r="AB13" i="19" a="1"/>
  <c r="AB13" i="19" s="1"/>
  <c r="AB13" i="20" s="1"/>
  <c r="B14" i="19" a="1"/>
  <c r="B14" i="19" s="1"/>
  <c r="B14" i="20" s="1"/>
  <c r="D14" i="19" a="1"/>
  <c r="D14" i="19" s="1"/>
  <c r="D14" i="20" s="1"/>
  <c r="H14" i="19" a="1"/>
  <c r="H14" i="19" s="1"/>
  <c r="J14" i="19" a="1"/>
  <c r="J14" i="19" s="1"/>
  <c r="T14" i="19" a="1"/>
  <c r="T14" i="19" s="1"/>
  <c r="X14" i="19" s="1"/>
  <c r="V14" i="19" a="1"/>
  <c r="V14" i="19" s="1"/>
  <c r="V14" i="20" s="1"/>
  <c r="Z14" i="19" a="1"/>
  <c r="Z14" i="19" s="1"/>
  <c r="AB14" i="19" a="1"/>
  <c r="AB14" i="19" s="1"/>
  <c r="B15" i="19" a="1"/>
  <c r="B15" i="19" s="1"/>
  <c r="D15" i="19" a="1"/>
  <c r="D15" i="19" s="1"/>
  <c r="D15" i="20" s="1"/>
  <c r="H15" i="19" a="1"/>
  <c r="H15" i="19" s="1"/>
  <c r="J15" i="19" a="1"/>
  <c r="J15" i="19" s="1"/>
  <c r="J15" i="20" s="1"/>
  <c r="T15" i="19" a="1"/>
  <c r="T15" i="19" s="1"/>
  <c r="V15" i="19" a="1"/>
  <c r="V15" i="19" s="1"/>
  <c r="V15" i="20" s="1"/>
  <c r="Z15" i="19" a="1"/>
  <c r="Z15" i="19" s="1"/>
  <c r="AB15" i="19" a="1"/>
  <c r="AB15" i="19" s="1"/>
  <c r="AB15" i="20" s="1"/>
  <c r="B16" i="19" a="1"/>
  <c r="B16" i="19" s="1"/>
  <c r="F16" i="19" s="1"/>
  <c r="D16" i="19" a="1"/>
  <c r="D16" i="19" s="1"/>
  <c r="D16" i="20" s="1"/>
  <c r="H16" i="19" a="1"/>
  <c r="H16" i="19" s="1"/>
  <c r="J16" i="19" a="1"/>
  <c r="J16" i="19" s="1"/>
  <c r="T16" i="19" a="1"/>
  <c r="T16" i="19" s="1"/>
  <c r="V16" i="19" a="1"/>
  <c r="V16" i="19" s="1"/>
  <c r="V16" i="20" s="1"/>
  <c r="Z16" i="19" a="1"/>
  <c r="Z16" i="19" s="1"/>
  <c r="AB16" i="19" a="1"/>
  <c r="AB16" i="19" s="1"/>
  <c r="AB16" i="20" s="1"/>
  <c r="B17" i="19" a="1"/>
  <c r="B17" i="19" s="1"/>
  <c r="B17" i="20" s="1"/>
  <c r="D17" i="19" a="1"/>
  <c r="D17" i="19" s="1"/>
  <c r="D17" i="20" s="1"/>
  <c r="H17" i="19" a="1"/>
  <c r="H17" i="19" s="1"/>
  <c r="J17" i="19" a="1"/>
  <c r="J17" i="19" s="1"/>
  <c r="J17" i="20" s="1"/>
  <c r="T17" i="19" a="1"/>
  <c r="T17" i="19" s="1"/>
  <c r="X17" i="19" s="1"/>
  <c r="V17" i="19" a="1"/>
  <c r="V17" i="19" s="1"/>
  <c r="V17" i="20" s="1"/>
  <c r="Z17" i="19" a="1"/>
  <c r="Z17" i="19" s="1"/>
  <c r="AB17" i="19" a="1"/>
  <c r="AB17" i="19" s="1"/>
  <c r="AB17" i="20" s="1"/>
  <c r="B18" i="19" a="1"/>
  <c r="B18" i="19" s="1"/>
  <c r="B18" i="20" s="1"/>
  <c r="D18" i="19" a="1"/>
  <c r="D18" i="19" s="1"/>
  <c r="D18" i="20" s="1"/>
  <c r="H18" i="19" a="1"/>
  <c r="H18" i="19" s="1"/>
  <c r="J18" i="19" a="1"/>
  <c r="J18" i="19" s="1"/>
  <c r="J18" i="20" s="1"/>
  <c r="T18" i="19" a="1"/>
  <c r="T18" i="19" s="1"/>
  <c r="V18" i="19" a="1"/>
  <c r="V18" i="19" s="1"/>
  <c r="V18" i="20" s="1"/>
  <c r="Z18" i="19" a="1"/>
  <c r="Z18" i="19" s="1"/>
  <c r="AB18" i="19" a="1"/>
  <c r="AB18" i="19" s="1"/>
  <c r="AB18" i="20" s="1"/>
  <c r="B19" i="19" a="1"/>
  <c r="B19" i="19" s="1"/>
  <c r="F19" i="19" s="1"/>
  <c r="D19" i="19" a="1"/>
  <c r="D19" i="19" s="1"/>
  <c r="D19" i="20" s="1"/>
  <c r="H19" i="19" a="1"/>
  <c r="H19" i="19" s="1"/>
  <c r="J19" i="19" a="1"/>
  <c r="J19" i="19" s="1"/>
  <c r="T19" i="19" a="1"/>
  <c r="T19" i="19" s="1"/>
  <c r="V19" i="19" a="1"/>
  <c r="V19" i="19" s="1"/>
  <c r="V19" i="20" s="1"/>
  <c r="Z19" i="19" a="1"/>
  <c r="Z19" i="19" s="1"/>
  <c r="AC19" i="19" a="1"/>
  <c r="AC19" i="19" s="1"/>
  <c r="AC19" i="20" s="1"/>
  <c r="E20" i="19" a="1"/>
  <c r="E20" i="19" s="1"/>
  <c r="E20" i="20" s="1"/>
  <c r="K20" i="19" a="1"/>
  <c r="K20" i="19" s="1"/>
  <c r="K20" i="20" s="1"/>
  <c r="W20" i="19" a="1"/>
  <c r="W20" i="19" s="1"/>
  <c r="W20" i="20" s="1"/>
  <c r="AC20" i="19" a="1"/>
  <c r="AC20" i="19" s="1"/>
  <c r="AC20" i="20" s="1"/>
  <c r="E21" i="19" a="1"/>
  <c r="E21" i="19" s="1"/>
  <c r="K21" i="19" a="1"/>
  <c r="K21" i="19" s="1"/>
  <c r="K21" i="20" s="1"/>
  <c r="W21" i="19" a="1"/>
  <c r="W21" i="19" s="1"/>
  <c r="W21" i="20" s="1"/>
  <c r="AC21" i="19" a="1"/>
  <c r="AC21" i="19" s="1"/>
  <c r="E22" i="19" a="1"/>
  <c r="E22" i="19" s="1"/>
  <c r="E22" i="20" s="1"/>
  <c r="K22" i="19" a="1"/>
  <c r="K22" i="19" s="1"/>
  <c r="K22" i="20" s="1"/>
  <c r="W22" i="19" a="1"/>
  <c r="W22" i="19" s="1"/>
  <c r="W22" i="20" s="1"/>
  <c r="AC22" i="19" a="1"/>
  <c r="AC22" i="19" s="1"/>
  <c r="AC22" i="20" s="1"/>
  <c r="E23" i="19" a="1"/>
  <c r="E23" i="19" s="1"/>
  <c r="K23" i="19" a="1"/>
  <c r="K23" i="19" s="1"/>
  <c r="K23" i="20" s="1"/>
  <c r="W23" i="19" a="1"/>
  <c r="W23" i="19" s="1"/>
  <c r="W23" i="20" s="1"/>
  <c r="AC23" i="19" a="1"/>
  <c r="AC23" i="19" s="1"/>
  <c r="AC23" i="20" s="1"/>
  <c r="E24" i="19" a="1"/>
  <c r="E24" i="19" s="1"/>
  <c r="E24" i="20" s="1"/>
  <c r="K24" i="19" a="1"/>
  <c r="K24" i="19" s="1"/>
  <c r="K24" i="20" s="1"/>
  <c r="W24" i="19" a="1"/>
  <c r="W24" i="19" s="1"/>
  <c r="W24" i="20" s="1"/>
  <c r="AC24" i="19" a="1"/>
  <c r="AC24" i="19" s="1"/>
  <c r="AC24" i="20" s="1"/>
  <c r="E25" i="19" a="1"/>
  <c r="E25" i="19" s="1"/>
  <c r="K25" i="19" a="1"/>
  <c r="K25" i="19" s="1"/>
  <c r="K25" i="20" s="1"/>
  <c r="W25" i="19" a="1"/>
  <c r="W25" i="19" s="1"/>
  <c r="W25" i="20" s="1"/>
  <c r="AC25" i="19" a="1"/>
  <c r="AC25" i="19" s="1"/>
  <c r="AC25" i="20" s="1"/>
  <c r="E26" i="19" a="1"/>
  <c r="E26" i="19" s="1"/>
  <c r="K26" i="19" a="1"/>
  <c r="K26" i="19" s="1"/>
  <c r="K26" i="20" s="1"/>
  <c r="W26" i="19" a="1"/>
  <c r="W26" i="19" s="1"/>
  <c r="W26" i="20" s="1"/>
  <c r="AC26" i="19" a="1"/>
  <c r="AC26" i="19" s="1"/>
  <c r="AC26" i="20" s="1"/>
  <c r="E27" i="19" a="1"/>
  <c r="E27" i="19" s="1"/>
  <c r="E27" i="20" s="1"/>
  <c r="K27" i="19" a="1"/>
  <c r="K27" i="19" s="1"/>
  <c r="K27" i="20" s="1"/>
  <c r="W27" i="19" a="1"/>
  <c r="W27" i="19" s="1"/>
  <c r="W27" i="20" s="1"/>
  <c r="AC27" i="19" a="1"/>
  <c r="AC27" i="19" s="1"/>
  <c r="AC27" i="20" s="1"/>
  <c r="E28" i="19" a="1"/>
  <c r="E28" i="19" s="1"/>
  <c r="E28" i="20" s="1"/>
  <c r="K28" i="19" a="1"/>
  <c r="K28" i="19" s="1"/>
  <c r="K28" i="20" s="1"/>
  <c r="W28" i="19" a="1"/>
  <c r="W28" i="19" s="1"/>
  <c r="W28" i="20" s="1"/>
  <c r="AC28" i="19" a="1"/>
  <c r="AC28" i="19" s="1"/>
  <c r="AC28" i="20" s="1"/>
  <c r="E29" i="19" a="1"/>
  <c r="E29" i="19" s="1"/>
  <c r="E29" i="20" s="1"/>
  <c r="K29" i="19" a="1"/>
  <c r="K29" i="19" s="1"/>
  <c r="K29" i="20" s="1"/>
  <c r="W29" i="19" a="1"/>
  <c r="W29" i="19" s="1"/>
  <c r="W29" i="20" s="1"/>
  <c r="AC29" i="19" a="1"/>
  <c r="AC29" i="19" s="1"/>
  <c r="AC29" i="20" s="1"/>
  <c r="E30" i="19" a="1"/>
  <c r="E30" i="19" s="1"/>
  <c r="E30" i="20" s="1"/>
  <c r="K30" i="19" a="1"/>
  <c r="K30" i="19" s="1"/>
  <c r="K30" i="20" s="1"/>
  <c r="W30" i="19" a="1"/>
  <c r="W30" i="19" s="1"/>
  <c r="W30" i="20" s="1"/>
  <c r="AC30" i="19" a="1"/>
  <c r="AC30" i="19" s="1"/>
  <c r="AC30" i="20" s="1"/>
  <c r="E31" i="19" a="1"/>
  <c r="E31" i="19" s="1"/>
  <c r="K31" i="19" a="1"/>
  <c r="K31" i="19" s="1"/>
  <c r="K31" i="20" s="1"/>
  <c r="E12" i="20"/>
  <c r="B41" i="20"/>
  <c r="E8" i="20"/>
  <c r="B33" i="20"/>
  <c r="B49" i="20"/>
  <c r="C6" i="20"/>
  <c r="E10" i="20"/>
  <c r="E14" i="20"/>
  <c r="B29" i="20"/>
  <c r="B37" i="20"/>
  <c r="B45" i="20"/>
  <c r="B53" i="20"/>
  <c r="E7" i="20"/>
  <c r="E9" i="20"/>
  <c r="E11" i="20"/>
  <c r="E13" i="20"/>
  <c r="E15" i="20"/>
  <c r="B27" i="20"/>
  <c r="B35" i="20"/>
  <c r="B39" i="20"/>
  <c r="B43" i="20"/>
  <c r="B47" i="20"/>
  <c r="B51" i="20"/>
  <c r="B55" i="20"/>
  <c r="E6" i="20"/>
  <c r="C7" i="20"/>
  <c r="C8" i="20"/>
  <c r="C10" i="20"/>
  <c r="C12" i="20"/>
  <c r="C14" i="20"/>
  <c r="C16" i="20"/>
  <c r="B50" i="20"/>
  <c r="B52" i="20"/>
  <c r="B54" i="20"/>
  <c r="J10" i="20"/>
  <c r="J8" i="20"/>
  <c r="E56" i="20"/>
  <c r="C56" i="20"/>
  <c r="E55" i="20"/>
  <c r="C55" i="20"/>
  <c r="E54" i="20"/>
  <c r="C54" i="20"/>
  <c r="E53" i="20"/>
  <c r="C53" i="20"/>
  <c r="E52" i="20"/>
  <c r="C52" i="20"/>
  <c r="E51" i="20"/>
  <c r="C51" i="20"/>
  <c r="E50" i="20"/>
  <c r="C50" i="20"/>
  <c r="E49" i="20"/>
  <c r="C49" i="20"/>
  <c r="E48" i="20"/>
  <c r="C48" i="20"/>
  <c r="E47" i="20"/>
  <c r="C47" i="20"/>
  <c r="E46" i="20"/>
  <c r="C46" i="20"/>
  <c r="E45" i="20"/>
  <c r="C45" i="20"/>
  <c r="E44" i="20"/>
  <c r="C44" i="20"/>
  <c r="E43" i="20"/>
  <c r="C43" i="20"/>
  <c r="E42" i="20"/>
  <c r="C42" i="20"/>
  <c r="E41" i="20"/>
  <c r="C41" i="20"/>
  <c r="E40" i="20"/>
  <c r="C40" i="20"/>
  <c r="E39" i="20"/>
  <c r="C39" i="20"/>
  <c r="E38" i="20"/>
  <c r="E37" i="20"/>
  <c r="C37" i="20"/>
  <c r="E36" i="20"/>
  <c r="C36" i="20"/>
  <c r="E35" i="20"/>
  <c r="C35" i="20"/>
  <c r="E34" i="20"/>
  <c r="C34" i="20"/>
  <c r="E33" i="20"/>
  <c r="C33" i="20"/>
  <c r="E32" i="20"/>
  <c r="C32" i="20"/>
  <c r="C31" i="20"/>
  <c r="C30" i="20"/>
  <c r="C29" i="20"/>
  <c r="C28" i="20"/>
  <c r="C27" i="20"/>
  <c r="C26" i="20"/>
  <c r="C25" i="20"/>
  <c r="C24" i="20"/>
  <c r="C23" i="20"/>
  <c r="C22" i="20"/>
  <c r="C21" i="20"/>
  <c r="C20" i="20"/>
  <c r="E19" i="20"/>
  <c r="E18" i="20"/>
  <c r="E17" i="20"/>
  <c r="E16" i="20"/>
  <c r="B6" i="20"/>
  <c r="D7" i="20"/>
  <c r="D8" i="20"/>
  <c r="D9" i="20"/>
  <c r="D10" i="20"/>
  <c r="B11" i="20"/>
  <c r="D12" i="20"/>
  <c r="D13" i="20"/>
  <c r="B15" i="20"/>
  <c r="D20" i="20"/>
  <c r="D21" i="20"/>
  <c r="D22" i="20"/>
  <c r="D23" i="20"/>
  <c r="D24" i="20"/>
  <c r="D25" i="20"/>
  <c r="D26" i="20"/>
  <c r="D27" i="20"/>
  <c r="D28" i="20"/>
  <c r="D29" i="20"/>
  <c r="D30" i="20"/>
  <c r="D31" i="20"/>
  <c r="D32" i="20"/>
  <c r="D33" i="20"/>
  <c r="D34" i="20"/>
  <c r="D35" i="20"/>
  <c r="D36" i="20"/>
  <c r="D37" i="20"/>
  <c r="D38" i="20"/>
  <c r="D39" i="20"/>
  <c r="D40" i="20"/>
  <c r="D41" i="20"/>
  <c r="D42" i="20"/>
  <c r="D43" i="20"/>
  <c r="D44" i="20"/>
  <c r="D45" i="20"/>
  <c r="D46" i="20"/>
  <c r="D47" i="20"/>
  <c r="D48" i="20"/>
  <c r="D49" i="20"/>
  <c r="D50" i="20"/>
  <c r="D51" i="20"/>
  <c r="D52" i="20"/>
  <c r="D53" i="20"/>
  <c r="D54" i="20"/>
  <c r="D55" i="20"/>
  <c r="D56" i="20"/>
  <c r="J7" i="20"/>
  <c r="J11" i="20"/>
  <c r="H7" i="20"/>
  <c r="B8" i="20"/>
  <c r="B20" i="20"/>
  <c r="B22" i="20"/>
  <c r="B26" i="20"/>
  <c r="B28" i="20"/>
  <c r="B30" i="20"/>
  <c r="B32" i="20"/>
  <c r="B34" i="20"/>
  <c r="B36" i="20"/>
  <c r="B38" i="20"/>
  <c r="B40" i="20"/>
  <c r="B42" i="20"/>
  <c r="B44" i="20"/>
  <c r="B46" i="20"/>
  <c r="B48" i="20"/>
  <c r="Z56" i="20"/>
  <c r="J13" i="20"/>
  <c r="K14" i="20"/>
  <c r="K15" i="20"/>
  <c r="K16" i="20"/>
  <c r="K17" i="20"/>
  <c r="K18" i="20"/>
  <c r="K19" i="20"/>
  <c r="I21" i="20"/>
  <c r="I23" i="20"/>
  <c r="I27" i="20"/>
  <c r="I29" i="20"/>
  <c r="I31" i="20"/>
  <c r="I32" i="20"/>
  <c r="K32" i="20"/>
  <c r="I33" i="20"/>
  <c r="K33" i="20"/>
  <c r="I34" i="20"/>
  <c r="K34" i="20"/>
  <c r="I35" i="20"/>
  <c r="K35" i="20"/>
  <c r="I36" i="20"/>
  <c r="K36" i="20"/>
  <c r="I37" i="20"/>
  <c r="K37" i="20"/>
  <c r="I38" i="20"/>
  <c r="K38" i="20"/>
  <c r="I39" i="20"/>
  <c r="K39" i="20"/>
  <c r="I40" i="20"/>
  <c r="K40" i="20"/>
  <c r="I41" i="20"/>
  <c r="K41" i="20"/>
  <c r="I42" i="20"/>
  <c r="K42" i="20"/>
  <c r="I43" i="20"/>
  <c r="K43" i="20"/>
  <c r="I44" i="20"/>
  <c r="K44" i="20"/>
  <c r="I45" i="20"/>
  <c r="K45" i="20"/>
  <c r="I46" i="20"/>
  <c r="K46" i="20"/>
  <c r="I47" i="20"/>
  <c r="K47" i="20"/>
  <c r="I48" i="20"/>
  <c r="K48" i="20"/>
  <c r="I49" i="20"/>
  <c r="K49" i="20"/>
  <c r="I50" i="20"/>
  <c r="K50" i="20"/>
  <c r="I51" i="20"/>
  <c r="K51" i="20"/>
  <c r="I52" i="20"/>
  <c r="K52" i="20"/>
  <c r="I53" i="20"/>
  <c r="K53" i="20"/>
  <c r="I54" i="20"/>
  <c r="K54" i="20"/>
  <c r="I55" i="20"/>
  <c r="K55" i="20"/>
  <c r="I56" i="20"/>
  <c r="K56" i="20"/>
  <c r="U6" i="20"/>
  <c r="W6" i="20"/>
  <c r="W7" i="20"/>
  <c r="W8" i="20"/>
  <c r="W9" i="20"/>
  <c r="W10" i="20"/>
  <c r="U11" i="20"/>
  <c r="W11" i="20"/>
  <c r="W12" i="20"/>
  <c r="W13" i="20"/>
  <c r="W14" i="20"/>
  <c r="W15" i="20"/>
  <c r="W16" i="20"/>
  <c r="U17" i="20"/>
  <c r="W17" i="20"/>
  <c r="W18" i="20"/>
  <c r="W19" i="20"/>
  <c r="U20" i="20"/>
  <c r="U21" i="20"/>
  <c r="U22" i="20"/>
  <c r="U23" i="20"/>
  <c r="U24" i="20"/>
  <c r="U25" i="20"/>
  <c r="U27" i="20"/>
  <c r="U29" i="20"/>
  <c r="U30" i="20"/>
  <c r="U31" i="20"/>
  <c r="W31" i="20"/>
  <c r="U32" i="20"/>
  <c r="W32" i="20"/>
  <c r="U33" i="20"/>
  <c r="W33" i="20"/>
  <c r="U34" i="20"/>
  <c r="W34" i="20"/>
  <c r="U35" i="20"/>
  <c r="W35" i="20"/>
  <c r="U36" i="20"/>
  <c r="W36" i="20"/>
  <c r="U37" i="20"/>
  <c r="W37" i="20"/>
  <c r="U38" i="20"/>
  <c r="W38" i="20"/>
  <c r="U39" i="20"/>
  <c r="W39" i="20"/>
  <c r="U40" i="20"/>
  <c r="W40" i="20"/>
  <c r="U41" i="20"/>
  <c r="W41" i="20"/>
  <c r="U42" i="20"/>
  <c r="W42" i="20"/>
  <c r="U43" i="20"/>
  <c r="W43" i="20"/>
  <c r="U44" i="20"/>
  <c r="W44" i="20"/>
  <c r="U45" i="20"/>
  <c r="W45" i="20"/>
  <c r="U46" i="20"/>
  <c r="W46" i="20"/>
  <c r="U47" i="20"/>
  <c r="W47" i="20"/>
  <c r="U48" i="20"/>
  <c r="W48" i="20"/>
  <c r="U49" i="20"/>
  <c r="W49" i="20"/>
  <c r="U50" i="20"/>
  <c r="W50" i="20"/>
  <c r="U51" i="20"/>
  <c r="W51" i="20"/>
  <c r="U52" i="20"/>
  <c r="W52" i="20"/>
  <c r="U53" i="20"/>
  <c r="W53" i="20"/>
  <c r="U54" i="20"/>
  <c r="W54" i="20"/>
  <c r="U55" i="20"/>
  <c r="W55" i="20"/>
  <c r="U56" i="20"/>
  <c r="W56" i="20"/>
  <c r="AA6" i="20"/>
  <c r="AC6" i="20"/>
  <c r="AA8" i="20"/>
  <c r="AC8" i="20"/>
  <c r="AA9" i="20"/>
  <c r="AC9" i="20"/>
  <c r="AA10" i="20"/>
  <c r="AC10" i="20"/>
  <c r="AA11" i="20"/>
  <c r="AC11" i="20"/>
  <c r="AA12" i="20"/>
  <c r="AC12" i="20"/>
  <c r="AA13" i="20"/>
  <c r="AC13" i="20"/>
  <c r="AA14" i="20"/>
  <c r="AC14" i="20"/>
  <c r="AA15" i="20"/>
  <c r="AC15" i="20"/>
  <c r="AA16" i="20"/>
  <c r="AC16" i="20"/>
  <c r="AA17" i="20"/>
  <c r="AC17" i="20"/>
  <c r="AA18" i="20"/>
  <c r="AC18" i="20"/>
  <c r="AA19" i="20"/>
  <c r="AA21" i="20"/>
  <c r="AC21" i="20"/>
  <c r="AA22" i="20"/>
  <c r="AA24" i="20"/>
  <c r="AA26" i="20"/>
  <c r="AA28" i="20"/>
  <c r="AA30" i="20"/>
  <c r="AA31" i="20"/>
  <c r="AC31" i="20"/>
  <c r="AA32" i="20"/>
  <c r="AC32" i="20"/>
  <c r="AA33" i="20"/>
  <c r="AC33" i="20"/>
  <c r="AA34" i="20"/>
  <c r="AC34" i="20"/>
  <c r="AA35" i="20"/>
  <c r="AC35" i="20"/>
  <c r="AA36" i="20"/>
  <c r="AC36" i="20"/>
  <c r="AA37" i="20"/>
  <c r="AC37" i="20"/>
  <c r="AA38" i="20"/>
  <c r="AC38" i="20"/>
  <c r="AA39" i="20"/>
  <c r="AC39" i="20"/>
  <c r="AA40" i="20"/>
  <c r="AC40" i="20"/>
  <c r="AA41" i="20"/>
  <c r="AC41" i="20"/>
  <c r="AA42" i="20"/>
  <c r="AC42" i="20"/>
  <c r="AA43" i="20"/>
  <c r="AC43" i="20"/>
  <c r="AA44" i="20"/>
  <c r="AC44" i="20"/>
  <c r="AA45" i="20"/>
  <c r="AC45" i="20"/>
  <c r="AA46" i="20"/>
  <c r="AC46" i="20"/>
  <c r="AA47" i="20"/>
  <c r="AC47" i="20"/>
  <c r="AB48" i="20"/>
  <c r="AC56" i="20"/>
  <c r="AA56" i="20"/>
  <c r="AC55" i="20"/>
  <c r="AA55" i="20"/>
  <c r="AC54" i="20"/>
  <c r="AA54" i="20"/>
  <c r="AC53" i="20"/>
  <c r="AA53" i="20"/>
  <c r="AC52" i="20"/>
  <c r="AA52" i="20"/>
  <c r="AC51" i="20"/>
  <c r="AA51" i="20"/>
  <c r="AC50" i="20"/>
  <c r="AA50" i="20"/>
  <c r="AC49" i="20"/>
  <c r="AA49" i="20"/>
  <c r="AB56" i="20"/>
  <c r="AB55" i="20"/>
  <c r="AB54" i="20"/>
  <c r="AB53" i="20"/>
  <c r="AB52" i="20"/>
  <c r="AB51" i="20"/>
  <c r="AB50" i="20"/>
  <c r="AB49" i="20"/>
  <c r="AC48" i="20"/>
  <c r="AA48" i="20"/>
  <c r="I6" i="20"/>
  <c r="K6" i="20"/>
  <c r="K7" i="20"/>
  <c r="I8" i="20"/>
  <c r="K8" i="20"/>
  <c r="K9" i="20"/>
  <c r="I10" i="20"/>
  <c r="K10" i="20"/>
  <c r="K11" i="20"/>
  <c r="K12" i="20"/>
  <c r="K13" i="20"/>
  <c r="J14" i="20"/>
  <c r="J16" i="20"/>
  <c r="J19" i="20"/>
  <c r="J20" i="20"/>
  <c r="J21" i="20"/>
  <c r="J22" i="20"/>
  <c r="J23" i="20"/>
  <c r="J24" i="20"/>
  <c r="J25" i="20"/>
  <c r="J26" i="20"/>
  <c r="J27" i="20"/>
  <c r="J28" i="20"/>
  <c r="J29" i="20"/>
  <c r="J30" i="20"/>
  <c r="J31" i="20"/>
  <c r="J32" i="20"/>
  <c r="J33" i="20"/>
  <c r="J34" i="20"/>
  <c r="J35" i="20"/>
  <c r="J36" i="20"/>
  <c r="J37" i="20"/>
  <c r="J38" i="20"/>
  <c r="J39" i="20"/>
  <c r="J40" i="20"/>
  <c r="J41" i="20"/>
  <c r="J42" i="20"/>
  <c r="J43" i="20"/>
  <c r="J44" i="20"/>
  <c r="J45" i="20"/>
  <c r="J46" i="20"/>
  <c r="J47" i="20"/>
  <c r="J48" i="20"/>
  <c r="J49" i="20"/>
  <c r="H50" i="20"/>
  <c r="J50" i="20"/>
  <c r="H51" i="20"/>
  <c r="J51" i="20"/>
  <c r="H52" i="20"/>
  <c r="J52" i="20"/>
  <c r="H53" i="20"/>
  <c r="J53" i="20"/>
  <c r="H54" i="20"/>
  <c r="J54" i="20"/>
  <c r="H55" i="20"/>
  <c r="J55" i="20"/>
  <c r="H56" i="20"/>
  <c r="J56" i="20"/>
  <c r="V6" i="20"/>
  <c r="V7" i="20"/>
  <c r="V8" i="20"/>
  <c r="V9" i="20"/>
  <c r="V10" i="20"/>
  <c r="V11" i="20"/>
  <c r="V12" i="20"/>
  <c r="V20" i="20"/>
  <c r="V21" i="20"/>
  <c r="V22" i="20"/>
  <c r="V23" i="20"/>
  <c r="V24" i="20"/>
  <c r="V25" i="20"/>
  <c r="V26" i="20"/>
  <c r="V27" i="20"/>
  <c r="V28" i="20"/>
  <c r="V29" i="20"/>
  <c r="V30" i="20"/>
  <c r="V31" i="20"/>
  <c r="V32" i="20"/>
  <c r="V33" i="20"/>
  <c r="V34" i="20"/>
  <c r="V35" i="20"/>
  <c r="V36" i="20"/>
  <c r="V37" i="20"/>
  <c r="V38" i="20"/>
  <c r="V39" i="20"/>
  <c r="V40" i="20"/>
  <c r="V41" i="20"/>
  <c r="V42" i="20"/>
  <c r="V43" i="20"/>
  <c r="V44" i="20"/>
  <c r="V45" i="20"/>
  <c r="V46" i="20"/>
  <c r="V47" i="20"/>
  <c r="V48" i="20"/>
  <c r="V49" i="20"/>
  <c r="V50" i="20"/>
  <c r="V51" i="20"/>
  <c r="V52" i="20"/>
  <c r="V53" i="20"/>
  <c r="V54" i="20"/>
  <c r="V55" i="20"/>
  <c r="V56" i="20"/>
  <c r="AB6" i="20"/>
  <c r="AB7" i="20"/>
  <c r="AB8" i="20"/>
  <c r="AB11" i="20"/>
  <c r="AB14" i="20"/>
  <c r="AB19" i="20"/>
  <c r="AB20" i="20"/>
  <c r="AB21" i="20"/>
  <c r="AB22" i="20"/>
  <c r="AB23" i="20"/>
  <c r="AB24" i="20"/>
  <c r="AB25" i="20"/>
  <c r="AB26" i="20"/>
  <c r="AB27" i="20"/>
  <c r="AB28" i="20"/>
  <c r="AB29" i="20"/>
  <c r="AB30" i="20"/>
  <c r="AB31" i="20"/>
  <c r="AB32" i="20"/>
  <c r="AB33" i="20"/>
  <c r="AB34" i="20"/>
  <c r="AB35" i="20"/>
  <c r="AB36" i="20"/>
  <c r="AB37" i="20"/>
  <c r="AB38" i="20"/>
  <c r="AB39" i="20"/>
  <c r="AB40" i="20"/>
  <c r="AB41" i="20"/>
  <c r="AB42" i="20"/>
  <c r="AB43" i="20"/>
  <c r="AB44" i="20"/>
  <c r="AB45" i="20"/>
  <c r="AB46" i="20"/>
  <c r="AB47" i="20"/>
  <c r="Q56" i="19"/>
  <c r="O56" i="19"/>
  <c r="O56" i="20" s="1"/>
  <c r="P55" i="19"/>
  <c r="P55" i="20" s="1"/>
  <c r="Q54" i="19"/>
  <c r="Q54" i="20" s="1"/>
  <c r="O54" i="19"/>
  <c r="O54" i="20" s="1"/>
  <c r="P56" i="19"/>
  <c r="Q55" i="19"/>
  <c r="O55" i="19"/>
  <c r="P54" i="19"/>
  <c r="O51" i="19"/>
  <c r="P50" i="19"/>
  <c r="P50" i="20" s="1"/>
  <c r="Q50" i="19"/>
  <c r="O50" i="19"/>
  <c r="P47" i="19"/>
  <c r="Q46" i="19"/>
  <c r="Q46" i="20" s="1"/>
  <c r="O46" i="19"/>
  <c r="O46" i="20" s="1"/>
  <c r="Q44" i="19"/>
  <c r="Q44" i="20" s="1"/>
  <c r="Q47" i="19"/>
  <c r="O47" i="19"/>
  <c r="P46" i="19"/>
  <c r="O45" i="19"/>
  <c r="P44" i="19"/>
  <c r="Q43" i="19"/>
  <c r="O43" i="19"/>
  <c r="Q42" i="19"/>
  <c r="O42" i="19"/>
  <c r="Q41" i="19"/>
  <c r="P41" i="19"/>
  <c r="O41" i="19"/>
  <c r="Q40" i="19"/>
  <c r="P40" i="19"/>
  <c r="O40" i="19"/>
  <c r="P39" i="19"/>
  <c r="O39" i="19"/>
  <c r="Q38" i="19"/>
  <c r="P38" i="19"/>
  <c r="O38" i="19"/>
  <c r="O44" i="19" l="1"/>
  <c r="O44" i="20" s="1"/>
  <c r="AD46" i="19"/>
  <c r="L48" i="19"/>
  <c r="AD55" i="19"/>
  <c r="X8" i="19"/>
  <c r="AD49" i="19"/>
  <c r="L51" i="19"/>
  <c r="L51" i="20" s="1"/>
  <c r="AD52" i="19"/>
  <c r="AD52" i="20" s="1"/>
  <c r="L54" i="19"/>
  <c r="L54" i="20" s="1"/>
  <c r="F50" i="19"/>
  <c r="F50" i="20" s="1"/>
  <c r="AD31" i="19"/>
  <c r="AD34" i="19"/>
  <c r="AD34" i="20" s="1"/>
  <c r="B10" i="20"/>
  <c r="B13" i="20"/>
  <c r="F53" i="19"/>
  <c r="F7" i="19"/>
  <c r="F7" i="20" s="1"/>
  <c r="AD33" i="19"/>
  <c r="L47" i="19"/>
  <c r="AD48" i="19"/>
  <c r="AD51" i="19"/>
  <c r="L53" i="19"/>
  <c r="L53" i="20" s="1"/>
  <c r="AD54" i="19"/>
  <c r="L56" i="19"/>
  <c r="L56" i="20" s="1"/>
  <c r="F52" i="19"/>
  <c r="F52" i="20" s="1"/>
  <c r="F55" i="19"/>
  <c r="F55" i="20" s="1"/>
  <c r="X18" i="19"/>
  <c r="F17" i="19"/>
  <c r="F17" i="20" s="1"/>
  <c r="X15" i="19"/>
  <c r="F14" i="19"/>
  <c r="F14" i="20" s="1"/>
  <c r="X12" i="19"/>
  <c r="F11" i="19"/>
  <c r="F11" i="20" s="1"/>
  <c r="X9" i="19"/>
  <c r="F8" i="19"/>
  <c r="F8" i="20" s="1"/>
  <c r="X6" i="19"/>
  <c r="AD32" i="19"/>
  <c r="AD35" i="19"/>
  <c r="AD35" i="20" s="1"/>
  <c r="L55" i="19"/>
  <c r="L55" i="20" s="1"/>
  <c r="AD56" i="19"/>
  <c r="F51" i="19"/>
  <c r="F54" i="19"/>
  <c r="F54" i="20" s="1"/>
  <c r="X19" i="19"/>
  <c r="F18" i="19"/>
  <c r="F18" i="20" s="1"/>
  <c r="X16" i="19"/>
  <c r="X16" i="20" s="1"/>
  <c r="F15" i="19"/>
  <c r="X13" i="19"/>
  <c r="F12" i="19"/>
  <c r="X10" i="19"/>
  <c r="X10" i="20" s="1"/>
  <c r="F9" i="19"/>
  <c r="F9" i="20" s="1"/>
  <c r="X7" i="19"/>
  <c r="F6" i="19"/>
  <c r="F6" i="20" s="1"/>
  <c r="B19" i="20"/>
  <c r="B16" i="20"/>
  <c r="AD47" i="19"/>
  <c r="AD50" i="19"/>
  <c r="L52" i="19"/>
  <c r="L52" i="20" s="1"/>
  <c r="AD53" i="19"/>
  <c r="AD19" i="19"/>
  <c r="AD18" i="19"/>
  <c r="AD17" i="19"/>
  <c r="AD16" i="19"/>
  <c r="AD16" i="20" s="1"/>
  <c r="AD15" i="19"/>
  <c r="AD15" i="20" s="1"/>
  <c r="AD14" i="19"/>
  <c r="AD13" i="19"/>
  <c r="AD12" i="19"/>
  <c r="AD11" i="19"/>
  <c r="AD10" i="19"/>
  <c r="AD10" i="20" s="1"/>
  <c r="AD9" i="19"/>
  <c r="AD9" i="20" s="1"/>
  <c r="AD8" i="19"/>
  <c r="AD7" i="19"/>
  <c r="AD6" i="19"/>
  <c r="AD6" i="20" s="1"/>
  <c r="X20" i="19"/>
  <c r="X21" i="19"/>
  <c r="X21" i="20" s="1"/>
  <c r="X22" i="19"/>
  <c r="X22" i="20" s="1"/>
  <c r="X23" i="19"/>
  <c r="X24" i="19"/>
  <c r="X25" i="19"/>
  <c r="X26" i="19"/>
  <c r="X27" i="19"/>
  <c r="X27" i="20" s="1"/>
  <c r="X28" i="19"/>
  <c r="X28" i="20" s="1"/>
  <c r="X29" i="19"/>
  <c r="X29" i="20" s="1"/>
  <c r="X30" i="19"/>
  <c r="X31" i="19"/>
  <c r="X31" i="20" s="1"/>
  <c r="X32" i="19"/>
  <c r="X32" i="20" s="1"/>
  <c r="X33" i="19"/>
  <c r="X33" i="20" s="1"/>
  <c r="X34" i="19"/>
  <c r="X34" i="20" s="1"/>
  <c r="X35" i="19"/>
  <c r="X35" i="20" s="1"/>
  <c r="X46" i="19"/>
  <c r="X47" i="19"/>
  <c r="X48" i="19"/>
  <c r="X49" i="19"/>
  <c r="X49" i="20" s="1"/>
  <c r="X50" i="19"/>
  <c r="X51" i="19"/>
  <c r="X51" i="20" s="1"/>
  <c r="X52" i="19"/>
  <c r="X53" i="19"/>
  <c r="X54" i="19"/>
  <c r="X54" i="20" s="1"/>
  <c r="X55" i="19"/>
  <c r="X55" i="20" s="1"/>
  <c r="X56" i="19"/>
  <c r="X56" i="20" s="1"/>
  <c r="AD36" i="19"/>
  <c r="AD37" i="19"/>
  <c r="AD38" i="19"/>
  <c r="AD39" i="19"/>
  <c r="AD40" i="19"/>
  <c r="AD40" i="20" s="1"/>
  <c r="AD41" i="19"/>
  <c r="AD42" i="19"/>
  <c r="AD43" i="19"/>
  <c r="AD43" i="20" s="1"/>
  <c r="AD44" i="19"/>
  <c r="AD45" i="19"/>
  <c r="AD20" i="19"/>
  <c r="AD20" i="20" s="1"/>
  <c r="AD21" i="19"/>
  <c r="AD21" i="20" s="1"/>
  <c r="AD22" i="19"/>
  <c r="AD23" i="19"/>
  <c r="AD24" i="19"/>
  <c r="AD25" i="19"/>
  <c r="AD26" i="19"/>
  <c r="AD26" i="20" s="1"/>
  <c r="AD27" i="19"/>
  <c r="AD27" i="20" s="1"/>
  <c r="AD28" i="19"/>
  <c r="AD29" i="19"/>
  <c r="AD29" i="20" s="1"/>
  <c r="AD30" i="19"/>
  <c r="AD30" i="20" s="1"/>
  <c r="F36" i="19"/>
  <c r="F36" i="20" s="1"/>
  <c r="F37" i="19"/>
  <c r="F37" i="20" s="1"/>
  <c r="F38" i="19"/>
  <c r="F38" i="20" s="1"/>
  <c r="F39" i="19"/>
  <c r="F39" i="20" s="1"/>
  <c r="F40" i="19"/>
  <c r="F40" i="20" s="1"/>
  <c r="F41" i="19"/>
  <c r="F41" i="20" s="1"/>
  <c r="F42" i="19"/>
  <c r="F42" i="20" s="1"/>
  <c r="F43" i="19"/>
  <c r="F43" i="20" s="1"/>
  <c r="F44" i="19"/>
  <c r="F44" i="20" s="1"/>
  <c r="F45" i="19"/>
  <c r="F45" i="20" s="1"/>
  <c r="F46" i="19"/>
  <c r="L19" i="19"/>
  <c r="L19" i="20" s="1"/>
  <c r="L18" i="19"/>
  <c r="L18" i="20" s="1"/>
  <c r="L17" i="19"/>
  <c r="L17" i="20" s="1"/>
  <c r="L16" i="19"/>
  <c r="L16" i="20" s="1"/>
  <c r="L15" i="19"/>
  <c r="L15" i="20" s="1"/>
  <c r="L14" i="19"/>
  <c r="L13" i="19"/>
  <c r="L13" i="20" s="1"/>
  <c r="L12" i="19"/>
  <c r="L12" i="20" s="1"/>
  <c r="L11" i="19"/>
  <c r="L11" i="20" s="1"/>
  <c r="L10" i="19"/>
  <c r="L10" i="20" s="1"/>
  <c r="L9" i="19"/>
  <c r="L9" i="20" s="1"/>
  <c r="L8" i="19"/>
  <c r="L8" i="20" s="1"/>
  <c r="L7" i="19"/>
  <c r="L7" i="20" s="1"/>
  <c r="L6" i="19"/>
  <c r="L6" i="20" s="1"/>
  <c r="F20" i="19"/>
  <c r="F20" i="20" s="1"/>
  <c r="F21" i="19"/>
  <c r="F21" i="20" s="1"/>
  <c r="F22" i="19"/>
  <c r="F22" i="20" s="1"/>
  <c r="F23" i="19"/>
  <c r="F24" i="19"/>
  <c r="F24" i="20" s="1"/>
  <c r="B25" i="20"/>
  <c r="F25" i="19"/>
  <c r="F25" i="20" s="1"/>
  <c r="F26" i="19"/>
  <c r="F26" i="20" s="1"/>
  <c r="F27" i="19"/>
  <c r="F27" i="20" s="1"/>
  <c r="F28" i="19"/>
  <c r="F28" i="20" s="1"/>
  <c r="F29" i="19"/>
  <c r="F29" i="20" s="1"/>
  <c r="F30" i="19"/>
  <c r="F30" i="20" s="1"/>
  <c r="F31" i="19"/>
  <c r="F31" i="20" s="1"/>
  <c r="F32" i="19"/>
  <c r="F32" i="20" s="1"/>
  <c r="F33" i="19"/>
  <c r="F33" i="20" s="1"/>
  <c r="F34" i="19"/>
  <c r="F34" i="20" s="1"/>
  <c r="F35" i="19"/>
  <c r="F35" i="20" s="1"/>
  <c r="F47" i="19"/>
  <c r="F47" i="20" s="1"/>
  <c r="F48" i="19"/>
  <c r="F48" i="20" s="1"/>
  <c r="F49" i="19"/>
  <c r="F49" i="20" s="1"/>
  <c r="B56" i="20"/>
  <c r="F56" i="19"/>
  <c r="F56" i="20" s="1"/>
  <c r="L36" i="19"/>
  <c r="L37" i="19"/>
  <c r="L37" i="20" s="1"/>
  <c r="L38" i="19"/>
  <c r="L38" i="20" s="1"/>
  <c r="L39" i="19"/>
  <c r="L39" i="20" s="1"/>
  <c r="L40" i="19"/>
  <c r="L40" i="20" s="1"/>
  <c r="L41" i="19"/>
  <c r="L42" i="19"/>
  <c r="L42" i="20" s="1"/>
  <c r="L43" i="19"/>
  <c r="L43" i="20" s="1"/>
  <c r="L44" i="19"/>
  <c r="L44" i="20" s="1"/>
  <c r="L45" i="19"/>
  <c r="L45" i="20" s="1"/>
  <c r="L46" i="19"/>
  <c r="L46" i="20" s="1"/>
  <c r="L20" i="19"/>
  <c r="L20" i="20" s="1"/>
  <c r="L21" i="19"/>
  <c r="L22" i="19"/>
  <c r="L22" i="20" s="1"/>
  <c r="L23" i="19"/>
  <c r="L23" i="20" s="1"/>
  <c r="L24" i="19"/>
  <c r="L24" i="20" s="1"/>
  <c r="L25" i="19"/>
  <c r="L25" i="20" s="1"/>
  <c r="L26" i="19"/>
  <c r="L26" i="20" s="1"/>
  <c r="L27" i="19"/>
  <c r="L28" i="19"/>
  <c r="L28" i="20" s="1"/>
  <c r="L29" i="19"/>
  <c r="L29" i="20" s="1"/>
  <c r="L30" i="19"/>
  <c r="L30" i="20" s="1"/>
  <c r="L31" i="19"/>
  <c r="L31" i="20" s="1"/>
  <c r="L32" i="19"/>
  <c r="L33" i="19"/>
  <c r="L34" i="19"/>
  <c r="L34" i="20" s="1"/>
  <c r="L35" i="19"/>
  <c r="L35" i="20" s="1"/>
  <c r="L49" i="19"/>
  <c r="L49" i="20" s="1"/>
  <c r="L50" i="19"/>
  <c r="L50" i="20" s="1"/>
  <c r="F23" i="20"/>
  <c r="X36" i="19"/>
  <c r="X36" i="20" s="1"/>
  <c r="X37" i="19"/>
  <c r="X37" i="20" s="1"/>
  <c r="X38" i="19"/>
  <c r="X38" i="20" s="1"/>
  <c r="X39" i="19"/>
  <c r="X39" i="20" s="1"/>
  <c r="X40" i="19"/>
  <c r="X40" i="20" s="1"/>
  <c r="X41" i="19"/>
  <c r="X42" i="19"/>
  <c r="X43" i="19"/>
  <c r="X43" i="20" s="1"/>
  <c r="X44" i="19"/>
  <c r="X44" i="20" s="1"/>
  <c r="X45" i="19"/>
  <c r="X45" i="20" s="1"/>
  <c r="F19" i="20"/>
  <c r="F16" i="20"/>
  <c r="F15" i="20"/>
  <c r="F12" i="20"/>
  <c r="E21" i="20"/>
  <c r="E23" i="20"/>
  <c r="F13" i="20"/>
  <c r="E26" i="20"/>
  <c r="E25" i="20"/>
  <c r="E31" i="20"/>
  <c r="F46" i="20"/>
  <c r="F53" i="20"/>
  <c r="F51" i="20"/>
  <c r="AD56" i="20"/>
  <c r="H32" i="20"/>
  <c r="L32" i="20"/>
  <c r="H30" i="20"/>
  <c r="H28" i="20"/>
  <c r="H26" i="20"/>
  <c r="H24" i="20"/>
  <c r="H22" i="20"/>
  <c r="H20" i="20"/>
  <c r="H18" i="20"/>
  <c r="H16" i="20"/>
  <c r="AG38" i="19"/>
  <c r="AG38" i="20" s="1"/>
  <c r="O38" i="20"/>
  <c r="AH38" i="19"/>
  <c r="AH38" i="20" s="1"/>
  <c r="P38" i="20"/>
  <c r="AI38" i="19"/>
  <c r="AI38" i="20" s="1"/>
  <c r="Q38" i="20"/>
  <c r="AG39" i="19"/>
  <c r="AG39" i="20" s="1"/>
  <c r="O39" i="20"/>
  <c r="AH39" i="19"/>
  <c r="AH39" i="20" s="1"/>
  <c r="P39" i="20"/>
  <c r="AI39" i="19"/>
  <c r="AI39" i="20" s="1"/>
  <c r="Q39" i="20"/>
  <c r="AG40" i="19"/>
  <c r="AG40" i="20" s="1"/>
  <c r="O40" i="20"/>
  <c r="AH40" i="19"/>
  <c r="AH40" i="20" s="1"/>
  <c r="P40" i="20"/>
  <c r="AI40" i="19"/>
  <c r="AI40" i="20" s="1"/>
  <c r="Q40" i="20"/>
  <c r="AG41" i="19"/>
  <c r="AG41" i="20" s="1"/>
  <c r="O41" i="20"/>
  <c r="AH41" i="19"/>
  <c r="AH41" i="20" s="1"/>
  <c r="P41" i="20"/>
  <c r="AI41" i="19"/>
  <c r="AI41" i="20" s="1"/>
  <c r="Q41" i="20"/>
  <c r="AG42" i="19"/>
  <c r="AG42" i="20" s="1"/>
  <c r="O42" i="20"/>
  <c r="AH42" i="19"/>
  <c r="AH42" i="20" s="1"/>
  <c r="P42" i="20"/>
  <c r="AI42" i="19"/>
  <c r="AI42" i="20" s="1"/>
  <c r="Q42" i="20"/>
  <c r="AG43" i="19"/>
  <c r="AG43" i="20" s="1"/>
  <c r="O43" i="20"/>
  <c r="AI43" i="19"/>
  <c r="AI43" i="20" s="1"/>
  <c r="Q43" i="20"/>
  <c r="AH44" i="19"/>
  <c r="AH44" i="20" s="1"/>
  <c r="P44" i="20"/>
  <c r="AG45" i="19"/>
  <c r="AG45" i="20" s="1"/>
  <c r="O45" i="20"/>
  <c r="AI45" i="19"/>
  <c r="AI45" i="20" s="1"/>
  <c r="Q45" i="20"/>
  <c r="AH46" i="19"/>
  <c r="AH46" i="20" s="1"/>
  <c r="P46" i="20"/>
  <c r="AG47" i="19"/>
  <c r="AG47" i="20" s="1"/>
  <c r="O47" i="20"/>
  <c r="AI47" i="19"/>
  <c r="AI47" i="20" s="1"/>
  <c r="Q47" i="20"/>
  <c r="AH47" i="19"/>
  <c r="AH47" i="20" s="1"/>
  <c r="P47" i="20"/>
  <c r="AG50" i="19"/>
  <c r="AG50" i="20" s="1"/>
  <c r="O50" i="20"/>
  <c r="AI50" i="19"/>
  <c r="AI50" i="20" s="1"/>
  <c r="Q50" i="20"/>
  <c r="AG51" i="19"/>
  <c r="AG51" i="20" s="1"/>
  <c r="O51" i="20"/>
  <c r="AH54" i="19"/>
  <c r="AH54" i="20" s="1"/>
  <c r="P54" i="20"/>
  <c r="AG55" i="19"/>
  <c r="AG55" i="20" s="1"/>
  <c r="O55" i="20"/>
  <c r="AI55" i="19"/>
  <c r="AI55" i="20" s="1"/>
  <c r="Q55" i="20"/>
  <c r="AH56" i="19"/>
  <c r="AH56" i="20" s="1"/>
  <c r="P56" i="20"/>
  <c r="AI56" i="19"/>
  <c r="AI56" i="20" s="1"/>
  <c r="Q56" i="20"/>
  <c r="Z55" i="20"/>
  <c r="AD55" i="20"/>
  <c r="Z53" i="20"/>
  <c r="AD53" i="20"/>
  <c r="Z51" i="20"/>
  <c r="AD51" i="20"/>
  <c r="Z49" i="20"/>
  <c r="AD49" i="20"/>
  <c r="Z48" i="20"/>
  <c r="AD48" i="20"/>
  <c r="Z47" i="20"/>
  <c r="AD47" i="20"/>
  <c r="Z46" i="20"/>
  <c r="AD46" i="20"/>
  <c r="Z45" i="20"/>
  <c r="AD45" i="20"/>
  <c r="Z44" i="20"/>
  <c r="AD44" i="20"/>
  <c r="Z43" i="20"/>
  <c r="Z42" i="20"/>
  <c r="AD42" i="20"/>
  <c r="Z41" i="20"/>
  <c r="AD41" i="20"/>
  <c r="Z40" i="20"/>
  <c r="Z39" i="20"/>
  <c r="AD39" i="20"/>
  <c r="Z38" i="20"/>
  <c r="AD38" i="20"/>
  <c r="Z37" i="20"/>
  <c r="AD37" i="20"/>
  <c r="Z36" i="20"/>
  <c r="AD36" i="20"/>
  <c r="Z35" i="20"/>
  <c r="Z34" i="20"/>
  <c r="Z33" i="20"/>
  <c r="AD33" i="20"/>
  <c r="Z32" i="20"/>
  <c r="AD32" i="20"/>
  <c r="Z31" i="20"/>
  <c r="AD31" i="20"/>
  <c r="Z30" i="20"/>
  <c r="Z29" i="20"/>
  <c r="Z28" i="20"/>
  <c r="AD28" i="20"/>
  <c r="Z27" i="20"/>
  <c r="Z26" i="20"/>
  <c r="Z25" i="20"/>
  <c r="AD25" i="20"/>
  <c r="Z24" i="20"/>
  <c r="AD24" i="20"/>
  <c r="Z23" i="20"/>
  <c r="AD23" i="20"/>
  <c r="Z22" i="20"/>
  <c r="AD22" i="20"/>
  <c r="Z21" i="20"/>
  <c r="Z20" i="20"/>
  <c r="Z19" i="20"/>
  <c r="AD19" i="20"/>
  <c r="Z18" i="20"/>
  <c r="AD18" i="20"/>
  <c r="Z17" i="20"/>
  <c r="AD17" i="20"/>
  <c r="Z16" i="20"/>
  <c r="Z15" i="20"/>
  <c r="AD14" i="20"/>
  <c r="Z14" i="20"/>
  <c r="AD13" i="20"/>
  <c r="Z13" i="20"/>
  <c r="AD12" i="20"/>
  <c r="Z12" i="20"/>
  <c r="AD11" i="20"/>
  <c r="Z11" i="20"/>
  <c r="Z10" i="20"/>
  <c r="Z9" i="20"/>
  <c r="AD8" i="20"/>
  <c r="Z8" i="20"/>
  <c r="AD7" i="20"/>
  <c r="Z7" i="20"/>
  <c r="Z6" i="20"/>
  <c r="T56" i="20"/>
  <c r="T55" i="20"/>
  <c r="T54" i="20"/>
  <c r="T53" i="20"/>
  <c r="X53" i="20"/>
  <c r="T52" i="20"/>
  <c r="X52" i="20"/>
  <c r="T51" i="20"/>
  <c r="T50" i="20"/>
  <c r="X50" i="20"/>
  <c r="T49" i="20"/>
  <c r="T48" i="20"/>
  <c r="X48" i="20"/>
  <c r="T47" i="20"/>
  <c r="X47" i="20"/>
  <c r="T46" i="20"/>
  <c r="X46" i="20"/>
  <c r="T45" i="20"/>
  <c r="T44" i="20"/>
  <c r="T43" i="20"/>
  <c r="T42" i="20"/>
  <c r="X42" i="20"/>
  <c r="T41" i="20"/>
  <c r="X41" i="20"/>
  <c r="T40" i="20"/>
  <c r="T39" i="20"/>
  <c r="T38" i="20"/>
  <c r="T37" i="20"/>
  <c r="T36" i="20"/>
  <c r="T35" i="20"/>
  <c r="T34" i="20"/>
  <c r="T33" i="20"/>
  <c r="T32" i="20"/>
  <c r="T31" i="20"/>
  <c r="T30" i="20"/>
  <c r="X30" i="20"/>
  <c r="T29" i="20"/>
  <c r="T28" i="20"/>
  <c r="T27" i="20"/>
  <c r="T26" i="20"/>
  <c r="X26" i="20"/>
  <c r="T25" i="20"/>
  <c r="X25" i="20"/>
  <c r="T24" i="20"/>
  <c r="X24" i="20"/>
  <c r="T23" i="20"/>
  <c r="X23" i="20"/>
  <c r="T22" i="20"/>
  <c r="T21" i="20"/>
  <c r="T20" i="20"/>
  <c r="X20" i="20"/>
  <c r="T19" i="20"/>
  <c r="X19" i="20"/>
  <c r="T18" i="20"/>
  <c r="X18" i="20"/>
  <c r="T17" i="20"/>
  <c r="X17" i="20"/>
  <c r="T16" i="20"/>
  <c r="T15" i="20"/>
  <c r="X15" i="20"/>
  <c r="X14" i="20"/>
  <c r="T14" i="20"/>
  <c r="X13" i="20"/>
  <c r="T13" i="20"/>
  <c r="X12" i="20"/>
  <c r="T12" i="20"/>
  <c r="X11" i="20"/>
  <c r="T11" i="20"/>
  <c r="T10" i="20"/>
  <c r="X9" i="20"/>
  <c r="T9" i="20"/>
  <c r="X8" i="20"/>
  <c r="T8" i="20"/>
  <c r="X7" i="20"/>
  <c r="T7" i="20"/>
  <c r="X6" i="20"/>
  <c r="T6" i="20"/>
  <c r="H49" i="20"/>
  <c r="H48" i="20"/>
  <c r="L48" i="20"/>
  <c r="H47" i="20"/>
  <c r="L47" i="20"/>
  <c r="H46" i="20"/>
  <c r="H45" i="20"/>
  <c r="H44" i="20"/>
  <c r="H43" i="20"/>
  <c r="H42" i="20"/>
  <c r="H41" i="20"/>
  <c r="L41" i="20"/>
  <c r="H40" i="20"/>
  <c r="H39" i="20"/>
  <c r="H38" i="20"/>
  <c r="H37" i="20"/>
  <c r="H36" i="20"/>
  <c r="L36" i="20"/>
  <c r="H35" i="20"/>
  <c r="H34" i="20"/>
  <c r="H33" i="20"/>
  <c r="L33" i="20"/>
  <c r="H31" i="20"/>
  <c r="H29" i="20"/>
  <c r="H27" i="20"/>
  <c r="L27" i="20"/>
  <c r="H25" i="20"/>
  <c r="H23" i="20"/>
  <c r="H21" i="20"/>
  <c r="L21" i="20"/>
  <c r="H19" i="20"/>
  <c r="H17" i="20"/>
  <c r="H15" i="20"/>
  <c r="Z54" i="20"/>
  <c r="AD54" i="20"/>
  <c r="Z52" i="20"/>
  <c r="Z50" i="20"/>
  <c r="AD50" i="20"/>
  <c r="L14" i="20"/>
  <c r="H14" i="20"/>
  <c r="P6" i="19"/>
  <c r="N7" i="19"/>
  <c r="P7" i="19"/>
  <c r="N8" i="19"/>
  <c r="P8" i="19"/>
  <c r="N9" i="19"/>
  <c r="P9" i="19"/>
  <c r="N10" i="19"/>
  <c r="P10" i="19"/>
  <c r="N11" i="19"/>
  <c r="P11" i="19"/>
  <c r="N12" i="19"/>
  <c r="P12" i="19"/>
  <c r="N13" i="19"/>
  <c r="P13" i="19"/>
  <c r="N14" i="19"/>
  <c r="P14" i="19"/>
  <c r="N15" i="19"/>
  <c r="P15" i="19"/>
  <c r="N16" i="19"/>
  <c r="P16" i="19"/>
  <c r="N17" i="19"/>
  <c r="P17" i="19"/>
  <c r="N18" i="19"/>
  <c r="P18" i="19"/>
  <c r="N19" i="19"/>
  <c r="P19" i="19"/>
  <c r="N20" i="19"/>
  <c r="P20" i="19"/>
  <c r="N21" i="19"/>
  <c r="P21" i="19"/>
  <c r="N22" i="19"/>
  <c r="P22" i="19"/>
  <c r="N23" i="19"/>
  <c r="P23" i="19"/>
  <c r="N24" i="19"/>
  <c r="P24" i="19"/>
  <c r="N25" i="19"/>
  <c r="P25" i="19"/>
  <c r="N26" i="19"/>
  <c r="P26" i="19"/>
  <c r="N27" i="19"/>
  <c r="P27" i="19"/>
  <c r="N28" i="19"/>
  <c r="P28" i="19"/>
  <c r="N29" i="19"/>
  <c r="P29" i="19"/>
  <c r="N30" i="19"/>
  <c r="P30" i="19"/>
  <c r="N31" i="19"/>
  <c r="P31" i="19"/>
  <c r="N32" i="19"/>
  <c r="P32" i="19"/>
  <c r="N33" i="19"/>
  <c r="P33" i="19"/>
  <c r="N34" i="19"/>
  <c r="P34" i="19"/>
  <c r="N35" i="19"/>
  <c r="P35" i="19"/>
  <c r="N36" i="19"/>
  <c r="P36" i="19"/>
  <c r="N37" i="19"/>
  <c r="P37" i="19"/>
  <c r="N38" i="19"/>
  <c r="R38" i="19" s="1"/>
  <c r="N39" i="19"/>
  <c r="R39" i="19" s="1"/>
  <c r="N40" i="19"/>
  <c r="R40" i="19" s="1"/>
  <c r="N41" i="19"/>
  <c r="R41" i="19" s="1"/>
  <c r="N42" i="19"/>
  <c r="R42" i="19" s="1"/>
  <c r="N43" i="19"/>
  <c r="AG44" i="19"/>
  <c r="AG44" i="20" s="1"/>
  <c r="N45" i="19"/>
  <c r="R45" i="19" s="1"/>
  <c r="AG46" i="19"/>
  <c r="AG46" i="20" s="1"/>
  <c r="N47" i="19"/>
  <c r="R47" i="19" s="1"/>
  <c r="N48" i="19"/>
  <c r="P48" i="19"/>
  <c r="N49" i="19"/>
  <c r="P49" i="19"/>
  <c r="N50" i="19"/>
  <c r="R50" i="19" s="1"/>
  <c r="Q53" i="19"/>
  <c r="P51" i="19"/>
  <c r="N52" i="19"/>
  <c r="P52" i="19"/>
  <c r="N53" i="19"/>
  <c r="P53" i="19"/>
  <c r="AI54" i="19"/>
  <c r="AI54" i="20" s="1"/>
  <c r="AH55" i="19"/>
  <c r="AH55" i="20" s="1"/>
  <c r="Q6" i="19"/>
  <c r="O6" i="19"/>
  <c r="O7" i="19"/>
  <c r="Q7" i="19"/>
  <c r="O8" i="19"/>
  <c r="Q8" i="19"/>
  <c r="O9" i="19"/>
  <c r="Q9" i="19"/>
  <c r="O10" i="19"/>
  <c r="Q10" i="19"/>
  <c r="O11" i="19"/>
  <c r="Q11" i="19"/>
  <c r="O12" i="19"/>
  <c r="Q12" i="19"/>
  <c r="O13" i="19"/>
  <c r="Q13" i="19"/>
  <c r="O14" i="19"/>
  <c r="Q14" i="19"/>
  <c r="O15" i="19"/>
  <c r="Q15" i="19"/>
  <c r="O16" i="19"/>
  <c r="Q16" i="19"/>
  <c r="O17" i="19"/>
  <c r="Q17" i="19"/>
  <c r="O18" i="19"/>
  <c r="Q18" i="19"/>
  <c r="O19" i="19"/>
  <c r="Q19" i="19"/>
  <c r="O20" i="19"/>
  <c r="Q20" i="19"/>
  <c r="O21" i="19"/>
  <c r="Q21" i="19"/>
  <c r="O22" i="19"/>
  <c r="Q22" i="19"/>
  <c r="O23" i="19"/>
  <c r="Q23" i="19"/>
  <c r="O24" i="19"/>
  <c r="Q24" i="19"/>
  <c r="O25" i="19"/>
  <c r="Q25" i="19"/>
  <c r="O26" i="19"/>
  <c r="Q26" i="19"/>
  <c r="O27" i="19"/>
  <c r="Q27" i="19"/>
  <c r="O28" i="19"/>
  <c r="Q28" i="19"/>
  <c r="O29" i="19"/>
  <c r="Q29" i="19"/>
  <c r="O30" i="19"/>
  <c r="Q30" i="19"/>
  <c r="O31" i="19"/>
  <c r="Q31" i="19"/>
  <c r="O32" i="19"/>
  <c r="Q32" i="19"/>
  <c r="O33" i="19"/>
  <c r="Q33" i="19"/>
  <c r="O34" i="19"/>
  <c r="Q34" i="19"/>
  <c r="O35" i="19"/>
  <c r="Q35" i="19"/>
  <c r="O36" i="19"/>
  <c r="Q36" i="19"/>
  <c r="O37" i="19"/>
  <c r="Q37" i="19"/>
  <c r="N44" i="19"/>
  <c r="R44" i="19" s="1"/>
  <c r="N46" i="19"/>
  <c r="R46" i="19" s="1"/>
  <c r="P43" i="19"/>
  <c r="AI44" i="19"/>
  <c r="AI44" i="20" s="1"/>
  <c r="AH45" i="19"/>
  <c r="AH45" i="20" s="1"/>
  <c r="AI46" i="19"/>
  <c r="AI46" i="20" s="1"/>
  <c r="N51" i="19"/>
  <c r="O48" i="19"/>
  <c r="Q48" i="19"/>
  <c r="O49" i="19"/>
  <c r="Q49" i="19"/>
  <c r="AH50" i="19"/>
  <c r="AH50" i="20" s="1"/>
  <c r="N54" i="19"/>
  <c r="R54" i="19" s="1"/>
  <c r="N56" i="19"/>
  <c r="R56" i="19" s="1"/>
  <c r="Q51" i="19"/>
  <c r="O52" i="19"/>
  <c r="Q52" i="19"/>
  <c r="O53" i="19"/>
  <c r="AG54" i="19"/>
  <c r="AG54" i="20" s="1"/>
  <c r="N55" i="19"/>
  <c r="R55" i="19" s="1"/>
  <c r="AG56" i="19"/>
  <c r="AG56" i="20" s="1"/>
  <c r="N6" i="19"/>
  <c r="N52" i="20" l="1"/>
  <c r="R52" i="19"/>
  <c r="N51" i="20"/>
  <c r="R51" i="19"/>
  <c r="R51" i="20" s="1"/>
  <c r="N30" i="20"/>
  <c r="R30" i="19"/>
  <c r="R30" i="20" s="1"/>
  <c r="N22" i="20"/>
  <c r="R22" i="19"/>
  <c r="R22" i="20" s="1"/>
  <c r="N18" i="20"/>
  <c r="R18" i="19"/>
  <c r="R18" i="20" s="1"/>
  <c r="N14" i="20"/>
  <c r="R14" i="19"/>
  <c r="N10" i="20"/>
  <c r="R10" i="19"/>
  <c r="N43" i="20"/>
  <c r="R43" i="19"/>
  <c r="R43" i="20" s="1"/>
  <c r="N34" i="20"/>
  <c r="R34" i="19"/>
  <c r="R34" i="20" s="1"/>
  <c r="N26" i="20"/>
  <c r="R26" i="19"/>
  <c r="R26" i="20" s="1"/>
  <c r="N37" i="20"/>
  <c r="R37" i="19"/>
  <c r="R37" i="20" s="1"/>
  <c r="N33" i="20"/>
  <c r="R33" i="19"/>
  <c r="R33" i="20" s="1"/>
  <c r="N29" i="20"/>
  <c r="R29" i="19"/>
  <c r="N25" i="20"/>
  <c r="R25" i="19"/>
  <c r="R25" i="20" s="1"/>
  <c r="N21" i="20"/>
  <c r="R21" i="19"/>
  <c r="R21" i="20" s="1"/>
  <c r="N17" i="20"/>
  <c r="R17" i="19"/>
  <c r="R17" i="20" s="1"/>
  <c r="N13" i="20"/>
  <c r="R13" i="19"/>
  <c r="R13" i="20" s="1"/>
  <c r="N9" i="20"/>
  <c r="R9" i="19"/>
  <c r="R6" i="19"/>
  <c r="R6" i="20" s="1"/>
  <c r="N49" i="20"/>
  <c r="R49" i="19"/>
  <c r="R49" i="20" s="1"/>
  <c r="N36" i="20"/>
  <c r="R36" i="19"/>
  <c r="R36" i="20" s="1"/>
  <c r="N32" i="20"/>
  <c r="R32" i="19"/>
  <c r="R32" i="20" s="1"/>
  <c r="N28" i="20"/>
  <c r="R28" i="19"/>
  <c r="R28" i="20" s="1"/>
  <c r="N24" i="20"/>
  <c r="R24" i="19"/>
  <c r="R24" i="20" s="1"/>
  <c r="N20" i="20"/>
  <c r="R20" i="19"/>
  <c r="R20" i="20" s="1"/>
  <c r="N16" i="20"/>
  <c r="R16" i="19"/>
  <c r="R16" i="20" s="1"/>
  <c r="N12" i="20"/>
  <c r="R12" i="19"/>
  <c r="R12" i="20" s="1"/>
  <c r="N8" i="20"/>
  <c r="R8" i="19"/>
  <c r="R8" i="20" s="1"/>
  <c r="N53" i="20"/>
  <c r="R53" i="19"/>
  <c r="R53" i="20" s="1"/>
  <c r="N48" i="20"/>
  <c r="R48" i="19"/>
  <c r="R48" i="20" s="1"/>
  <c r="N35" i="20"/>
  <c r="R35" i="19"/>
  <c r="N31" i="20"/>
  <c r="R31" i="19"/>
  <c r="R31" i="20" s="1"/>
  <c r="N27" i="20"/>
  <c r="R27" i="19"/>
  <c r="R27" i="20" s="1"/>
  <c r="N23" i="20"/>
  <c r="R23" i="19"/>
  <c r="R23" i="20" s="1"/>
  <c r="N19" i="20"/>
  <c r="R19" i="19"/>
  <c r="R19" i="20" s="1"/>
  <c r="N15" i="20"/>
  <c r="R15" i="19"/>
  <c r="R15" i="20" s="1"/>
  <c r="N11" i="20"/>
  <c r="R11" i="19"/>
  <c r="R11" i="20" s="1"/>
  <c r="N7" i="20"/>
  <c r="R7" i="19"/>
  <c r="R7" i="20" s="1"/>
  <c r="N6" i="20"/>
  <c r="R55" i="20"/>
  <c r="N55" i="20"/>
  <c r="AG53" i="19"/>
  <c r="AG53" i="20" s="1"/>
  <c r="O53" i="20"/>
  <c r="AI52" i="19"/>
  <c r="AI52" i="20" s="1"/>
  <c r="Q52" i="20"/>
  <c r="AG52" i="19"/>
  <c r="AG52" i="20" s="1"/>
  <c r="O52" i="20"/>
  <c r="AI51" i="19"/>
  <c r="AI51" i="20" s="1"/>
  <c r="Q51" i="20"/>
  <c r="R56" i="20"/>
  <c r="N56" i="20"/>
  <c r="R54" i="20"/>
  <c r="N54" i="20"/>
  <c r="AI49" i="19"/>
  <c r="AI49" i="20" s="1"/>
  <c r="Q49" i="20"/>
  <c r="AG49" i="19"/>
  <c r="AG49" i="20" s="1"/>
  <c r="O49" i="20"/>
  <c r="AI48" i="19"/>
  <c r="AI48" i="20" s="1"/>
  <c r="Q48" i="20"/>
  <c r="AG48" i="19"/>
  <c r="AG48" i="20" s="1"/>
  <c r="O48" i="20"/>
  <c r="AH43" i="19"/>
  <c r="AH43" i="20" s="1"/>
  <c r="P43" i="20"/>
  <c r="R46" i="20"/>
  <c r="N46" i="20"/>
  <c r="R44" i="20"/>
  <c r="N44" i="20"/>
  <c r="AI37" i="19"/>
  <c r="AI37" i="20" s="1"/>
  <c r="Q37" i="20"/>
  <c r="AG37" i="19"/>
  <c r="AG37" i="20" s="1"/>
  <c r="O37" i="20"/>
  <c r="AI36" i="19"/>
  <c r="AI36" i="20" s="1"/>
  <c r="Q36" i="20"/>
  <c r="AG36" i="19"/>
  <c r="AG36" i="20" s="1"/>
  <c r="O36" i="20"/>
  <c r="AI35" i="19"/>
  <c r="AI35" i="20" s="1"/>
  <c r="Q35" i="20"/>
  <c r="AG35" i="19"/>
  <c r="AG35" i="20" s="1"/>
  <c r="O35" i="20"/>
  <c r="AI34" i="19"/>
  <c r="AI34" i="20" s="1"/>
  <c r="Q34" i="20"/>
  <c r="AG34" i="19"/>
  <c r="AG34" i="20" s="1"/>
  <c r="O34" i="20"/>
  <c r="AI33" i="19"/>
  <c r="AI33" i="20" s="1"/>
  <c r="Q33" i="20"/>
  <c r="AG33" i="19"/>
  <c r="AG33" i="20" s="1"/>
  <c r="O33" i="20"/>
  <c r="AI32" i="19"/>
  <c r="AI32" i="20" s="1"/>
  <c r="Q32" i="20"/>
  <c r="AG32" i="19"/>
  <c r="AG32" i="20" s="1"/>
  <c r="O32" i="20"/>
  <c r="AI31" i="19"/>
  <c r="AI31" i="20" s="1"/>
  <c r="Q31" i="20"/>
  <c r="AG31" i="19"/>
  <c r="AG31" i="20" s="1"/>
  <c r="O31" i="20"/>
  <c r="AI30" i="19"/>
  <c r="AI30" i="20" s="1"/>
  <c r="Q30" i="20"/>
  <c r="AG30" i="19"/>
  <c r="AG30" i="20" s="1"/>
  <c r="O30" i="20"/>
  <c r="AI29" i="19"/>
  <c r="AI29" i="20" s="1"/>
  <c r="Q29" i="20"/>
  <c r="AG29" i="19"/>
  <c r="AG29" i="20" s="1"/>
  <c r="O29" i="20"/>
  <c r="AI28" i="19"/>
  <c r="AI28" i="20" s="1"/>
  <c r="Q28" i="20"/>
  <c r="AG28" i="19"/>
  <c r="AG28" i="20" s="1"/>
  <c r="O28" i="20"/>
  <c r="AI27" i="19"/>
  <c r="AI27" i="20" s="1"/>
  <c r="Q27" i="20"/>
  <c r="AG27" i="19"/>
  <c r="AG27" i="20" s="1"/>
  <c r="O27" i="20"/>
  <c r="AI26" i="19"/>
  <c r="AI26" i="20" s="1"/>
  <c r="Q26" i="20"/>
  <c r="AG26" i="19"/>
  <c r="AG26" i="20" s="1"/>
  <c r="O26" i="20"/>
  <c r="AI25" i="19"/>
  <c r="AI25" i="20" s="1"/>
  <c r="Q25" i="20"/>
  <c r="AG25" i="19"/>
  <c r="AG25" i="20" s="1"/>
  <c r="O25" i="20"/>
  <c r="AI24" i="19"/>
  <c r="AI24" i="20" s="1"/>
  <c r="Q24" i="20"/>
  <c r="AG24" i="19"/>
  <c r="AG24" i="20" s="1"/>
  <c r="O24" i="20"/>
  <c r="AI23" i="19"/>
  <c r="AI23" i="20" s="1"/>
  <c r="Q23" i="20"/>
  <c r="AG23" i="19"/>
  <c r="AG23" i="20" s="1"/>
  <c r="O23" i="20"/>
  <c r="AI22" i="19"/>
  <c r="AI22" i="20" s="1"/>
  <c r="Q22" i="20"/>
  <c r="AG22" i="19"/>
  <c r="AG22" i="20" s="1"/>
  <c r="O22" i="20"/>
  <c r="AI21" i="19"/>
  <c r="AI21" i="20" s="1"/>
  <c r="Q21" i="20"/>
  <c r="AG21" i="19"/>
  <c r="AG21" i="20" s="1"/>
  <c r="O21" i="20"/>
  <c r="AI20" i="19"/>
  <c r="AI20" i="20" s="1"/>
  <c r="Q20" i="20"/>
  <c r="AG20" i="19"/>
  <c r="AG20" i="20" s="1"/>
  <c r="O20" i="20"/>
  <c r="AI19" i="19"/>
  <c r="AI19" i="20" s="1"/>
  <c r="Q19" i="20"/>
  <c r="AG19" i="19"/>
  <c r="AG19" i="20" s="1"/>
  <c r="O19" i="20"/>
  <c r="AI18" i="19"/>
  <c r="AI18" i="20" s="1"/>
  <c r="Q18" i="20"/>
  <c r="AG18" i="19"/>
  <c r="AG18" i="20" s="1"/>
  <c r="O18" i="20"/>
  <c r="AI17" i="19"/>
  <c r="AI17" i="20" s="1"/>
  <c r="Q17" i="20"/>
  <c r="AG17" i="19"/>
  <c r="AG17" i="20" s="1"/>
  <c r="O17" i="20"/>
  <c r="AI16" i="19"/>
  <c r="AI16" i="20" s="1"/>
  <c r="Q16" i="20"/>
  <c r="AG16" i="19"/>
  <c r="AG16" i="20" s="1"/>
  <c r="O16" i="20"/>
  <c r="AI15" i="19"/>
  <c r="AI15" i="20" s="1"/>
  <c r="Q15" i="20"/>
  <c r="AG15" i="19"/>
  <c r="AG15" i="20" s="1"/>
  <c r="O15" i="20"/>
  <c r="AI14" i="19"/>
  <c r="AI14" i="20" s="1"/>
  <c r="Q14" i="20"/>
  <c r="AG14" i="19"/>
  <c r="AG14" i="20" s="1"/>
  <c r="O14" i="20"/>
  <c r="AI13" i="19"/>
  <c r="AI13" i="20" s="1"/>
  <c r="Q13" i="20"/>
  <c r="AG13" i="19"/>
  <c r="AG13" i="20" s="1"/>
  <c r="O13" i="20"/>
  <c r="AI12" i="19"/>
  <c r="AI12" i="20" s="1"/>
  <c r="Q12" i="20"/>
  <c r="AG12" i="19"/>
  <c r="AG12" i="20" s="1"/>
  <c r="O12" i="20"/>
  <c r="AI11" i="19"/>
  <c r="AI11" i="20" s="1"/>
  <c r="Q11" i="20"/>
  <c r="AG11" i="19"/>
  <c r="AG11" i="20" s="1"/>
  <c r="O11" i="20"/>
  <c r="AI10" i="19"/>
  <c r="AI10" i="20" s="1"/>
  <c r="Q10" i="20"/>
  <c r="AG10" i="19"/>
  <c r="AG10" i="20" s="1"/>
  <c r="O10" i="20"/>
  <c r="AI9" i="19"/>
  <c r="AI9" i="20" s="1"/>
  <c r="Q9" i="20"/>
  <c r="AG9" i="19"/>
  <c r="AG9" i="20" s="1"/>
  <c r="O9" i="20"/>
  <c r="AI8" i="19"/>
  <c r="AI8" i="20" s="1"/>
  <c r="Q8" i="20"/>
  <c r="AG8" i="19"/>
  <c r="AG8" i="20" s="1"/>
  <c r="O8" i="20"/>
  <c r="AI7" i="19"/>
  <c r="AI7" i="20" s="1"/>
  <c r="Q7" i="20"/>
  <c r="AG7" i="19"/>
  <c r="AG7" i="20" s="1"/>
  <c r="O7" i="20"/>
  <c r="AG6" i="19"/>
  <c r="AG6" i="20" s="1"/>
  <c r="O6" i="20"/>
  <c r="AI6" i="19"/>
  <c r="AI6" i="20" s="1"/>
  <c r="Q6" i="20"/>
  <c r="AH53" i="19"/>
  <c r="AH53" i="20" s="1"/>
  <c r="P53" i="20"/>
  <c r="AH52" i="19"/>
  <c r="AH52" i="20" s="1"/>
  <c r="P52" i="20"/>
  <c r="AH51" i="19"/>
  <c r="AH51" i="20" s="1"/>
  <c r="P51" i="20"/>
  <c r="AI53" i="19"/>
  <c r="AI53" i="20" s="1"/>
  <c r="Q53" i="20"/>
  <c r="R50" i="20"/>
  <c r="N50" i="20"/>
  <c r="AH49" i="19"/>
  <c r="AH49" i="20" s="1"/>
  <c r="P49" i="20"/>
  <c r="AH48" i="19"/>
  <c r="AH48" i="20" s="1"/>
  <c r="P48" i="20"/>
  <c r="R47" i="20"/>
  <c r="N47" i="20"/>
  <c r="R45" i="20"/>
  <c r="N45" i="20"/>
  <c r="R42" i="20"/>
  <c r="N42" i="20"/>
  <c r="R41" i="20"/>
  <c r="N41" i="20"/>
  <c r="R40" i="20"/>
  <c r="N40" i="20"/>
  <c r="R39" i="20"/>
  <c r="N39" i="20"/>
  <c r="R38" i="20"/>
  <c r="N38" i="20"/>
  <c r="AH37" i="19"/>
  <c r="AH37" i="20" s="1"/>
  <c r="P37" i="20"/>
  <c r="AH36" i="19"/>
  <c r="AH36" i="20" s="1"/>
  <c r="P36" i="20"/>
  <c r="AH35" i="19"/>
  <c r="AH35" i="20" s="1"/>
  <c r="P35" i="20"/>
  <c r="AH34" i="19"/>
  <c r="AH34" i="20" s="1"/>
  <c r="P34" i="20"/>
  <c r="AH33" i="19"/>
  <c r="AH33" i="20" s="1"/>
  <c r="P33" i="20"/>
  <c r="AH32" i="19"/>
  <c r="AH32" i="20" s="1"/>
  <c r="P32" i="20"/>
  <c r="AH31" i="19"/>
  <c r="AH31" i="20" s="1"/>
  <c r="P31" i="20"/>
  <c r="AH30" i="19"/>
  <c r="AH30" i="20" s="1"/>
  <c r="P30" i="20"/>
  <c r="AH29" i="19"/>
  <c r="AH29" i="20" s="1"/>
  <c r="P29" i="20"/>
  <c r="AH28" i="19"/>
  <c r="AH28" i="20" s="1"/>
  <c r="P28" i="20"/>
  <c r="AH27" i="19"/>
  <c r="AH27" i="20" s="1"/>
  <c r="P27" i="20"/>
  <c r="AH26" i="19"/>
  <c r="AH26" i="20" s="1"/>
  <c r="P26" i="20"/>
  <c r="AH25" i="19"/>
  <c r="AH25" i="20" s="1"/>
  <c r="P25" i="20"/>
  <c r="AH24" i="19"/>
  <c r="AH24" i="20" s="1"/>
  <c r="P24" i="20"/>
  <c r="AH23" i="19"/>
  <c r="AH23" i="20" s="1"/>
  <c r="P23" i="20"/>
  <c r="AH22" i="19"/>
  <c r="AH22" i="20" s="1"/>
  <c r="P22" i="20"/>
  <c r="AH21" i="19"/>
  <c r="AH21" i="20" s="1"/>
  <c r="P21" i="20"/>
  <c r="AH20" i="19"/>
  <c r="AH20" i="20" s="1"/>
  <c r="P20" i="20"/>
  <c r="AH19" i="19"/>
  <c r="AH19" i="20" s="1"/>
  <c r="P19" i="20"/>
  <c r="AH18" i="19"/>
  <c r="AH18" i="20" s="1"/>
  <c r="P18" i="20"/>
  <c r="AH17" i="19"/>
  <c r="AH17" i="20" s="1"/>
  <c r="P17" i="20"/>
  <c r="AH16" i="19"/>
  <c r="AH16" i="20" s="1"/>
  <c r="P16" i="20"/>
  <c r="AH15" i="19"/>
  <c r="AH15" i="20" s="1"/>
  <c r="P15" i="20"/>
  <c r="AH14" i="19"/>
  <c r="AH14" i="20" s="1"/>
  <c r="P14" i="20"/>
  <c r="AH13" i="19"/>
  <c r="AH13" i="20" s="1"/>
  <c r="P13" i="20"/>
  <c r="AH12" i="19"/>
  <c r="AH12" i="20" s="1"/>
  <c r="P12" i="20"/>
  <c r="AH11" i="19"/>
  <c r="AH11" i="20" s="1"/>
  <c r="P11" i="20"/>
  <c r="AH10" i="19"/>
  <c r="AH10" i="20" s="1"/>
  <c r="P10" i="20"/>
  <c r="AH9" i="19"/>
  <c r="AH9" i="20" s="1"/>
  <c r="P9" i="20"/>
  <c r="AH8" i="19"/>
  <c r="AH8" i="20" s="1"/>
  <c r="P8" i="20"/>
  <c r="AH7" i="19"/>
  <c r="AH7" i="20" s="1"/>
  <c r="P7" i="20"/>
  <c r="AH6" i="19"/>
  <c r="AH6" i="20" s="1"/>
  <c r="P6" i="20"/>
  <c r="R35" i="20"/>
  <c r="R29" i="20"/>
  <c r="R14" i="20"/>
  <c r="R10" i="20"/>
  <c r="R9" i="20"/>
  <c r="R52" i="20"/>
  <c r="AF46" i="19"/>
  <c r="AJ46" i="19" s="1"/>
  <c r="AF44" i="19"/>
  <c r="AJ44" i="19" s="1"/>
  <c r="AF52" i="19"/>
  <c r="AF50" i="19"/>
  <c r="AJ50" i="19" s="1"/>
  <c r="AF47" i="19"/>
  <c r="AJ47" i="19" s="1"/>
  <c r="AF45" i="19"/>
  <c r="AJ45" i="19" s="1"/>
  <c r="AF43" i="19"/>
  <c r="AF41" i="19"/>
  <c r="AJ41" i="19" s="1"/>
  <c r="AF39" i="19"/>
  <c r="AJ39" i="19" s="1"/>
  <c r="AF37" i="19"/>
  <c r="AF36" i="19"/>
  <c r="AF35" i="19"/>
  <c r="AF34" i="19"/>
  <c r="AF33" i="19"/>
  <c r="AF32" i="19"/>
  <c r="AF31" i="19"/>
  <c r="AF30" i="19"/>
  <c r="AF29" i="19"/>
  <c r="AF28" i="19"/>
  <c r="AF27" i="19"/>
  <c r="AF26" i="19"/>
  <c r="AF25" i="19"/>
  <c r="AF24" i="19"/>
  <c r="AF6" i="19"/>
  <c r="AF55" i="19"/>
  <c r="AJ55" i="19" s="1"/>
  <c r="AF56" i="19"/>
  <c r="AJ56" i="19" s="1"/>
  <c r="AF54" i="19"/>
  <c r="AJ54" i="19" s="1"/>
  <c r="AF51" i="19"/>
  <c r="AF53" i="19"/>
  <c r="AF49" i="19"/>
  <c r="AF48" i="19"/>
  <c r="AF42" i="19"/>
  <c r="AJ42" i="19" s="1"/>
  <c r="AF40" i="19"/>
  <c r="AJ40" i="19" s="1"/>
  <c r="AF38" i="19"/>
  <c r="AJ38" i="19" s="1"/>
  <c r="AF23" i="19"/>
  <c r="AF22" i="19"/>
  <c r="AF21" i="19"/>
  <c r="AF20" i="19"/>
  <c r="AF19" i="19"/>
  <c r="AF18" i="19"/>
  <c r="AF17" i="19"/>
  <c r="AF16" i="19"/>
  <c r="AF15" i="19"/>
  <c r="AF14" i="19"/>
  <c r="AF13" i="19"/>
  <c r="AF12" i="19"/>
  <c r="AF11" i="19"/>
  <c r="AF10" i="19"/>
  <c r="AF9" i="19"/>
  <c r="AF8" i="19"/>
  <c r="AF7" i="19"/>
  <c r="AJ51" i="19" l="1"/>
  <c r="AJ12" i="19"/>
  <c r="AJ25" i="19"/>
  <c r="AJ25" i="20" s="1"/>
  <c r="AJ20" i="19"/>
  <c r="AJ20" i="20" s="1"/>
  <c r="AJ33" i="19"/>
  <c r="AJ33" i="20" s="1"/>
  <c r="AJ22" i="19"/>
  <c r="AJ22" i="20" s="1"/>
  <c r="AJ35" i="19"/>
  <c r="AJ35" i="20" s="1"/>
  <c r="AJ14" i="19"/>
  <c r="AJ14" i="20" s="1"/>
  <c r="AJ27" i="19"/>
  <c r="AJ27" i="20" s="1"/>
  <c r="AJ49" i="19"/>
  <c r="AJ49" i="20" s="1"/>
  <c r="AJ31" i="19"/>
  <c r="AJ31" i="20" s="1"/>
  <c r="AJ13" i="19"/>
  <c r="AJ13" i="20" s="1"/>
  <c r="AJ21" i="19"/>
  <c r="AJ53" i="19"/>
  <c r="AJ53" i="20" s="1"/>
  <c r="AJ26" i="19"/>
  <c r="AJ26" i="20" s="1"/>
  <c r="AJ34" i="19"/>
  <c r="AJ34" i="20" s="1"/>
  <c r="AJ7" i="19"/>
  <c r="AJ7" i="20" s="1"/>
  <c r="AJ15" i="19"/>
  <c r="AJ15" i="20" s="1"/>
  <c r="AJ23" i="19"/>
  <c r="AJ23" i="20" s="1"/>
  <c r="AJ28" i="19"/>
  <c r="AJ28" i="20" s="1"/>
  <c r="AJ36" i="19"/>
  <c r="AJ36" i="20" s="1"/>
  <c r="AJ52" i="19"/>
  <c r="AJ52" i="20" s="1"/>
  <c r="AJ9" i="19"/>
  <c r="AJ9" i="20" s="1"/>
  <c r="AJ17" i="19"/>
  <c r="AJ17" i="20" s="1"/>
  <c r="AJ30" i="19"/>
  <c r="AJ30" i="20" s="1"/>
  <c r="AJ16" i="19"/>
  <c r="AJ16" i="20" s="1"/>
  <c r="AJ29" i="19"/>
  <c r="AJ29" i="20" s="1"/>
  <c r="AJ18" i="19"/>
  <c r="AJ18" i="20" s="1"/>
  <c r="AJ6" i="19"/>
  <c r="AJ6" i="20" s="1"/>
  <c r="AJ8" i="19"/>
  <c r="AJ8" i="20" s="1"/>
  <c r="AJ37" i="19"/>
  <c r="AJ37" i="20" s="1"/>
  <c r="AJ10" i="19"/>
  <c r="AJ10" i="20" s="1"/>
  <c r="AJ11" i="19"/>
  <c r="AJ11" i="20" s="1"/>
  <c r="AJ19" i="19"/>
  <c r="AJ19" i="20" s="1"/>
  <c r="AJ48" i="19"/>
  <c r="AJ48" i="20" s="1"/>
  <c r="AJ24" i="19"/>
  <c r="AJ24" i="20" s="1"/>
  <c r="AJ32" i="19"/>
  <c r="AJ43" i="19"/>
  <c r="AJ43" i="20" s="1"/>
  <c r="AF7" i="20"/>
  <c r="AF8" i="20"/>
  <c r="AF9" i="20"/>
  <c r="AF10" i="20"/>
  <c r="AF11" i="20"/>
  <c r="AJ12" i="20"/>
  <c r="AF12" i="20"/>
  <c r="AF13" i="20"/>
  <c r="AF14" i="20"/>
  <c r="AF15" i="20"/>
  <c r="AF16" i="20"/>
  <c r="AF17" i="20"/>
  <c r="AF18" i="20"/>
  <c r="AF19" i="20"/>
  <c r="AF20" i="20"/>
  <c r="AJ21" i="20"/>
  <c r="AF21" i="20"/>
  <c r="AF22" i="20"/>
  <c r="AF23" i="20"/>
  <c r="AJ38" i="20"/>
  <c r="AF38" i="20"/>
  <c r="AJ40" i="20"/>
  <c r="AF40" i="20"/>
  <c r="AJ42" i="20"/>
  <c r="AF42" i="20"/>
  <c r="AF48" i="20"/>
  <c r="AF49" i="20"/>
  <c r="AF53" i="20"/>
  <c r="AJ51" i="20"/>
  <c r="AF51" i="20"/>
  <c r="AJ54" i="20"/>
  <c r="AF54" i="20"/>
  <c r="AJ56" i="20"/>
  <c r="AF56" i="20"/>
  <c r="AJ55" i="20"/>
  <c r="AF55" i="20"/>
  <c r="AF6" i="20"/>
  <c r="AF24" i="20"/>
  <c r="AF25" i="20"/>
  <c r="AF26" i="20"/>
  <c r="AF27" i="20"/>
  <c r="AF28" i="20"/>
  <c r="AF29" i="20"/>
  <c r="AF30" i="20"/>
  <c r="AF31" i="20"/>
  <c r="AJ32" i="20"/>
  <c r="AF32" i="20"/>
  <c r="AF33" i="20"/>
  <c r="AF34" i="20"/>
  <c r="AF35" i="20"/>
  <c r="AF36" i="20"/>
  <c r="AF37" i="20"/>
  <c r="AJ39" i="20"/>
  <c r="AF39" i="20"/>
  <c r="AJ41" i="20"/>
  <c r="AF41" i="20"/>
  <c r="AF43" i="20"/>
  <c r="AJ45" i="20"/>
  <c r="AF45" i="20"/>
  <c r="AJ47" i="20"/>
  <c r="AF47" i="20"/>
  <c r="AJ50" i="20"/>
  <c r="AF50" i="20"/>
  <c r="AF52" i="20"/>
  <c r="AJ44" i="20"/>
  <c r="AF44" i="20"/>
  <c r="AJ46" i="20"/>
  <c r="AF46" i="20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<sst xmlns="http://schemas.openxmlformats.org/spreadsheetml/2006/main" count="5304" uniqueCount="185">
  <si>
    <t>Fire Control</t>
  </si>
  <si>
    <t>Support Staff</t>
  </si>
  <si>
    <t>Total Staff</t>
  </si>
  <si>
    <t>Men</t>
  </si>
  <si>
    <t>Women</t>
  </si>
  <si>
    <t>Percentage that are women</t>
  </si>
  <si>
    <t>England</t>
  </si>
  <si>
    <t>Avon</t>
  </si>
  <si>
    <t>Bedfordshire</t>
  </si>
  <si>
    <t>Berkshire</t>
  </si>
  <si>
    <t>Buckinghamshire</t>
  </si>
  <si>
    <t>Cambridgeshire</t>
  </si>
  <si>
    <t>Cheshire</t>
  </si>
  <si>
    <t>Cleveland</t>
  </si>
  <si>
    <t>Cornwall</t>
  </si>
  <si>
    <t>Cumbria</t>
  </si>
  <si>
    <t>Derbyshire</t>
  </si>
  <si>
    <t>Devon and Somerset</t>
  </si>
  <si>
    <t>Dorset and Wiltshire</t>
  </si>
  <si>
    <t>Durham</t>
  </si>
  <si>
    <t>East Sussex</t>
  </si>
  <si>
    <t>Essex</t>
  </si>
  <si>
    <t>Gloucestershire</t>
  </si>
  <si>
    <t>Hereford and Worcester</t>
  </si>
  <si>
    <t>Hertfordshire</t>
  </si>
  <si>
    <t>Humberside</t>
  </si>
  <si>
    <t>Kent</t>
  </si>
  <si>
    <t>Lancashire</t>
  </si>
  <si>
    <t>Leicestershire</t>
  </si>
  <si>
    <t>Lincolnshire</t>
  </si>
  <si>
    <t>Norfolk</t>
  </si>
  <si>
    <t>North West Fire Control</t>
  </si>
  <si>
    <t>North Yorkshire</t>
  </si>
  <si>
    <t>Northamptonshire</t>
  </si>
  <si>
    <t>Northumberland</t>
  </si>
  <si>
    <t>Nottinghamshire</t>
  </si>
  <si>
    <t>Oxfordshire</t>
  </si>
  <si>
    <t>Shropshire</t>
  </si>
  <si>
    <t>Staffordshire</t>
  </si>
  <si>
    <t>Suffolk</t>
  </si>
  <si>
    <t>Surrey</t>
  </si>
  <si>
    <t>Warwickshire</t>
  </si>
  <si>
    <t>West Sussex</t>
  </si>
  <si>
    <t>Isles of Scilly</t>
  </si>
  <si>
    <t>Greater Manchester</t>
  </si>
  <si>
    <t>Merseyside</t>
  </si>
  <si>
    <t>South Yorkshire</t>
  </si>
  <si>
    <t>Tyne and Wear</t>
  </si>
  <si>
    <t>West Midlands</t>
  </si>
  <si>
    <t>West Yorkshire</t>
  </si>
  <si>
    <t>Greater London</t>
  </si>
  <si>
    <t>The full set of fire statistics releases, tables and guidance can be found on our landing page, here-</t>
  </si>
  <si>
    <t>https://www.gov.uk/government/collections/fire-statistics</t>
  </si>
  <si>
    <t>Wholetime firefighters</t>
  </si>
  <si>
    <t>No</t>
  </si>
  <si>
    <t>1 The total number of employees.</t>
  </si>
  <si>
    <t>Contents</t>
  </si>
  <si>
    <t>We’re always looking to improve the accessibility of our documents.</t>
  </si>
  <si>
    <t xml:space="preserve">To access data tables, select the table number or tabs. </t>
  </si>
  <si>
    <t>Cover sheet</t>
  </si>
  <si>
    <t>Sheet</t>
  </si>
  <si>
    <t>Title</t>
  </si>
  <si>
    <t>Period covered</t>
  </si>
  <si>
    <t>Fire and rescue workforce and pensions statistics</t>
  </si>
  <si>
    <t>end of table</t>
  </si>
  <si>
    <t>blank</t>
  </si>
  <si>
    <t>Other</t>
  </si>
  <si>
    <t>Isles Of Scilly</t>
  </si>
  <si>
    <t>Hampshire and Isle of Wight</t>
  </si>
  <si>
    <t>Total firefighters</t>
  </si>
  <si>
    <t>General notes</t>
  </si>
  <si>
    <t>FRS_NAME</t>
  </si>
  <si>
    <t>E_CODE</t>
  </si>
  <si>
    <t>IS_MET_NON_MET</t>
  </si>
  <si>
    <t>URBAN_RURAL</t>
  </si>
  <si>
    <t>HC_OR_FTE</t>
  </si>
  <si>
    <t>ROLE</t>
  </si>
  <si>
    <t>GENDER_CHARACTERISTIC</t>
  </si>
  <si>
    <t>TOTAL_STAFF</t>
  </si>
  <si>
    <t>Non-metropolitan</t>
  </si>
  <si>
    <t>Predominantly Urban</t>
  </si>
  <si>
    <t>On call firefighters</t>
  </si>
  <si>
    <t>Significantly Rural</t>
  </si>
  <si>
    <t>Predominantly Rural</t>
  </si>
  <si>
    <t>Metropolitan</t>
  </si>
  <si>
    <t>Unknown</t>
  </si>
  <si>
    <t>2 For a list of FRAs and whether they are considered "Metropolitan", "Non Metropolitan", "Predominantly Rural", "Significantly Rural" or "Predominantly Urban" please see the FRS geographical categories sheet.</t>
  </si>
  <si>
    <t xml:space="preserve">Hampshire FRS and Isle of Wight FRS merged on 31st March 2021. Figures for previous years are the sum of the figures for the two individual FRSs. </t>
  </si>
  <si>
    <t xml:space="preserve">Staff on dual contracts have been recorded more than once e.g. firefighters on both a wholetime and an on-call contract are included in the wholetime firefighter and retained duty system firefighter figures above. 
 </t>
  </si>
  <si>
    <t>End of table</t>
  </si>
  <si>
    <t>3 Also referred to as 'Retained Duty System firefighters'.</t>
  </si>
  <si>
    <t>FRS Name</t>
  </si>
  <si>
    <t>Met/Non-met category</t>
  </si>
  <si>
    <t>Hampshire and Isle Of Wight</t>
  </si>
  <si>
    <t>1 Rural Urban classifications of Fire and Rescue Service as defined by Department for Environment, Food and Rural Affairs (DEFRA):</t>
  </si>
  <si>
    <t>Predominantly rural: 50% or more of their area is 'rural'</t>
  </si>
  <si>
    <t>Significantly rural: less than 74% of their area is 'urban' and 26% or more of their area is 'rural'</t>
  </si>
  <si>
    <t>Predominantly urban: 74% or more of their area is 'urban'</t>
  </si>
  <si>
    <t>North West Fire Control is not an FRS, but employs control staff and should be included to be consistent. The allocations here are based on the 4 FRSs it covers (Cumbria, Lancashire, Greater Manchester and Cheshire).</t>
  </si>
  <si>
    <t>Data</t>
  </si>
  <si>
    <t xml:space="preserve">Raw data for the main data table </t>
  </si>
  <si>
    <t>FRS geographical categories</t>
  </si>
  <si>
    <t>Shows the classification of each FRS into the rural/urban and metropolitan/non-metropolitan groups.</t>
  </si>
  <si>
    <t>FINANCIAL_YEAR</t>
  </si>
  <si>
    <t>2023/24</t>
  </si>
  <si>
    <t>Table 1113</t>
  </si>
  <si>
    <t>FIRE1113</t>
  </si>
  <si>
    <t>Staff leaving fire authorities (headcount), by fire and rescue authority, gender and role</t>
  </si>
  <si>
    <t>4 These percentages are often based on very small numbers and therefore should be treated with care. It may be advisable to consider the figures in FIRE1103 as a comparison.</t>
  </si>
  <si>
    <t>The figures in this table are often very small numbers and therefore should be treated with care.</t>
  </si>
  <si>
    <t>Detailed notes can be found in the guidance document, which has been extended this year.</t>
  </si>
  <si>
    <t>Accredited official statistics?</t>
  </si>
  <si>
    <t>Pubdate</t>
  </si>
  <si>
    <t>Upcoming date</t>
  </si>
  <si>
    <t>Responsible statistician</t>
  </si>
  <si>
    <t>year ending month</t>
  </si>
  <si>
    <t>year</t>
  </si>
  <si>
    <t>2024/25</t>
  </si>
  <si>
    <t>Press enquiries: NewsDesk@communities.gov.uk</t>
  </si>
  <si>
    <t>4 December 2025</t>
  </si>
  <si>
    <t>Autumn 2026</t>
  </si>
  <si>
    <t>Paul Gaught-Allen</t>
  </si>
  <si>
    <t>March</t>
  </si>
  <si>
    <t>financial year</t>
  </si>
  <si>
    <t>Email: firestatistics@communities.gov.uk</t>
  </si>
  <si>
    <t>If you find any problems, or have any feedback, relating to accessibility</t>
  </si>
  <si>
    <t>please email us at firestatistics@communities.gov.uk</t>
  </si>
  <si>
    <t>Select a year from the drop-down list below:</t>
  </si>
  <si>
    <t>The statistics in this table are official statistics.</t>
  </si>
  <si>
    <t>Source: MHCLG Operational Statistics Data Collection, figures supplied by fire and rescue authorities.</t>
  </si>
  <si>
    <t>Contact: FireStatistics@communities.gov.uk</t>
  </si>
  <si>
    <t>E31000001</t>
  </si>
  <si>
    <t>HC</t>
  </si>
  <si>
    <t>Support staff</t>
  </si>
  <si>
    <t>E31000002</t>
  </si>
  <si>
    <t>FIre control</t>
  </si>
  <si>
    <t>E31000003</t>
  </si>
  <si>
    <t>E31000004</t>
  </si>
  <si>
    <t>E31000005</t>
  </si>
  <si>
    <t>E31000006</t>
  </si>
  <si>
    <t>E31000007</t>
  </si>
  <si>
    <t>E31000008</t>
  </si>
  <si>
    <t>E31000009</t>
  </si>
  <si>
    <t>E31000010</t>
  </si>
  <si>
    <t>E31000011</t>
  </si>
  <si>
    <t>E31000047</t>
  </si>
  <si>
    <t>E31000013</t>
  </si>
  <si>
    <t>E31000014</t>
  </si>
  <si>
    <t>E31000015</t>
  </si>
  <si>
    <t>E31000016</t>
  </si>
  <si>
    <t>E31000046</t>
  </si>
  <si>
    <t>E31000040</t>
  </si>
  <si>
    <t>E31000048</t>
  </si>
  <si>
    <t>E31000018</t>
  </si>
  <si>
    <t>E31000019</t>
  </si>
  <si>
    <t>E31000020</t>
  </si>
  <si>
    <t>E31000039</t>
  </si>
  <si>
    <t>E31000022</t>
  </si>
  <si>
    <t>E31000023</t>
  </si>
  <si>
    <t>E31000024</t>
  </si>
  <si>
    <t>E31000025</t>
  </si>
  <si>
    <t>E31000041</t>
  </si>
  <si>
    <t>E31000026</t>
  </si>
  <si>
    <t>NWFC</t>
  </si>
  <si>
    <t>E31000027</t>
  </si>
  <si>
    <t>E31000028</t>
  </si>
  <si>
    <t>E31000029</t>
  </si>
  <si>
    <t>E31000030</t>
  </si>
  <si>
    <t>E31000031</t>
  </si>
  <si>
    <t>E31000032</t>
  </si>
  <si>
    <t>E31000042</t>
  </si>
  <si>
    <t>E31000033</t>
  </si>
  <si>
    <t>E31000034</t>
  </si>
  <si>
    <t>E31000035</t>
  </si>
  <si>
    <t>E31000043</t>
  </si>
  <si>
    <t>E31000036</t>
  </si>
  <si>
    <t>E31000044</t>
  </si>
  <si>
    <t>E31000037</t>
  </si>
  <si>
    <t>E31000045</t>
  </si>
  <si>
    <r>
      <t>FIRE STATISTICS TABLE 1113: Staff leaving fire authorities (headcount</t>
    </r>
    <r>
      <rPr>
        <b/>
        <vertAlign val="superscript"/>
        <sz val="12"/>
        <color rgb="FF000000"/>
        <rFont val="Arial"/>
        <family val="2"/>
      </rPr>
      <t>1</t>
    </r>
    <r>
      <rPr>
        <b/>
        <sz val="12"/>
        <color rgb="FF000000"/>
        <rFont val="Arial"/>
        <family val="2"/>
      </rPr>
      <t>), by fire and rescue authority</t>
    </r>
    <r>
      <rPr>
        <b/>
        <vertAlign val="superscript"/>
        <sz val="12"/>
        <color rgb="FF000000"/>
        <rFont val="Arial"/>
        <family val="2"/>
      </rPr>
      <t>2</t>
    </r>
    <r>
      <rPr>
        <b/>
        <sz val="12"/>
        <color rgb="FF000000"/>
        <rFont val="Arial"/>
        <family val="2"/>
      </rPr>
      <t>, gender and role</t>
    </r>
  </si>
  <si>
    <r>
      <t>On call firefighters</t>
    </r>
    <r>
      <rPr>
        <vertAlign val="superscript"/>
        <sz val="12"/>
        <color rgb="FF000000"/>
        <rFont val="Arial"/>
        <family val="2"/>
      </rPr>
      <t>3</t>
    </r>
  </si>
  <si>
    <r>
      <t>FRS</t>
    </r>
    <r>
      <rPr>
        <vertAlign val="superscript"/>
        <sz val="12"/>
        <color rgb="FF000000"/>
        <rFont val="Arial"/>
        <family val="2"/>
      </rPr>
      <t>2</t>
    </r>
  </si>
  <si>
    <r>
      <t>Percentage that are women</t>
    </r>
    <r>
      <rPr>
        <vertAlign val="superscript"/>
        <sz val="12"/>
        <color rgb="FF000000"/>
        <rFont val="Arial"/>
        <family val="2"/>
      </rPr>
      <t>4</t>
    </r>
  </si>
  <si>
    <r>
      <t>Percentage that are women</t>
    </r>
    <r>
      <rPr>
        <b/>
        <vertAlign val="superscript"/>
        <sz val="12"/>
        <color rgb="FF000000"/>
        <rFont val="Arial"/>
        <family val="2"/>
      </rPr>
      <t>4</t>
    </r>
  </si>
  <si>
    <r>
      <t>Urban/Rural category</t>
    </r>
    <r>
      <rPr>
        <b/>
        <vertAlign val="superscript"/>
        <sz val="12"/>
        <color rgb="FF000000"/>
        <rFont val="Arial"/>
        <family val="2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</si>
</sst>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rgb="FF0563C1"/>
      <name val="Calibri"/>
      <family val="2"/>
    </font>
    <font>
      <sz val="10"/>
      <name val="MS Sans Serif"/>
    </font>
    <font>
      <sz val="12"/>
      <color rgb="FF000000"/>
      <name val="Arial"/>
      <family val="2"/>
    </font>
    <font>
      <sz val="10"/>
      <color rgb="FF000000"/>
      <name val="Arial"/>
      <family val="2"/>
    </font>
    <font>
      <sz val="18"/>
      <color rgb="FF0000FF"/>
      <name val="Arial"/>
      <family val="2"/>
    </font>
    <font>
      <b/>
      <sz val="18"/>
      <color rgb="FF0000FF"/>
      <name val="Arial"/>
      <family val="2"/>
    </font>
    <font>
      <sz val="10"/>
      <color rgb="FF0000FF"/>
      <name val="Arial"/>
      <family val="2"/>
    </font>
    <font>
      <u/>
      <sz val="11"/>
      <color theme="10"/>
      <name val="Calibri"/>
      <family val="2"/>
      <scheme val="minor"/>
    </font>
    <font>
      <u/>
      <sz val="12"/>
      <color theme="10"/>
      <name val="Arial"/>
      <family val="2"/>
    </font>
    <font>
      <sz val="11"/>
      <color rgb="FF000000"/>
      <name val="Calibri"/>
      <family val="2"/>
    </font>
    <font>
      <b/>
      <sz val="12"/>
      <color rgb="FF000000"/>
      <name val="Arial"/>
      <family val="2"/>
    </font>
    <font>
      <u/>
      <sz val="10"/>
      <color rgb="FF0000FF"/>
      <name val="Arial"/>
      <family val="2"/>
    </font>
    <font>
      <u/>
      <sz val="12"/>
      <color rgb="FF0000FF"/>
      <name val="Arial"/>
      <family val="2"/>
    </font>
    <font>
      <u/>
      <sz val="12"/>
      <color rgb="FF0563C1"/>
      <name val="Arial"/>
      <family val="2"/>
    </font>
    <font>
      <sz val="12"/>
      <color theme="1"/>
      <name val="Arial"/>
      <family val="2"/>
    </font>
    <font>
      <sz val="12"/>
      <color theme="0"/>
      <name val="Arial"/>
      <family val="2"/>
    </font>
    <font>
      <b/>
      <sz val="12"/>
      <color theme="1"/>
      <name val="Arial"/>
      <family val="2"/>
    </font>
    <font>
      <b/>
      <sz val="12"/>
      <color theme="0"/>
      <name val="Arial"/>
      <family val="2"/>
    </font>
    <font>
      <sz val="12"/>
      <name val="Arial"/>
      <family val="2"/>
    </font>
    <font>
      <sz val="14"/>
      <color rgb="FF000000"/>
      <name val="Arial"/>
      <family val="2"/>
    </font>
    <font>
      <u/>
      <sz val="12"/>
      <color rgb="FF000000"/>
      <name val="Arial"/>
      <family val="2"/>
    </font>
    <font>
      <b/>
      <vertAlign val="superscript"/>
      <sz val="12"/>
      <color rgb="FF000000"/>
      <name val="Arial"/>
      <family val="2"/>
    </font>
    <font>
      <vertAlign val="superscript"/>
      <sz val="12"/>
      <color rgb="FF000000"/>
      <name val="Arial"/>
      <family val="2"/>
    </font>
    <font>
      <sz val="12"/>
      <color rgb="FFFFFFFF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FF0000"/>
      </patternFill>
    </fill>
    <fill>
      <patternFill patternType="solid">
        <fgColor rgb="FFFFFFFF"/>
        <bgColor rgb="FFFFC000"/>
      </patternFill>
    </fill>
  </fills>
  <borders count="5">
    <border>
      <left/>
      <right/>
      <top/>
      <bottom/>
      <diagonal/>
    </border>
    <border>
      <left/>
      <right/>
      <top/>
      <bottom style="medium">
        <color rgb="FFFF0000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18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/>
    <xf numFmtId="0" fontId="4" fillId="0" borderId="0" applyNumberFormat="0" applyBorder="0" applyProtection="0"/>
    <xf numFmtId="0" fontId="5" fillId="0" borderId="0" applyNumberFormat="0" applyBorder="0" applyProtection="0"/>
    <xf numFmtId="0" fontId="9" fillId="0" borderId="0" applyNumberFormat="0" applyFill="0" applyBorder="0" applyAlignment="0" applyProtection="0"/>
    <xf numFmtId="0" fontId="11" fillId="0" borderId="0" applyNumberFormat="0" applyFont="0" applyBorder="0" applyProtection="0"/>
    <xf numFmtId="0" fontId="1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5" fillId="0" borderId="0" applyNumberFormat="0" applyBorder="0" applyProtection="0"/>
    <xf numFmtId="0" fontId="13" fillId="0" borderId="0" applyNumberFormat="0" applyFill="0" applyBorder="0" applyAlignment="0" applyProtection="0"/>
    <xf numFmtId="0" fontId="11" fillId="0" borderId="0"/>
    <xf numFmtId="0" fontId="11" fillId="0" borderId="0" applyNumberFormat="0" applyFont="0" applyBorder="0" applyProtection="0"/>
    <xf numFmtId="0" fontId="2" fillId="0" borderId="0" applyNumberFormat="0" applyFill="0" applyBorder="0" applyAlignment="0" applyProtection="0"/>
    <xf numFmtId="0" fontId="11" fillId="0" borderId="0"/>
    <xf numFmtId="0" fontId="9" fillId="0" borderId="0" applyNumberFormat="0" applyFill="0" applyBorder="0" applyAlignment="0" applyProtection="0"/>
    <xf numFmtId="0" fontId="1" fillId="0" borderId="0"/>
  </cellStyleXfs>
  <cellXfs count="110">
    <xf numFmtId="0" fontId="0" fillId="0" borderId="0" xfId="0"/>
    <xf numFmtId="0" fontId="4" fillId="3" borderId="0" xfId="13" applyFont="1" applyFill="1" applyAlignment="1">
      <alignment horizontal="left" vertical="center" wrapText="1"/>
    </xf>
    <xf numFmtId="0" fontId="16" fillId="2" borderId="0" xfId="0" applyFont="1" applyFill="1"/>
    <xf numFmtId="0" fontId="4" fillId="3" borderId="0" xfId="10" applyFont="1" applyFill="1"/>
    <xf numFmtId="0" fontId="4" fillId="3" borderId="0" xfId="10" applyFont="1" applyFill="1" applyAlignment="1">
      <alignment horizontal="left"/>
    </xf>
    <xf numFmtId="0" fontId="4" fillId="3" borderId="0" xfId="5" applyFont="1" applyFill="1"/>
    <xf numFmtId="0" fontId="4" fillId="3" borderId="0" xfId="5" applyFont="1" applyFill="1" applyAlignment="1">
      <alignment horizontal="left"/>
    </xf>
    <xf numFmtId="0" fontId="12" fillId="3" borderId="0" xfId="10" applyFont="1" applyFill="1" applyAlignment="1">
      <alignment wrapText="1"/>
    </xf>
    <xf numFmtId="0" fontId="4" fillId="3" borderId="0" xfId="12" applyFont="1" applyFill="1"/>
    <xf numFmtId="1" fontId="4" fillId="3" borderId="0" xfId="13" applyNumberFormat="1" applyFont="1" applyFill="1" applyAlignment="1">
      <alignment horizontal="left" vertical="center"/>
    </xf>
    <xf numFmtId="0" fontId="4" fillId="3" borderId="0" xfId="12" applyFont="1" applyFill="1" applyAlignment="1">
      <alignment wrapText="1"/>
    </xf>
    <xf numFmtId="0" fontId="4" fillId="3" borderId="0" xfId="12" applyFont="1" applyFill="1" applyAlignment="1">
      <alignment horizontal="left"/>
    </xf>
    <xf numFmtId="0" fontId="16" fillId="3" borderId="0" xfId="0" applyFont="1" applyFill="1"/>
    <xf numFmtId="0" fontId="18" fillId="2" borderId="0" xfId="0" applyFont="1" applyFill="1"/>
    <xf numFmtId="0" fontId="20" fillId="2" borderId="0" xfId="0" applyFont="1" applyFill="1" applyAlignment="1">
      <alignment horizontal="left"/>
    </xf>
    <xf numFmtId="0" fontId="12" fillId="4" borderId="0" xfId="10" applyFont="1" applyFill="1" applyAlignment="1">
      <alignment horizontal="left" wrapText="1"/>
    </xf>
    <xf numFmtId="0" fontId="20" fillId="2" borderId="0" xfId="0" applyFont="1" applyFill="1"/>
    <xf numFmtId="0" fontId="16" fillId="3" borderId="0" xfId="0" applyFont="1" applyFill="1" applyAlignment="1">
      <alignment vertical="center" wrapText="1"/>
    </xf>
    <xf numFmtId="0" fontId="4" fillId="5" borderId="0" xfId="15" applyFont="1" applyFill="1"/>
    <xf numFmtId="3" fontId="12" fillId="7" borderId="0" xfId="15" applyNumberFormat="1" applyFont="1" applyFill="1" applyAlignment="1">
      <alignment vertical="center"/>
    </xf>
    <xf numFmtId="0" fontId="17" fillId="4" borderId="0" xfId="0" applyFont="1" applyFill="1"/>
    <xf numFmtId="3" fontId="19" fillId="5" borderId="0" xfId="0" applyNumberFormat="1" applyFont="1" applyFill="1"/>
    <xf numFmtId="3" fontId="17" fillId="5" borderId="0" xfId="0" applyNumberFormat="1" applyFont="1" applyFill="1"/>
    <xf numFmtId="0" fontId="4" fillId="4" borderId="0" xfId="0" applyFont="1" applyFill="1"/>
    <xf numFmtId="0" fontId="17" fillId="4" borderId="3" xfId="0" applyFont="1" applyFill="1" applyBorder="1" applyAlignment="1">
      <alignment vertical="center" wrapText="1"/>
    </xf>
    <xf numFmtId="3" fontId="19" fillId="5" borderId="4" xfId="0" applyNumberFormat="1" applyFont="1" applyFill="1" applyBorder="1"/>
    <xf numFmtId="3" fontId="17" fillId="5" borderId="3" xfId="0" applyNumberFormat="1" applyFont="1" applyFill="1" applyBorder="1"/>
    <xf numFmtId="0" fontId="5" fillId="4" borderId="0" xfId="4" applyFont="1" applyFill="1"/>
    <xf numFmtId="0" fontId="6" fillId="4" borderId="0" xfId="5" applyFont="1" applyFill="1" applyAlignment="1">
      <alignment vertical="center"/>
    </xf>
    <xf numFmtId="0" fontId="21" fillId="4" borderId="0" xfId="4" applyFont="1" applyFill="1"/>
    <xf numFmtId="0" fontId="7" fillId="0" borderId="0" xfId="5" applyFont="1" applyAlignment="1">
      <alignment vertical="center"/>
    </xf>
    <xf numFmtId="0" fontId="8" fillId="0" borderId="0" xfId="4" applyFont="1"/>
    <xf numFmtId="0" fontId="4" fillId="4" borderId="0" xfId="4" applyFill="1"/>
    <xf numFmtId="49" fontId="5" fillId="4" borderId="0" xfId="4" applyNumberFormat="1" applyFont="1" applyFill="1"/>
    <xf numFmtId="0" fontId="10" fillId="3" borderId="0" xfId="16" applyFont="1" applyFill="1" applyAlignment="1"/>
    <xf numFmtId="0" fontId="10" fillId="3" borderId="0" xfId="16" applyFont="1" applyFill="1"/>
    <xf numFmtId="0" fontId="14" fillId="4" borderId="0" xfId="11" applyFont="1" applyFill="1" applyAlignment="1"/>
    <xf numFmtId="0" fontId="10" fillId="0" borderId="0" xfId="16" applyFont="1" applyFill="1" applyAlignment="1"/>
    <xf numFmtId="0" fontId="4" fillId="4" borderId="0" xfId="7" applyFont="1" applyFill="1"/>
    <xf numFmtId="0" fontId="15" fillId="4" borderId="0" xfId="14" applyFont="1" applyFill="1" applyAlignment="1"/>
    <xf numFmtId="0" fontId="10" fillId="4" borderId="0" xfId="16" applyFont="1" applyFill="1" applyAlignment="1" applyProtection="1"/>
    <xf numFmtId="0" fontId="20" fillId="0" borderId="0" xfId="0" applyFont="1"/>
    <xf numFmtId="0" fontId="16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right"/>
    </xf>
    <xf numFmtId="0" fontId="4" fillId="0" borderId="0" xfId="0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12" fillId="3" borderId="0" xfId="5" applyFont="1" applyFill="1"/>
    <xf numFmtId="0" fontId="22" fillId="3" borderId="0" xfId="8" applyFont="1" applyFill="1" applyAlignment="1"/>
    <xf numFmtId="0" fontId="22" fillId="3" borderId="0" xfId="2" applyFont="1" applyFill="1" applyAlignment="1"/>
    <xf numFmtId="0" fontId="4" fillId="2" borderId="0" xfId="17" applyFont="1" applyFill="1"/>
    <xf numFmtId="0" fontId="22" fillId="3" borderId="0" xfId="6" applyFont="1" applyFill="1" applyAlignment="1"/>
    <xf numFmtId="0" fontId="22" fillId="3" borderId="0" xfId="11" applyFont="1" applyFill="1" applyAlignment="1"/>
    <xf numFmtId="0" fontId="4" fillId="2" borderId="0" xfId="0" applyFont="1" applyFill="1"/>
    <xf numFmtId="0" fontId="4" fillId="0" borderId="0" xfId="0" applyFont="1" applyAlignment="1">
      <alignment vertical="center" wrapText="1"/>
    </xf>
    <xf numFmtId="3" fontId="4" fillId="0" borderId="0" xfId="0" applyNumberFormat="1" applyFont="1" applyAlignment="1">
      <alignment vertical="center" wrapText="1"/>
    </xf>
    <xf numFmtId="0" fontId="12" fillId="0" borderId="0" xfId="0" applyFont="1"/>
    <xf numFmtId="3" fontId="4" fillId="0" borderId="0" xfId="0" applyNumberFormat="1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10" fontId="12" fillId="0" borderId="0" xfId="1" applyNumberFormat="1" applyFont="1" applyFill="1" applyBorder="1" applyAlignment="1">
      <alignment horizontal="right"/>
    </xf>
    <xf numFmtId="3" fontId="12" fillId="0" borderId="0" xfId="0" applyNumberFormat="1" applyFont="1" applyAlignment="1">
      <alignment horizontal="right"/>
    </xf>
    <xf numFmtId="4" fontId="4" fillId="0" borderId="0" xfId="0" applyNumberFormat="1" applyFont="1"/>
    <xf numFmtId="0" fontId="12" fillId="6" borderId="0" xfId="0" applyFont="1" applyFill="1"/>
    <xf numFmtId="0" fontId="4" fillId="5" borderId="0" xfId="0" applyFont="1" applyFill="1"/>
    <xf numFmtId="0" fontId="4" fillId="4" borderId="0" xfId="15" applyFont="1" applyFill="1"/>
    <xf numFmtId="0" fontId="4" fillId="7" borderId="0" xfId="15" applyFont="1" applyFill="1" applyAlignment="1">
      <alignment horizontal="center" vertical="center"/>
    </xf>
    <xf numFmtId="0" fontId="4" fillId="4" borderId="3" xfId="0" applyFont="1" applyFill="1" applyBorder="1"/>
    <xf numFmtId="0" fontId="12" fillId="4" borderId="3" xfId="0" applyFont="1" applyFill="1" applyBorder="1"/>
    <xf numFmtId="0" fontId="4" fillId="4" borderId="3" xfId="0" applyFont="1" applyFill="1" applyBorder="1" applyAlignment="1">
      <alignment vertical="center" wrapText="1"/>
    </xf>
    <xf numFmtId="0" fontId="12" fillId="4" borderId="3" xfId="0" applyFont="1" applyFill="1" applyBorder="1" applyAlignment="1">
      <alignment vertical="center" wrapText="1"/>
    </xf>
    <xf numFmtId="0" fontId="4" fillId="4" borderId="0" xfId="0" applyFont="1" applyFill="1" applyAlignment="1">
      <alignment vertical="center" wrapText="1"/>
    </xf>
    <xf numFmtId="0" fontId="4" fillId="3" borderId="0" xfId="0" applyFont="1" applyFill="1" applyAlignment="1">
      <alignment vertical="center" wrapText="1"/>
    </xf>
    <xf numFmtId="0" fontId="12" fillId="4" borderId="0" xfId="0" applyFont="1" applyFill="1"/>
    <xf numFmtId="3" fontId="12" fillId="5" borderId="4" xfId="0" applyNumberFormat="1" applyFont="1" applyFill="1" applyBorder="1" applyAlignment="1">
      <alignment horizontal="right"/>
    </xf>
    <xf numFmtId="164" fontId="12" fillId="5" borderId="4" xfId="1" applyNumberFormat="1" applyFont="1" applyFill="1" applyBorder="1" applyAlignment="1">
      <alignment horizontal="right"/>
    </xf>
    <xf numFmtId="3" fontId="12" fillId="4" borderId="0" xfId="0" applyNumberFormat="1" applyFont="1" applyFill="1"/>
    <xf numFmtId="164" fontId="12" fillId="4" borderId="0" xfId="1" applyNumberFormat="1" applyFont="1" applyFill="1"/>
    <xf numFmtId="0" fontId="12" fillId="5" borderId="0" xfId="0" applyFont="1" applyFill="1"/>
    <xf numFmtId="0" fontId="12" fillId="2" borderId="0" xfId="0" applyFont="1" applyFill="1"/>
    <xf numFmtId="3" fontId="12" fillId="5" borderId="0" xfId="0" applyNumberFormat="1" applyFont="1" applyFill="1" applyAlignment="1">
      <alignment horizontal="right"/>
    </xf>
    <xf numFmtId="164" fontId="12" fillId="5" borderId="0" xfId="1" applyNumberFormat="1" applyFont="1" applyFill="1" applyBorder="1" applyAlignment="1">
      <alignment horizontal="right"/>
    </xf>
    <xf numFmtId="3" fontId="12" fillId="5" borderId="0" xfId="0" applyNumberFormat="1" applyFont="1" applyFill="1"/>
    <xf numFmtId="3" fontId="4" fillId="5" borderId="0" xfId="0" applyNumberFormat="1" applyFont="1" applyFill="1" applyAlignment="1">
      <alignment horizontal="right"/>
    </xf>
    <xf numFmtId="164" fontId="4" fillId="5" borderId="0" xfId="1" applyNumberFormat="1" applyFont="1" applyFill="1" applyBorder="1" applyAlignment="1">
      <alignment horizontal="right"/>
    </xf>
    <xf numFmtId="3" fontId="4" fillId="4" borderId="0" xfId="0" applyNumberFormat="1" applyFont="1" applyFill="1"/>
    <xf numFmtId="3" fontId="4" fillId="5" borderId="3" xfId="0" applyNumberFormat="1" applyFont="1" applyFill="1" applyBorder="1" applyAlignment="1">
      <alignment horizontal="right"/>
    </xf>
    <xf numFmtId="164" fontId="4" fillId="5" borderId="3" xfId="1" applyNumberFormat="1" applyFont="1" applyFill="1" applyBorder="1" applyAlignment="1">
      <alignment horizontal="right"/>
    </xf>
    <xf numFmtId="3" fontId="12" fillId="5" borderId="3" xfId="0" applyNumberFormat="1" applyFont="1" applyFill="1" applyBorder="1" applyAlignment="1">
      <alignment horizontal="right"/>
    </xf>
    <xf numFmtId="164" fontId="12" fillId="5" borderId="3" xfId="1" applyNumberFormat="1" applyFont="1" applyFill="1" applyBorder="1" applyAlignment="1">
      <alignment horizontal="right"/>
    </xf>
    <xf numFmtId="0" fontId="22" fillId="5" borderId="0" xfId="8" applyFont="1" applyFill="1" applyAlignment="1"/>
    <xf numFmtId="3" fontId="4" fillId="5" borderId="0" xfId="0" applyNumberFormat="1" applyFont="1" applyFill="1"/>
    <xf numFmtId="0" fontId="4" fillId="4" borderId="0" xfId="0" applyFont="1" applyFill="1" applyAlignment="1">
      <alignment vertical="top"/>
    </xf>
    <xf numFmtId="0" fontId="22" fillId="5" borderId="0" xfId="6" applyFont="1" applyFill="1" applyAlignment="1">
      <alignment vertical="center"/>
    </xf>
    <xf numFmtId="0" fontId="22" fillId="4" borderId="0" xfId="2" applyFont="1" applyFill="1" applyAlignment="1"/>
    <xf numFmtId="0" fontId="4" fillId="4" borderId="0" xfId="0" applyFont="1" applyFill="1" applyAlignment="1">
      <alignment horizontal="left"/>
    </xf>
    <xf numFmtId="0" fontId="22" fillId="4" borderId="0" xfId="6" applyFont="1" applyFill="1" applyAlignment="1"/>
    <xf numFmtId="0" fontId="22" fillId="5" borderId="0" xfId="2" applyFont="1" applyFill="1" applyAlignment="1"/>
    <xf numFmtId="0" fontId="22" fillId="5" borderId="0" xfId="2" applyFont="1" applyFill="1" applyAlignment="1">
      <alignment horizontal="right"/>
    </xf>
    <xf numFmtId="0" fontId="4" fillId="3" borderId="0" xfId="0" applyFont="1" applyFill="1"/>
    <xf numFmtId="0" fontId="25" fillId="4" borderId="0" xfId="0" applyFont="1" applyFill="1"/>
    <xf numFmtId="0" fontId="12" fillId="2" borderId="1" xfId="0" applyFont="1" applyFill="1" applyBorder="1"/>
    <xf numFmtId="0" fontId="4" fillId="2" borderId="0" xfId="0" applyFont="1" applyFill="1" applyAlignment="1">
      <alignment vertical="top"/>
    </xf>
    <xf numFmtId="0" fontId="4" fillId="2" borderId="2" xfId="0" applyFont="1" applyFill="1" applyBorder="1"/>
    <xf numFmtId="0" fontId="22" fillId="2" borderId="0" xfId="16" applyFont="1" applyFill="1" applyAlignment="1"/>
    <xf numFmtId="0" fontId="22" fillId="2" borderId="0" xfId="16" applyFont="1" applyFill="1" applyAlignment="1">
      <alignment horizontal="left"/>
    </xf>
    <xf numFmtId="0" fontId="4" fillId="2" borderId="0" xfId="0" applyFont="1" applyFill="1" applyAlignment="1">
      <alignment horizontal="left"/>
    </xf>
    <xf numFmtId="0" fontId="25" fillId="2" borderId="0" xfId="0" applyFont="1" applyFill="1"/>
  </cellXfs>
  <cellStyles count="18">
    <cellStyle name="Hyperlink" xfId="2" xr:uid="{00000000-0005-0000-0000-000000000000}"/>
    <cellStyle name="Hyperlink 2" xfId="6" xr:uid="{9A4C0A23-07AA-4363-9BF1-EBAAD31B5C76}"/>
    <cellStyle name="Hyperlink 2 2" xfId="8" xr:uid="{441DE1BD-00B0-434C-AC8C-81177EF23EE5}"/>
    <cellStyle name="Hyperlink 2 2 2" xfId="11" xr:uid="{E658E155-59E2-489F-9282-3158306138B9}"/>
    <cellStyle name="Hyperlink 2 2 3" xfId="16" xr:uid="{7D51E7FE-CA91-45E5-BDB2-9EDE4F94484D}"/>
    <cellStyle name="Hyperlink 3" xfId="9" xr:uid="{E992268A-4F24-4F1F-9FE6-5F16B745152C}"/>
    <cellStyle name="Hyperlink 3 2" xfId="14" xr:uid="{EE6FA6A5-2ED3-4BAD-A3FA-3493BB84266D}"/>
    <cellStyle name="Normal" xfId="0" builtinId="0"/>
    <cellStyle name="Normal 2" xfId="15" xr:uid="{838DAF87-B853-40AF-8930-C2A3E9464967}"/>
    <cellStyle name="Normal 2 2 2 2" xfId="5" xr:uid="{0B2C4382-CC8B-4179-8C1D-5D2BDFA28FB6}"/>
    <cellStyle name="Normal 2 3" xfId="10" xr:uid="{6CA1A89D-991F-4C51-A201-AEA73A359BFE}"/>
    <cellStyle name="Normal 2 4" xfId="13" xr:uid="{171A8650-C6D3-4661-B630-6C4FC5DFCA49}"/>
    <cellStyle name="Normal 3" xfId="3" xr:uid="{33A66B2D-46A7-4644-BF8E-1DFBC47902BC}"/>
    <cellStyle name="Normal 5 2" xfId="12" xr:uid="{1D2FF301-9895-4706-87EE-9B3C4D053AD6}"/>
    <cellStyle name="Normal 6" xfId="17" xr:uid="{34E5A832-9C87-4E8A-9F48-750978EAA5EB}"/>
    <cellStyle name="Normal 6 2" xfId="4" xr:uid="{04A89287-0501-48E2-9400-B6EA11E0257C}"/>
    <cellStyle name="Normal 7 2" xfId="7" xr:uid="{AC1C948B-71CC-4CEE-A0A0-090B49E3CD8F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eetMetadata" Target="metadata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0</xdr:col>
      <xdr:colOff>1889760</xdr:colOff>
      <xdr:row>0</xdr:row>
      <xdr:rowOff>1033525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765D91B-1338-04C8-B02D-9963F666C8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0"/>
          <a:ext cx="1889759" cy="10335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891540</xdr:colOff>
      <xdr:row>0</xdr:row>
      <xdr:rowOff>0</xdr:rowOff>
    </xdr:from>
    <xdr:to>
      <xdr:col>3</xdr:col>
      <xdr:colOff>1066799</xdr:colOff>
      <xdr:row>3</xdr:row>
      <xdr:rowOff>27685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138F8D5-DDE7-4D9D-B1B5-4BEA9F1C45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500360" y="0"/>
          <a:ext cx="1889759" cy="10335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firestatistics@communities.gov.uk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mailto:NewsDesk@communities.gov.uk" TargetMode="External"/><Relationship Id="rId1" Type="http://schemas.openxmlformats.org/officeDocument/2006/relationships/hyperlink" Target="https://www.gov.uk/government/collections/fire-and-rescue-workforce-and-pensions-statistics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www.gov.uk/search/research-and-statistics?keywords=fire&amp;content_store_document_type=upcoming_statistics&amp;order=release-date-oldest" TargetMode="External"/><Relationship Id="rId4" Type="http://schemas.openxmlformats.org/officeDocument/2006/relationships/hyperlink" Target="mailto:firestatistics@communities.gov.uk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mailto:firestatistics@communities.gov.uk" TargetMode="External"/><Relationship Id="rId2" Type="http://schemas.openxmlformats.org/officeDocument/2006/relationships/hyperlink" Target="https://www.gov.uk/government/publications/fire-statistics-guidance/fire-statistics-definitions" TargetMode="External"/><Relationship Id="rId1" Type="http://schemas.openxmlformats.org/officeDocument/2006/relationships/hyperlink" Target="https://www.gov.uk/government/collections/fire-statistics" TargetMode="External"/><Relationship Id="rId4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www.gov.uk/government/statistics/2011-rural-urban-classification-of-local-authority-and-other-higher-level-geographies-for-statistical-purpos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3E41B0-2EB2-46C2-BDE8-B63EA215B651}">
  <sheetPr codeName="Sheet7">
    <tabColor rgb="FFFF0000"/>
  </sheetPr>
  <dimension ref="A1:B6"/>
  <sheetViews>
    <sheetView zoomScaleNormal="100" workbookViewId="0">
      <selection sqref="A1:XFD1048576"/>
    </sheetView>
  </sheetViews>
  <sheetFormatPr defaultColWidth="9.140625" defaultRowHeight="15" x14ac:dyDescent="0.2"/>
  <cols>
    <col min="1" max="1" width="20.140625" style="42" bestFit="1" customWidth="1"/>
    <col min="2" max="2" width="16.42578125" style="42" bestFit="1" customWidth="1"/>
    <col min="3" max="16384" width="9.140625" style="42"/>
  </cols>
  <sheetData>
    <row r="1" spans="1:2" x14ac:dyDescent="0.2">
      <c r="A1" s="43" t="s">
        <v>112</v>
      </c>
      <c r="B1" s="44" t="s">
        <v>119</v>
      </c>
    </row>
    <row r="2" spans="1:2" x14ac:dyDescent="0.2">
      <c r="A2" s="43" t="s">
        <v>113</v>
      </c>
      <c r="B2" s="45" t="s">
        <v>120</v>
      </c>
    </row>
    <row r="3" spans="1:2" x14ac:dyDescent="0.2">
      <c r="A3" s="43" t="s">
        <v>114</v>
      </c>
      <c r="B3" s="45" t="s">
        <v>121</v>
      </c>
    </row>
    <row r="4" spans="1:2" x14ac:dyDescent="0.2">
      <c r="A4" s="43" t="s">
        <v>115</v>
      </c>
      <c r="B4" s="45" t="s">
        <v>122</v>
      </c>
    </row>
    <row r="5" spans="1:2" x14ac:dyDescent="0.2">
      <c r="A5" s="43" t="s">
        <v>116</v>
      </c>
      <c r="B5" s="46">
        <v>2025</v>
      </c>
    </row>
    <row r="6" spans="1:2" x14ac:dyDescent="0.2">
      <c r="A6" s="43" t="s">
        <v>123</v>
      </c>
      <c r="B6" s="45" t="s">
        <v>117</v>
      </c>
    </row>
  </sheetData>
  <pageMargins left="0.7" right="0.7" top="0.75" bottom="0.75" header="0.3" footer="0.3"/>
  <headerFooter>
    <oddHeader>&amp;C&amp;"Aptos"&amp;10&amp;K000000 OFFICIAL&amp;1#_x000D_</oddHeader>
    <oddFooter>&amp;C_x000D_&amp;1#&amp;"Aptos"&amp;10&amp;K000000 OFFICIAL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ADEBC-7B62-4DE3-B61A-F9AF5E0F2A67}">
  <sheetPr codeName="Sheet1"/>
  <dimension ref="A1:K14"/>
  <sheetViews>
    <sheetView tabSelected="1" workbookViewId="0"/>
  </sheetViews>
  <sheetFormatPr defaultRowHeight="12.75" x14ac:dyDescent="0.2"/>
  <cols>
    <col min="1" max="1" width="78" style="27" customWidth="1"/>
    <col min="2" max="255" width="9.42578125" style="27" customWidth="1"/>
    <col min="256" max="256" width="2.85546875" style="27" customWidth="1"/>
    <col min="257" max="257" width="74" style="27" bestFit="1" customWidth="1"/>
    <col min="258" max="511" width="9.42578125" style="27" customWidth="1"/>
    <col min="512" max="512" width="2.85546875" style="27" customWidth="1"/>
    <col min="513" max="513" width="74" style="27" bestFit="1" customWidth="1"/>
    <col min="514" max="767" width="9.42578125" style="27" customWidth="1"/>
    <col min="768" max="768" width="2.85546875" style="27" customWidth="1"/>
    <col min="769" max="769" width="74" style="27" bestFit="1" customWidth="1"/>
    <col min="770" max="1023" width="9.42578125" style="27" customWidth="1"/>
    <col min="1024" max="1024" width="2.85546875" style="27" customWidth="1"/>
    <col min="1025" max="1025" width="74" style="27" bestFit="1" customWidth="1"/>
    <col min="1026" max="1279" width="9.42578125" style="27" customWidth="1"/>
    <col min="1280" max="1280" width="2.85546875" style="27" customWidth="1"/>
    <col min="1281" max="1281" width="74" style="27" bestFit="1" customWidth="1"/>
    <col min="1282" max="1535" width="9.42578125" style="27" customWidth="1"/>
    <col min="1536" max="1536" width="2.85546875" style="27" customWidth="1"/>
    <col min="1537" max="1537" width="74" style="27" bestFit="1" customWidth="1"/>
    <col min="1538" max="1791" width="9.42578125" style="27" customWidth="1"/>
    <col min="1792" max="1792" width="2.85546875" style="27" customWidth="1"/>
    <col min="1793" max="1793" width="74" style="27" bestFit="1" customWidth="1"/>
    <col min="1794" max="2047" width="9.42578125" style="27" customWidth="1"/>
    <col min="2048" max="2048" width="2.85546875" style="27" customWidth="1"/>
    <col min="2049" max="2049" width="74" style="27" bestFit="1" customWidth="1"/>
    <col min="2050" max="2303" width="9.42578125" style="27" customWidth="1"/>
    <col min="2304" max="2304" width="2.85546875" style="27" customWidth="1"/>
    <col min="2305" max="2305" width="74" style="27" bestFit="1" customWidth="1"/>
    <col min="2306" max="2559" width="9.42578125" style="27" customWidth="1"/>
    <col min="2560" max="2560" width="2.85546875" style="27" customWidth="1"/>
    <col min="2561" max="2561" width="74" style="27" bestFit="1" customWidth="1"/>
    <col min="2562" max="2815" width="9.42578125" style="27" customWidth="1"/>
    <col min="2816" max="2816" width="2.85546875" style="27" customWidth="1"/>
    <col min="2817" max="2817" width="74" style="27" bestFit="1" customWidth="1"/>
    <col min="2818" max="3071" width="9.42578125" style="27" customWidth="1"/>
    <col min="3072" max="3072" width="2.85546875" style="27" customWidth="1"/>
    <col min="3073" max="3073" width="74" style="27" bestFit="1" customWidth="1"/>
    <col min="3074" max="3327" width="9.42578125" style="27" customWidth="1"/>
    <col min="3328" max="3328" width="2.85546875" style="27" customWidth="1"/>
    <col min="3329" max="3329" width="74" style="27" bestFit="1" customWidth="1"/>
    <col min="3330" max="3583" width="9.42578125" style="27" customWidth="1"/>
    <col min="3584" max="3584" width="2.85546875" style="27" customWidth="1"/>
    <col min="3585" max="3585" width="74" style="27" bestFit="1" customWidth="1"/>
    <col min="3586" max="3839" width="9.42578125" style="27" customWidth="1"/>
    <col min="3840" max="3840" width="2.85546875" style="27" customWidth="1"/>
    <col min="3841" max="3841" width="74" style="27" bestFit="1" customWidth="1"/>
    <col min="3842" max="4095" width="9.42578125" style="27" customWidth="1"/>
    <col min="4096" max="4096" width="2.85546875" style="27" customWidth="1"/>
    <col min="4097" max="4097" width="74" style="27" bestFit="1" customWidth="1"/>
    <col min="4098" max="4351" width="9.42578125" style="27" customWidth="1"/>
    <col min="4352" max="4352" width="2.85546875" style="27" customWidth="1"/>
    <col min="4353" max="4353" width="74" style="27" bestFit="1" customWidth="1"/>
    <col min="4354" max="4607" width="9.42578125" style="27" customWidth="1"/>
    <col min="4608" max="4608" width="2.85546875" style="27" customWidth="1"/>
    <col min="4609" max="4609" width="74" style="27" bestFit="1" customWidth="1"/>
    <col min="4610" max="4863" width="9.42578125" style="27" customWidth="1"/>
    <col min="4864" max="4864" width="2.85546875" style="27" customWidth="1"/>
    <col min="4865" max="4865" width="74" style="27" bestFit="1" customWidth="1"/>
    <col min="4866" max="5119" width="9.42578125" style="27" customWidth="1"/>
    <col min="5120" max="5120" width="2.85546875" style="27" customWidth="1"/>
    <col min="5121" max="5121" width="74" style="27" bestFit="1" customWidth="1"/>
    <col min="5122" max="5375" width="9.42578125" style="27" customWidth="1"/>
    <col min="5376" max="5376" width="2.85546875" style="27" customWidth="1"/>
    <col min="5377" max="5377" width="74" style="27" bestFit="1" customWidth="1"/>
    <col min="5378" max="5631" width="9.42578125" style="27" customWidth="1"/>
    <col min="5632" max="5632" width="2.85546875" style="27" customWidth="1"/>
    <col min="5633" max="5633" width="74" style="27" bestFit="1" customWidth="1"/>
    <col min="5634" max="5887" width="9.42578125" style="27" customWidth="1"/>
    <col min="5888" max="5888" width="2.85546875" style="27" customWidth="1"/>
    <col min="5889" max="5889" width="74" style="27" bestFit="1" customWidth="1"/>
    <col min="5890" max="6143" width="9.42578125" style="27" customWidth="1"/>
    <col min="6144" max="6144" width="2.85546875" style="27" customWidth="1"/>
    <col min="6145" max="6145" width="74" style="27" bestFit="1" customWidth="1"/>
    <col min="6146" max="6399" width="9.42578125" style="27" customWidth="1"/>
    <col min="6400" max="6400" width="2.85546875" style="27" customWidth="1"/>
    <col min="6401" max="6401" width="74" style="27" bestFit="1" customWidth="1"/>
    <col min="6402" max="6655" width="9.42578125" style="27" customWidth="1"/>
    <col min="6656" max="6656" width="2.85546875" style="27" customWidth="1"/>
    <col min="6657" max="6657" width="74" style="27" bestFit="1" customWidth="1"/>
    <col min="6658" max="6911" width="9.42578125" style="27" customWidth="1"/>
    <col min="6912" max="6912" width="2.85546875" style="27" customWidth="1"/>
    <col min="6913" max="6913" width="74" style="27" bestFit="1" customWidth="1"/>
    <col min="6914" max="7167" width="9.42578125" style="27" customWidth="1"/>
    <col min="7168" max="7168" width="2.85546875" style="27" customWidth="1"/>
    <col min="7169" max="7169" width="74" style="27" bestFit="1" customWidth="1"/>
    <col min="7170" max="7423" width="9.42578125" style="27" customWidth="1"/>
    <col min="7424" max="7424" width="2.85546875" style="27" customWidth="1"/>
    <col min="7425" max="7425" width="74" style="27" bestFit="1" customWidth="1"/>
    <col min="7426" max="7679" width="9.42578125" style="27" customWidth="1"/>
    <col min="7680" max="7680" width="2.85546875" style="27" customWidth="1"/>
    <col min="7681" max="7681" width="74" style="27" bestFit="1" customWidth="1"/>
    <col min="7682" max="7935" width="9.42578125" style="27" customWidth="1"/>
    <col min="7936" max="7936" width="2.85546875" style="27" customWidth="1"/>
    <col min="7937" max="7937" width="74" style="27" bestFit="1" customWidth="1"/>
    <col min="7938" max="8191" width="9.42578125" style="27" customWidth="1"/>
    <col min="8192" max="8192" width="2.85546875" style="27" customWidth="1"/>
    <col min="8193" max="8193" width="74" style="27" bestFit="1" customWidth="1"/>
    <col min="8194" max="8447" width="9.42578125" style="27" customWidth="1"/>
    <col min="8448" max="8448" width="2.85546875" style="27" customWidth="1"/>
    <col min="8449" max="8449" width="74" style="27" bestFit="1" customWidth="1"/>
    <col min="8450" max="8703" width="9.42578125" style="27" customWidth="1"/>
    <col min="8704" max="8704" width="2.85546875" style="27" customWidth="1"/>
    <col min="8705" max="8705" width="74" style="27" bestFit="1" customWidth="1"/>
    <col min="8706" max="8959" width="9.42578125" style="27" customWidth="1"/>
    <col min="8960" max="8960" width="2.85546875" style="27" customWidth="1"/>
    <col min="8961" max="8961" width="74" style="27" bestFit="1" customWidth="1"/>
    <col min="8962" max="9215" width="9.42578125" style="27" customWidth="1"/>
    <col min="9216" max="9216" width="2.85546875" style="27" customWidth="1"/>
    <col min="9217" max="9217" width="74" style="27" bestFit="1" customWidth="1"/>
    <col min="9218" max="9471" width="9.42578125" style="27" customWidth="1"/>
    <col min="9472" max="9472" width="2.85546875" style="27" customWidth="1"/>
    <col min="9473" max="9473" width="74" style="27" bestFit="1" customWidth="1"/>
    <col min="9474" max="9727" width="9.42578125" style="27" customWidth="1"/>
    <col min="9728" max="9728" width="2.85546875" style="27" customWidth="1"/>
    <col min="9729" max="9729" width="74" style="27" bestFit="1" customWidth="1"/>
    <col min="9730" max="9983" width="9.42578125" style="27" customWidth="1"/>
    <col min="9984" max="9984" width="2.85546875" style="27" customWidth="1"/>
    <col min="9985" max="9985" width="74" style="27" bestFit="1" customWidth="1"/>
    <col min="9986" max="10239" width="9.42578125" style="27" customWidth="1"/>
    <col min="10240" max="10240" width="2.85546875" style="27" customWidth="1"/>
    <col min="10241" max="10241" width="74" style="27" bestFit="1" customWidth="1"/>
    <col min="10242" max="10495" width="9.42578125" style="27" customWidth="1"/>
    <col min="10496" max="10496" width="2.85546875" style="27" customWidth="1"/>
    <col min="10497" max="10497" width="74" style="27" bestFit="1" customWidth="1"/>
    <col min="10498" max="10751" width="9.42578125" style="27" customWidth="1"/>
    <col min="10752" max="10752" width="2.85546875" style="27" customWidth="1"/>
    <col min="10753" max="10753" width="74" style="27" bestFit="1" customWidth="1"/>
    <col min="10754" max="11007" width="9.42578125" style="27" customWidth="1"/>
    <col min="11008" max="11008" width="2.85546875" style="27" customWidth="1"/>
    <col min="11009" max="11009" width="74" style="27" bestFit="1" customWidth="1"/>
    <col min="11010" max="11263" width="9.42578125" style="27" customWidth="1"/>
    <col min="11264" max="11264" width="2.85546875" style="27" customWidth="1"/>
    <col min="11265" max="11265" width="74" style="27" bestFit="1" customWidth="1"/>
    <col min="11266" max="11519" width="9.42578125" style="27" customWidth="1"/>
    <col min="11520" max="11520" width="2.85546875" style="27" customWidth="1"/>
    <col min="11521" max="11521" width="74" style="27" bestFit="1" customWidth="1"/>
    <col min="11522" max="11775" width="9.42578125" style="27" customWidth="1"/>
    <col min="11776" max="11776" width="2.85546875" style="27" customWidth="1"/>
    <col min="11777" max="11777" width="74" style="27" bestFit="1" customWidth="1"/>
    <col min="11778" max="12031" width="9.42578125" style="27" customWidth="1"/>
    <col min="12032" max="12032" width="2.85546875" style="27" customWidth="1"/>
    <col min="12033" max="12033" width="74" style="27" bestFit="1" customWidth="1"/>
    <col min="12034" max="12287" width="9.42578125" style="27" customWidth="1"/>
    <col min="12288" max="12288" width="2.85546875" style="27" customWidth="1"/>
    <col min="12289" max="12289" width="74" style="27" bestFit="1" customWidth="1"/>
    <col min="12290" max="12543" width="9.42578125" style="27" customWidth="1"/>
    <col min="12544" max="12544" width="2.85546875" style="27" customWidth="1"/>
    <col min="12545" max="12545" width="74" style="27" bestFit="1" customWidth="1"/>
    <col min="12546" max="12799" width="9.42578125" style="27" customWidth="1"/>
    <col min="12800" max="12800" width="2.85546875" style="27" customWidth="1"/>
    <col min="12801" max="12801" width="74" style="27" bestFit="1" customWidth="1"/>
    <col min="12802" max="13055" width="9.42578125" style="27" customWidth="1"/>
    <col min="13056" max="13056" width="2.85546875" style="27" customWidth="1"/>
    <col min="13057" max="13057" width="74" style="27" bestFit="1" customWidth="1"/>
    <col min="13058" max="13311" width="9.42578125" style="27" customWidth="1"/>
    <col min="13312" max="13312" width="2.85546875" style="27" customWidth="1"/>
    <col min="13313" max="13313" width="74" style="27" bestFit="1" customWidth="1"/>
    <col min="13314" max="13567" width="9.42578125" style="27" customWidth="1"/>
    <col min="13568" max="13568" width="2.85546875" style="27" customWidth="1"/>
    <col min="13569" max="13569" width="74" style="27" bestFit="1" customWidth="1"/>
    <col min="13570" max="13823" width="9.42578125" style="27" customWidth="1"/>
    <col min="13824" max="13824" width="2.85546875" style="27" customWidth="1"/>
    <col min="13825" max="13825" width="74" style="27" bestFit="1" customWidth="1"/>
    <col min="13826" max="14079" width="9.42578125" style="27" customWidth="1"/>
    <col min="14080" max="14080" width="2.85546875" style="27" customWidth="1"/>
    <col min="14081" max="14081" width="74" style="27" bestFit="1" customWidth="1"/>
    <col min="14082" max="14335" width="9.42578125" style="27" customWidth="1"/>
    <col min="14336" max="14336" width="2.85546875" style="27" customWidth="1"/>
    <col min="14337" max="14337" width="74" style="27" bestFit="1" customWidth="1"/>
    <col min="14338" max="14591" width="9.42578125" style="27" customWidth="1"/>
    <col min="14592" max="14592" width="2.85546875" style="27" customWidth="1"/>
    <col min="14593" max="14593" width="74" style="27" bestFit="1" customWidth="1"/>
    <col min="14594" max="14847" width="9.42578125" style="27" customWidth="1"/>
    <col min="14848" max="14848" width="2.85546875" style="27" customWidth="1"/>
    <col min="14849" max="14849" width="74" style="27" bestFit="1" customWidth="1"/>
    <col min="14850" max="15103" width="9.42578125" style="27" customWidth="1"/>
    <col min="15104" max="15104" width="2.85546875" style="27" customWidth="1"/>
    <col min="15105" max="15105" width="74" style="27" bestFit="1" customWidth="1"/>
    <col min="15106" max="15359" width="9.42578125" style="27" customWidth="1"/>
    <col min="15360" max="15360" width="2.85546875" style="27" customWidth="1"/>
    <col min="15361" max="15361" width="74" style="27" bestFit="1" customWidth="1"/>
    <col min="15362" max="15615" width="9.42578125" style="27" customWidth="1"/>
    <col min="15616" max="15616" width="2.85546875" style="27" customWidth="1"/>
    <col min="15617" max="15617" width="74" style="27" bestFit="1" customWidth="1"/>
    <col min="15618" max="15871" width="9.42578125" style="27" customWidth="1"/>
    <col min="15872" max="15872" width="2.85546875" style="27" customWidth="1"/>
    <col min="15873" max="15873" width="74" style="27" bestFit="1" customWidth="1"/>
    <col min="15874" max="16127" width="9.42578125" style="27" customWidth="1"/>
    <col min="16128" max="16128" width="2.85546875" style="27" customWidth="1"/>
    <col min="16129" max="16129" width="74" style="27" bestFit="1" customWidth="1"/>
    <col min="16130" max="16384" width="9.42578125" style="27" customWidth="1"/>
  </cols>
  <sheetData>
    <row r="1" spans="1:11" ht="84" customHeight="1" x14ac:dyDescent="0.2"/>
    <row r="2" spans="1:11" ht="23.25" x14ac:dyDescent="0.2">
      <c r="A2" s="28" t="s">
        <v>63</v>
      </c>
    </row>
    <row r="3" spans="1:11" ht="23.25" x14ac:dyDescent="0.2">
      <c r="A3" s="28" t="str">
        <f>_xlfn.CONCAT("England, year ending March ",config!B5)</f>
        <v>England, year ending March 2025</v>
      </c>
    </row>
    <row r="4" spans="1:11" ht="45" customHeight="1" x14ac:dyDescent="0.25">
      <c r="A4" s="29" t="s">
        <v>105</v>
      </c>
      <c r="C4" s="30"/>
      <c r="K4" s="31"/>
    </row>
    <row r="5" spans="1:11" ht="32.25" customHeight="1" x14ac:dyDescent="0.2">
      <c r="A5" s="32" t="str">
        <f>_xlfn.CONCAT("Responsible Statistician: ",config!B3)</f>
        <v>Responsible Statistician: Paul Gaught-Allen</v>
      </c>
      <c r="B5" s="32"/>
      <c r="E5" s="33"/>
    </row>
    <row r="6" spans="1:11" ht="15" x14ac:dyDescent="0.2">
      <c r="A6" s="34" t="s">
        <v>124</v>
      </c>
      <c r="B6" s="32"/>
    </row>
    <row r="7" spans="1:11" ht="15" x14ac:dyDescent="0.2">
      <c r="A7" s="35" t="s">
        <v>118</v>
      </c>
      <c r="B7" s="36"/>
    </row>
    <row r="8" spans="1:11" ht="28.5" customHeight="1" x14ac:dyDescent="0.2">
      <c r="A8" s="37" t="str">
        <f>_xlfn.CONCAT("Published: ",config!B1)</f>
        <v>Published: 4 December 2025</v>
      </c>
      <c r="B8" s="38"/>
    </row>
    <row r="9" spans="1:11" ht="15" x14ac:dyDescent="0.2">
      <c r="A9" s="39" t="str">
        <f>_xlfn.CONCAT("Next update: ",config!B2)</f>
        <v>Next update: Autumn 2026</v>
      </c>
      <c r="B9" s="38"/>
    </row>
    <row r="10" spans="1:11" ht="30" customHeight="1" x14ac:dyDescent="0.2">
      <c r="A10" s="32" t="str">
        <f>_xlfn.CONCAT("Crown copyright © ",config!B5)</f>
        <v>Crown copyright © 2025</v>
      </c>
    </row>
    <row r="11" spans="1:11" ht="15" x14ac:dyDescent="0.2">
      <c r="A11" s="39" t="s">
        <v>56</v>
      </c>
    </row>
    <row r="12" spans="1:11" ht="26.25" customHeight="1" x14ac:dyDescent="0.2">
      <c r="A12" s="32" t="s">
        <v>57</v>
      </c>
    </row>
    <row r="13" spans="1:11" ht="15" x14ac:dyDescent="0.2">
      <c r="A13" s="32" t="s">
        <v>125</v>
      </c>
    </row>
    <row r="14" spans="1:11" ht="15" x14ac:dyDescent="0.2">
      <c r="A14" s="40" t="s">
        <v>126</v>
      </c>
    </row>
  </sheetData>
  <hyperlinks>
    <hyperlink ref="A11" location="Contents!A1" display="Contents" xr:uid="{878D6FB9-A25F-43ED-BC2A-65286DB681CF}"/>
    <hyperlink ref="A8" r:id="rId1" display="Published: 21 October 2021" xr:uid="{CFB311DB-B727-41F0-8A19-EACDCCE3D0AD}"/>
    <hyperlink ref="A7" r:id="rId2" xr:uid="{B2C946C7-9B8E-440D-B1BC-AF2DA4A1AF11}"/>
    <hyperlink ref="A6" r:id="rId3" xr:uid="{1E72BA57-F85B-4EC1-98EB-BB10221B85D5}"/>
    <hyperlink ref="A14" r:id="rId4" display="Please email us at firestatistics@communities.gov.uk" xr:uid="{3E8D21B3-68D6-4145-BB39-EA5E92AF6574}"/>
    <hyperlink ref="A9" r:id="rId5" display="https://www.gov.uk/search/research-and-statistics?keywords=fire&amp;content_store_document_type=upcoming_statistics&amp;order=release-date-oldest" xr:uid="{A0C155D6-4EEC-40A8-A2D8-196D79E96335}"/>
  </hyperlinks>
  <pageMargins left="0.70000000000000007" right="0.70000000000000007" top="0.75" bottom="0.75" header="0.30000000000000004" footer="0.30000000000000004"/>
  <pageSetup paperSize="9" fitToWidth="0" fitToHeight="0" orientation="landscape" r:id="rId6"/>
  <headerFooter>
    <oddHeader>&amp;C&amp;"Aptos"&amp;10&amp;K000000 OFFICIAL&amp;1#_x000D_</oddHeader>
    <oddFooter>&amp;C_x000D_&amp;1#&amp;"Aptos"&amp;10&amp;K000000 OFFICIAL</oddFooter>
  </headerFooter>
  <drawing r:id="rId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63A677-6ABB-4EF8-9D3D-D914C1B2A6FD}">
  <sheetPr codeName="Sheet2"/>
  <dimension ref="A1:D26"/>
  <sheetViews>
    <sheetView zoomScaleNormal="100" workbookViewId="0"/>
  </sheetViews>
  <sheetFormatPr defaultColWidth="9.42578125" defaultRowHeight="15" x14ac:dyDescent="0.2"/>
  <cols>
    <col min="1" max="1" width="34.42578125" style="8" customWidth="1"/>
    <col min="2" max="2" width="105.7109375" style="10" customWidth="1"/>
    <col min="3" max="3" width="25" style="8" customWidth="1"/>
    <col min="4" max="4" width="16.140625" style="8" customWidth="1"/>
    <col min="5" max="5" width="9.42578125" style="8" customWidth="1"/>
    <col min="6" max="16384" width="9.42578125" style="8"/>
  </cols>
  <sheetData>
    <row r="1" spans="1:4" s="3" customFormat="1" ht="30.6" customHeight="1" x14ac:dyDescent="0.25">
      <c r="A1" s="47" t="s">
        <v>63</v>
      </c>
      <c r="C1" s="4"/>
      <c r="D1" s="4"/>
    </row>
    <row r="2" spans="1:4" s="3" customFormat="1" ht="30.6" customHeight="1" x14ac:dyDescent="0.25">
      <c r="A2" s="47" t="str">
        <f>_xlfn.CONCAT("Publication Date: ",config!B1)</f>
        <v>Publication Date: 4 December 2025</v>
      </c>
      <c r="C2" s="4"/>
      <c r="D2" s="4"/>
    </row>
    <row r="3" spans="1:4" s="5" customFormat="1" ht="18" customHeight="1" x14ac:dyDescent="0.2">
      <c r="A3" s="5" t="s">
        <v>58</v>
      </c>
      <c r="C3" s="6"/>
      <c r="D3" s="6"/>
    </row>
    <row r="4" spans="1:4" s="5" customFormat="1" ht="18" customHeight="1" x14ac:dyDescent="0.2">
      <c r="A4" s="48" t="s">
        <v>59</v>
      </c>
      <c r="C4" s="6"/>
      <c r="D4" s="6"/>
    </row>
    <row r="5" spans="1:4" ht="47.25" x14ac:dyDescent="0.25">
      <c r="A5" s="7" t="s">
        <v>60</v>
      </c>
      <c r="B5" s="7" t="s">
        <v>61</v>
      </c>
      <c r="C5" s="7" t="s">
        <v>62</v>
      </c>
      <c r="D5" s="15" t="s">
        <v>111</v>
      </c>
    </row>
    <row r="6" spans="1:4" ht="18" customHeight="1" x14ac:dyDescent="0.2">
      <c r="A6" s="49" t="s">
        <v>99</v>
      </c>
      <c r="B6" s="1" t="s">
        <v>100</v>
      </c>
      <c r="C6" s="50" t="str">
        <f>_xlfn.CONCAT("2023/24 to ",config!$B$6)</f>
        <v>2023/24 to 2024/25</v>
      </c>
      <c r="D6" s="9" t="s">
        <v>54</v>
      </c>
    </row>
    <row r="7" spans="1:4" ht="18" customHeight="1" x14ac:dyDescent="0.2">
      <c r="A7" s="49" t="s">
        <v>106</v>
      </c>
      <c r="B7" s="1" t="s">
        <v>107</v>
      </c>
      <c r="C7" s="50" t="str">
        <f>_xlfn.CONCAT("2023/24 to ",config!$B$6)</f>
        <v>2023/24 to 2024/25</v>
      </c>
      <c r="D7" s="9" t="s">
        <v>54</v>
      </c>
    </row>
    <row r="8" spans="1:4" ht="18" customHeight="1" x14ac:dyDescent="0.2">
      <c r="A8" s="51" t="s">
        <v>101</v>
      </c>
      <c r="B8" s="1" t="s">
        <v>102</v>
      </c>
      <c r="C8" s="1"/>
      <c r="D8" s="9"/>
    </row>
    <row r="9" spans="1:4" ht="12.75" customHeight="1" x14ac:dyDescent="0.2">
      <c r="A9" s="52"/>
      <c r="B9" s="1"/>
      <c r="C9" s="53"/>
      <c r="D9" s="9"/>
    </row>
    <row r="10" spans="1:4" ht="14.1" customHeight="1" x14ac:dyDescent="0.2">
      <c r="A10" s="52"/>
      <c r="B10" s="1"/>
      <c r="C10" s="53"/>
      <c r="D10" s="9"/>
    </row>
    <row r="11" spans="1:4" x14ac:dyDescent="0.2">
      <c r="C11" s="11"/>
    </row>
    <row r="12" spans="1:4" x14ac:dyDescent="0.2">
      <c r="C12" s="11"/>
    </row>
    <row r="13" spans="1:4" x14ac:dyDescent="0.2">
      <c r="C13" s="11"/>
    </row>
    <row r="14" spans="1:4" x14ac:dyDescent="0.2">
      <c r="C14" s="11"/>
    </row>
    <row r="15" spans="1:4" x14ac:dyDescent="0.2">
      <c r="C15" s="11"/>
    </row>
    <row r="16" spans="1:4" x14ac:dyDescent="0.2">
      <c r="C16" s="11"/>
    </row>
    <row r="17" spans="3:3" x14ac:dyDescent="0.2">
      <c r="C17" s="11"/>
    </row>
    <row r="18" spans="3:3" x14ac:dyDescent="0.2">
      <c r="C18" s="11"/>
    </row>
    <row r="19" spans="3:3" x14ac:dyDescent="0.2">
      <c r="C19" s="11"/>
    </row>
    <row r="20" spans="3:3" x14ac:dyDescent="0.2">
      <c r="C20" s="11"/>
    </row>
    <row r="21" spans="3:3" x14ac:dyDescent="0.2">
      <c r="C21" s="11"/>
    </row>
    <row r="22" spans="3:3" x14ac:dyDescent="0.2">
      <c r="C22" s="11"/>
    </row>
    <row r="23" spans="3:3" x14ac:dyDescent="0.2">
      <c r="C23" s="11"/>
    </row>
    <row r="24" spans="3:3" x14ac:dyDescent="0.2">
      <c r="C24" s="11"/>
    </row>
    <row r="25" spans="3:3" x14ac:dyDescent="0.2">
      <c r="C25" s="11"/>
    </row>
    <row r="26" spans="3:3" x14ac:dyDescent="0.2">
      <c r="C26" s="11"/>
    </row>
  </sheetData>
  <hyperlinks>
    <hyperlink ref="A4" location="Cover_sheet!A1" display="Cover sheet" xr:uid="{4AC4E13C-E1D5-44DE-8333-649A37184971}"/>
    <hyperlink ref="A7" location="FIRE1113!A1" display="FIRE1113" xr:uid="{5E8F3747-AD0B-45B9-8583-ABB8851F8ED8}"/>
    <hyperlink ref="A6" location="Data!A1" display="Data" xr:uid="{8575BBAE-7181-43D5-8BBD-0DCE1C4589DB}"/>
    <hyperlink ref="A8" location="'FRS geographical categories'!A1" display="FRS geographical categories" xr:uid="{3C3A8679-46E0-422A-BD9C-F2278EE5B7D9}"/>
  </hyperlinks>
  <pageMargins left="0.31496062992126012" right="0.31496062992126012" top="0.74803149606299213" bottom="0.74803149606299213" header="0.31496062992126012" footer="0.31496062992126012"/>
  <pageSetup paperSize="9" scale="90" fitToWidth="0" fitToHeight="0" orientation="landscape" r:id="rId1"/>
  <headerFooter>
    <oddHeader>&amp;C&amp;"Aptos"&amp;10&amp;K000000 OFFICIAL&amp;1#_x000D_</oddHeader>
    <oddFooter>&amp;C_x000D_&amp;1#&amp;"Aptos"&amp;10&amp;K000000 OFFICIAL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A722AE-9DD6-41A0-8862-D051E21E2C47}">
  <sheetPr codeName="Sheet3"/>
  <dimension ref="A1:I585"/>
  <sheetViews>
    <sheetView zoomScaleNormal="100" workbookViewId="0"/>
  </sheetViews>
  <sheetFormatPr defaultColWidth="9.140625" defaultRowHeight="15" x14ac:dyDescent="0.2"/>
  <cols>
    <col min="1" max="1" width="19.5703125" style="41" customWidth="1"/>
    <col min="2" max="2" width="28.85546875" style="41" customWidth="1"/>
    <col min="3" max="3" width="22" style="41" customWidth="1"/>
    <col min="4" max="4" width="27.85546875" style="41" customWidth="1"/>
    <col min="5" max="5" width="32" style="41" customWidth="1"/>
    <col min="6" max="6" width="14.85546875" style="41" bestFit="1" customWidth="1"/>
    <col min="7" max="7" width="27.140625" style="41" customWidth="1"/>
    <col min="8" max="8" width="32.5703125" style="41" bestFit="1" customWidth="1"/>
    <col min="9" max="9" width="17.140625" style="41" bestFit="1" customWidth="1"/>
    <col min="10" max="16384" width="9.140625" style="41"/>
  </cols>
  <sheetData>
    <row r="1" spans="1:9" x14ac:dyDescent="0.2">
      <c r="A1" s="43" t="s">
        <v>103</v>
      </c>
      <c r="B1" s="43" t="s">
        <v>71</v>
      </c>
      <c r="C1" s="43" t="s">
        <v>72</v>
      </c>
      <c r="D1" s="43" t="s">
        <v>73</v>
      </c>
      <c r="E1" s="43" t="s">
        <v>74</v>
      </c>
      <c r="F1" s="43" t="s">
        <v>75</v>
      </c>
      <c r="G1" s="43" t="s">
        <v>76</v>
      </c>
      <c r="H1" s="43" t="s">
        <v>77</v>
      </c>
      <c r="I1" s="43" t="s">
        <v>78</v>
      </c>
    </row>
    <row r="2" spans="1:9" x14ac:dyDescent="0.2">
      <c r="A2" s="54" t="s">
        <v>104</v>
      </c>
      <c r="B2" s="54" t="s">
        <v>7</v>
      </c>
      <c r="C2" s="54" t="s">
        <v>131</v>
      </c>
      <c r="D2" s="54" t="s">
        <v>79</v>
      </c>
      <c r="E2" s="54" t="s">
        <v>80</v>
      </c>
      <c r="F2" s="54" t="s">
        <v>132</v>
      </c>
      <c r="G2" s="54" t="s">
        <v>81</v>
      </c>
      <c r="H2" s="54" t="s">
        <v>3</v>
      </c>
      <c r="I2" s="55">
        <v>17</v>
      </c>
    </row>
    <row r="3" spans="1:9" x14ac:dyDescent="0.2">
      <c r="A3" s="54" t="s">
        <v>104</v>
      </c>
      <c r="B3" s="54" t="s">
        <v>7</v>
      </c>
      <c r="C3" s="54" t="s">
        <v>131</v>
      </c>
      <c r="D3" s="54" t="s">
        <v>79</v>
      </c>
      <c r="E3" s="54" t="s">
        <v>80</v>
      </c>
      <c r="F3" s="54" t="s">
        <v>132</v>
      </c>
      <c r="G3" s="54" t="s">
        <v>81</v>
      </c>
      <c r="H3" s="54" t="s">
        <v>4</v>
      </c>
      <c r="I3" s="55">
        <v>3</v>
      </c>
    </row>
    <row r="4" spans="1:9" x14ac:dyDescent="0.2">
      <c r="A4" s="54" t="s">
        <v>104</v>
      </c>
      <c r="B4" s="54" t="s">
        <v>7</v>
      </c>
      <c r="C4" s="54" t="s">
        <v>131</v>
      </c>
      <c r="D4" s="54" t="s">
        <v>79</v>
      </c>
      <c r="E4" s="54" t="s">
        <v>80</v>
      </c>
      <c r="F4" s="54" t="s">
        <v>132</v>
      </c>
      <c r="G4" s="54" t="s">
        <v>133</v>
      </c>
      <c r="H4" s="54" t="s">
        <v>3</v>
      </c>
      <c r="I4" s="55">
        <v>8</v>
      </c>
    </row>
    <row r="5" spans="1:9" x14ac:dyDescent="0.2">
      <c r="A5" s="54" t="s">
        <v>104</v>
      </c>
      <c r="B5" s="54" t="s">
        <v>7</v>
      </c>
      <c r="C5" s="54" t="s">
        <v>131</v>
      </c>
      <c r="D5" s="54" t="s">
        <v>79</v>
      </c>
      <c r="E5" s="54" t="s">
        <v>80</v>
      </c>
      <c r="F5" s="54" t="s">
        <v>132</v>
      </c>
      <c r="G5" s="54" t="s">
        <v>133</v>
      </c>
      <c r="H5" s="54" t="s">
        <v>4</v>
      </c>
      <c r="I5" s="55">
        <v>16</v>
      </c>
    </row>
    <row r="6" spans="1:9" x14ac:dyDescent="0.2">
      <c r="A6" s="54" t="s">
        <v>104</v>
      </c>
      <c r="B6" s="54" t="s">
        <v>7</v>
      </c>
      <c r="C6" s="54" t="s">
        <v>131</v>
      </c>
      <c r="D6" s="54" t="s">
        <v>79</v>
      </c>
      <c r="E6" s="54" t="s">
        <v>80</v>
      </c>
      <c r="F6" s="54" t="s">
        <v>132</v>
      </c>
      <c r="G6" s="54" t="s">
        <v>53</v>
      </c>
      <c r="H6" s="54" t="s">
        <v>3</v>
      </c>
      <c r="I6" s="55">
        <v>31</v>
      </c>
    </row>
    <row r="7" spans="1:9" x14ac:dyDescent="0.2">
      <c r="A7" s="54" t="s">
        <v>104</v>
      </c>
      <c r="B7" s="54" t="s">
        <v>8</v>
      </c>
      <c r="C7" s="54" t="s">
        <v>134</v>
      </c>
      <c r="D7" s="54" t="s">
        <v>79</v>
      </c>
      <c r="E7" s="54" t="s">
        <v>82</v>
      </c>
      <c r="F7" s="54" t="s">
        <v>132</v>
      </c>
      <c r="G7" s="54" t="s">
        <v>135</v>
      </c>
      <c r="H7" s="54" t="s">
        <v>3</v>
      </c>
      <c r="I7" s="55">
        <v>3</v>
      </c>
    </row>
    <row r="8" spans="1:9" x14ac:dyDescent="0.2">
      <c r="A8" s="54" t="s">
        <v>104</v>
      </c>
      <c r="B8" s="54" t="s">
        <v>8</v>
      </c>
      <c r="C8" s="54" t="s">
        <v>134</v>
      </c>
      <c r="D8" s="54" t="s">
        <v>79</v>
      </c>
      <c r="E8" s="54" t="s">
        <v>82</v>
      </c>
      <c r="F8" s="54" t="s">
        <v>132</v>
      </c>
      <c r="G8" s="54" t="s">
        <v>135</v>
      </c>
      <c r="H8" s="54" t="s">
        <v>4</v>
      </c>
      <c r="I8" s="55">
        <v>2</v>
      </c>
    </row>
    <row r="9" spans="1:9" x14ac:dyDescent="0.2">
      <c r="A9" s="54" t="s">
        <v>104</v>
      </c>
      <c r="B9" s="54" t="s">
        <v>8</v>
      </c>
      <c r="C9" s="54" t="s">
        <v>134</v>
      </c>
      <c r="D9" s="54" t="s">
        <v>79</v>
      </c>
      <c r="E9" s="54" t="s">
        <v>82</v>
      </c>
      <c r="F9" s="54" t="s">
        <v>132</v>
      </c>
      <c r="G9" s="54" t="s">
        <v>81</v>
      </c>
      <c r="H9" s="54" t="s">
        <v>3</v>
      </c>
      <c r="I9" s="55">
        <v>18</v>
      </c>
    </row>
    <row r="10" spans="1:9" x14ac:dyDescent="0.2">
      <c r="A10" s="54" t="s">
        <v>104</v>
      </c>
      <c r="B10" s="54" t="s">
        <v>8</v>
      </c>
      <c r="C10" s="54" t="s">
        <v>134</v>
      </c>
      <c r="D10" s="54" t="s">
        <v>79</v>
      </c>
      <c r="E10" s="54" t="s">
        <v>82</v>
      </c>
      <c r="F10" s="54" t="s">
        <v>132</v>
      </c>
      <c r="G10" s="54" t="s">
        <v>133</v>
      </c>
      <c r="H10" s="54" t="s">
        <v>3</v>
      </c>
      <c r="I10" s="55">
        <v>11</v>
      </c>
    </row>
    <row r="11" spans="1:9" x14ac:dyDescent="0.2">
      <c r="A11" s="54" t="s">
        <v>104</v>
      </c>
      <c r="B11" s="54" t="s">
        <v>8</v>
      </c>
      <c r="C11" s="54" t="s">
        <v>134</v>
      </c>
      <c r="D11" s="54" t="s">
        <v>79</v>
      </c>
      <c r="E11" s="54" t="s">
        <v>82</v>
      </c>
      <c r="F11" s="54" t="s">
        <v>132</v>
      </c>
      <c r="G11" s="54" t="s">
        <v>133</v>
      </c>
      <c r="H11" s="54" t="s">
        <v>4</v>
      </c>
      <c r="I11" s="55">
        <v>12</v>
      </c>
    </row>
    <row r="12" spans="1:9" x14ac:dyDescent="0.2">
      <c r="A12" s="54" t="s">
        <v>104</v>
      </c>
      <c r="B12" s="54" t="s">
        <v>8</v>
      </c>
      <c r="C12" s="54" t="s">
        <v>134</v>
      </c>
      <c r="D12" s="54" t="s">
        <v>79</v>
      </c>
      <c r="E12" s="54" t="s">
        <v>82</v>
      </c>
      <c r="F12" s="54" t="s">
        <v>132</v>
      </c>
      <c r="G12" s="54" t="s">
        <v>53</v>
      </c>
      <c r="H12" s="54" t="s">
        <v>3</v>
      </c>
      <c r="I12" s="55">
        <v>15</v>
      </c>
    </row>
    <row r="13" spans="1:9" x14ac:dyDescent="0.2">
      <c r="A13" s="54" t="s">
        <v>104</v>
      </c>
      <c r="B13" s="54" t="s">
        <v>8</v>
      </c>
      <c r="C13" s="54" t="s">
        <v>134</v>
      </c>
      <c r="D13" s="54" t="s">
        <v>79</v>
      </c>
      <c r="E13" s="54" t="s">
        <v>82</v>
      </c>
      <c r="F13" s="54" t="s">
        <v>132</v>
      </c>
      <c r="G13" s="54" t="s">
        <v>53</v>
      </c>
      <c r="H13" s="54" t="s">
        <v>4</v>
      </c>
      <c r="I13" s="55">
        <v>4</v>
      </c>
    </row>
    <row r="14" spans="1:9" x14ac:dyDescent="0.2">
      <c r="A14" s="54" t="s">
        <v>104</v>
      </c>
      <c r="B14" s="54" t="s">
        <v>9</v>
      </c>
      <c r="C14" s="54" t="s">
        <v>136</v>
      </c>
      <c r="D14" s="54" t="s">
        <v>79</v>
      </c>
      <c r="E14" s="54" t="s">
        <v>80</v>
      </c>
      <c r="F14" s="54" t="s">
        <v>132</v>
      </c>
      <c r="G14" s="54" t="s">
        <v>135</v>
      </c>
      <c r="H14" s="54" t="s">
        <v>4</v>
      </c>
      <c r="I14" s="55">
        <v>5</v>
      </c>
    </row>
    <row r="15" spans="1:9" x14ac:dyDescent="0.2">
      <c r="A15" s="54" t="s">
        <v>104</v>
      </c>
      <c r="B15" s="54" t="s">
        <v>9</v>
      </c>
      <c r="C15" s="54" t="s">
        <v>136</v>
      </c>
      <c r="D15" s="54" t="s">
        <v>79</v>
      </c>
      <c r="E15" s="54" t="s">
        <v>80</v>
      </c>
      <c r="F15" s="54" t="s">
        <v>132</v>
      </c>
      <c r="G15" s="54" t="s">
        <v>81</v>
      </c>
      <c r="H15" s="54" t="s">
        <v>3</v>
      </c>
      <c r="I15" s="55">
        <v>10</v>
      </c>
    </row>
    <row r="16" spans="1:9" x14ac:dyDescent="0.2">
      <c r="A16" s="54" t="s">
        <v>104</v>
      </c>
      <c r="B16" s="54" t="s">
        <v>9</v>
      </c>
      <c r="C16" s="54" t="s">
        <v>136</v>
      </c>
      <c r="D16" s="54" t="s">
        <v>79</v>
      </c>
      <c r="E16" s="54" t="s">
        <v>80</v>
      </c>
      <c r="F16" s="54" t="s">
        <v>132</v>
      </c>
      <c r="G16" s="54" t="s">
        <v>81</v>
      </c>
      <c r="H16" s="54" t="s">
        <v>4</v>
      </c>
      <c r="I16" s="55">
        <v>1</v>
      </c>
    </row>
    <row r="17" spans="1:9" x14ac:dyDescent="0.2">
      <c r="A17" s="54" t="s">
        <v>104</v>
      </c>
      <c r="B17" s="54" t="s">
        <v>9</v>
      </c>
      <c r="C17" s="54" t="s">
        <v>136</v>
      </c>
      <c r="D17" s="54" t="s">
        <v>79</v>
      </c>
      <c r="E17" s="54" t="s">
        <v>80</v>
      </c>
      <c r="F17" s="54" t="s">
        <v>132</v>
      </c>
      <c r="G17" s="54" t="s">
        <v>133</v>
      </c>
      <c r="H17" s="54" t="s">
        <v>3</v>
      </c>
      <c r="I17" s="55">
        <v>15</v>
      </c>
    </row>
    <row r="18" spans="1:9" x14ac:dyDescent="0.2">
      <c r="A18" s="54" t="s">
        <v>104</v>
      </c>
      <c r="B18" s="54" t="s">
        <v>9</v>
      </c>
      <c r="C18" s="54" t="s">
        <v>136</v>
      </c>
      <c r="D18" s="54" t="s">
        <v>79</v>
      </c>
      <c r="E18" s="54" t="s">
        <v>80</v>
      </c>
      <c r="F18" s="54" t="s">
        <v>132</v>
      </c>
      <c r="G18" s="54" t="s">
        <v>133</v>
      </c>
      <c r="H18" s="54" t="s">
        <v>4</v>
      </c>
      <c r="I18" s="55">
        <v>13</v>
      </c>
    </row>
    <row r="19" spans="1:9" x14ac:dyDescent="0.2">
      <c r="A19" s="54" t="s">
        <v>104</v>
      </c>
      <c r="B19" s="54" t="s">
        <v>9</v>
      </c>
      <c r="C19" s="54" t="s">
        <v>136</v>
      </c>
      <c r="D19" s="54" t="s">
        <v>79</v>
      </c>
      <c r="E19" s="54" t="s">
        <v>80</v>
      </c>
      <c r="F19" s="54" t="s">
        <v>132</v>
      </c>
      <c r="G19" s="54" t="s">
        <v>53</v>
      </c>
      <c r="H19" s="54" t="s">
        <v>3</v>
      </c>
      <c r="I19" s="55">
        <v>33</v>
      </c>
    </row>
    <row r="20" spans="1:9" x14ac:dyDescent="0.2">
      <c r="A20" s="54" t="s">
        <v>104</v>
      </c>
      <c r="B20" s="54" t="s">
        <v>9</v>
      </c>
      <c r="C20" s="54" t="s">
        <v>136</v>
      </c>
      <c r="D20" s="54" t="s">
        <v>79</v>
      </c>
      <c r="E20" s="54" t="s">
        <v>80</v>
      </c>
      <c r="F20" s="54" t="s">
        <v>132</v>
      </c>
      <c r="G20" s="54" t="s">
        <v>53</v>
      </c>
      <c r="H20" s="54" t="s">
        <v>66</v>
      </c>
      <c r="I20" s="55">
        <v>1</v>
      </c>
    </row>
    <row r="21" spans="1:9" x14ac:dyDescent="0.2">
      <c r="A21" s="54" t="s">
        <v>104</v>
      </c>
      <c r="B21" s="54" t="s">
        <v>10</v>
      </c>
      <c r="C21" s="54" t="s">
        <v>137</v>
      </c>
      <c r="D21" s="54" t="s">
        <v>79</v>
      </c>
      <c r="E21" s="54" t="s">
        <v>82</v>
      </c>
      <c r="F21" s="54" t="s">
        <v>132</v>
      </c>
      <c r="G21" s="54" t="s">
        <v>81</v>
      </c>
      <c r="H21" s="54" t="s">
        <v>3</v>
      </c>
      <c r="I21" s="55">
        <v>20</v>
      </c>
    </row>
    <row r="22" spans="1:9" x14ac:dyDescent="0.2">
      <c r="A22" s="54" t="s">
        <v>104</v>
      </c>
      <c r="B22" s="54" t="s">
        <v>10</v>
      </c>
      <c r="C22" s="54" t="s">
        <v>137</v>
      </c>
      <c r="D22" s="54" t="s">
        <v>79</v>
      </c>
      <c r="E22" s="54" t="s">
        <v>82</v>
      </c>
      <c r="F22" s="54" t="s">
        <v>132</v>
      </c>
      <c r="G22" s="54" t="s">
        <v>133</v>
      </c>
      <c r="H22" s="54" t="s">
        <v>3</v>
      </c>
      <c r="I22" s="55">
        <v>8</v>
      </c>
    </row>
    <row r="23" spans="1:9" x14ac:dyDescent="0.2">
      <c r="A23" s="54" t="s">
        <v>104</v>
      </c>
      <c r="B23" s="54" t="s">
        <v>10</v>
      </c>
      <c r="C23" s="54" t="s">
        <v>137</v>
      </c>
      <c r="D23" s="54" t="s">
        <v>79</v>
      </c>
      <c r="E23" s="54" t="s">
        <v>82</v>
      </c>
      <c r="F23" s="54" t="s">
        <v>132</v>
      </c>
      <c r="G23" s="54" t="s">
        <v>133</v>
      </c>
      <c r="H23" s="54" t="s">
        <v>66</v>
      </c>
      <c r="I23" s="55">
        <v>1</v>
      </c>
    </row>
    <row r="24" spans="1:9" x14ac:dyDescent="0.2">
      <c r="A24" s="54" t="s">
        <v>104</v>
      </c>
      <c r="B24" s="54" t="s">
        <v>10</v>
      </c>
      <c r="C24" s="54" t="s">
        <v>137</v>
      </c>
      <c r="D24" s="54" t="s">
        <v>79</v>
      </c>
      <c r="E24" s="54" t="s">
        <v>82</v>
      </c>
      <c r="F24" s="54" t="s">
        <v>132</v>
      </c>
      <c r="G24" s="54" t="s">
        <v>133</v>
      </c>
      <c r="H24" s="54" t="s">
        <v>4</v>
      </c>
      <c r="I24" s="55">
        <v>10</v>
      </c>
    </row>
    <row r="25" spans="1:9" x14ac:dyDescent="0.2">
      <c r="A25" s="54" t="s">
        <v>104</v>
      </c>
      <c r="B25" s="54" t="s">
        <v>10</v>
      </c>
      <c r="C25" s="54" t="s">
        <v>137</v>
      </c>
      <c r="D25" s="54" t="s">
        <v>79</v>
      </c>
      <c r="E25" s="54" t="s">
        <v>82</v>
      </c>
      <c r="F25" s="54" t="s">
        <v>132</v>
      </c>
      <c r="G25" s="54" t="s">
        <v>53</v>
      </c>
      <c r="H25" s="54" t="s">
        <v>3</v>
      </c>
      <c r="I25" s="55">
        <v>17</v>
      </c>
    </row>
    <row r="26" spans="1:9" x14ac:dyDescent="0.2">
      <c r="A26" s="54" t="s">
        <v>104</v>
      </c>
      <c r="B26" s="54" t="s">
        <v>10</v>
      </c>
      <c r="C26" s="54" t="s">
        <v>137</v>
      </c>
      <c r="D26" s="54" t="s">
        <v>79</v>
      </c>
      <c r="E26" s="54" t="s">
        <v>82</v>
      </c>
      <c r="F26" s="54" t="s">
        <v>132</v>
      </c>
      <c r="G26" s="54" t="s">
        <v>53</v>
      </c>
      <c r="H26" s="54" t="s">
        <v>4</v>
      </c>
      <c r="I26" s="55">
        <v>2</v>
      </c>
    </row>
    <row r="27" spans="1:9" x14ac:dyDescent="0.2">
      <c r="A27" s="54" t="s">
        <v>104</v>
      </c>
      <c r="B27" s="54" t="s">
        <v>11</v>
      </c>
      <c r="C27" s="54" t="s">
        <v>138</v>
      </c>
      <c r="D27" s="54" t="s">
        <v>79</v>
      </c>
      <c r="E27" s="54" t="s">
        <v>83</v>
      </c>
      <c r="F27" s="54" t="s">
        <v>132</v>
      </c>
      <c r="G27" s="54" t="s">
        <v>135</v>
      </c>
      <c r="H27" s="54" t="s">
        <v>3</v>
      </c>
      <c r="I27" s="55">
        <v>1</v>
      </c>
    </row>
    <row r="28" spans="1:9" x14ac:dyDescent="0.2">
      <c r="A28" s="54" t="s">
        <v>104</v>
      </c>
      <c r="B28" s="54" t="s">
        <v>11</v>
      </c>
      <c r="C28" s="54" t="s">
        <v>138</v>
      </c>
      <c r="D28" s="54" t="s">
        <v>79</v>
      </c>
      <c r="E28" s="54" t="s">
        <v>83</v>
      </c>
      <c r="F28" s="54" t="s">
        <v>132</v>
      </c>
      <c r="G28" s="54" t="s">
        <v>135</v>
      </c>
      <c r="H28" s="54" t="s">
        <v>4</v>
      </c>
      <c r="I28" s="55">
        <v>6</v>
      </c>
    </row>
    <row r="29" spans="1:9" x14ac:dyDescent="0.2">
      <c r="A29" s="54" t="s">
        <v>104</v>
      </c>
      <c r="B29" s="54" t="s">
        <v>11</v>
      </c>
      <c r="C29" s="54" t="s">
        <v>138</v>
      </c>
      <c r="D29" s="54" t="s">
        <v>79</v>
      </c>
      <c r="E29" s="54" t="s">
        <v>83</v>
      </c>
      <c r="F29" s="54" t="s">
        <v>132</v>
      </c>
      <c r="G29" s="54" t="s">
        <v>81</v>
      </c>
      <c r="H29" s="54" t="s">
        <v>3</v>
      </c>
      <c r="I29" s="55">
        <v>35</v>
      </c>
    </row>
    <row r="30" spans="1:9" x14ac:dyDescent="0.2">
      <c r="A30" s="54" t="s">
        <v>104</v>
      </c>
      <c r="B30" s="54" t="s">
        <v>11</v>
      </c>
      <c r="C30" s="54" t="s">
        <v>138</v>
      </c>
      <c r="D30" s="54" t="s">
        <v>79</v>
      </c>
      <c r="E30" s="54" t="s">
        <v>83</v>
      </c>
      <c r="F30" s="54" t="s">
        <v>132</v>
      </c>
      <c r="G30" s="54" t="s">
        <v>81</v>
      </c>
      <c r="H30" s="54" t="s">
        <v>4</v>
      </c>
      <c r="I30" s="55">
        <v>3</v>
      </c>
    </row>
    <row r="31" spans="1:9" x14ac:dyDescent="0.2">
      <c r="A31" s="54" t="s">
        <v>104</v>
      </c>
      <c r="B31" s="54" t="s">
        <v>11</v>
      </c>
      <c r="C31" s="54" t="s">
        <v>138</v>
      </c>
      <c r="D31" s="54" t="s">
        <v>79</v>
      </c>
      <c r="E31" s="54" t="s">
        <v>83</v>
      </c>
      <c r="F31" s="54" t="s">
        <v>132</v>
      </c>
      <c r="G31" s="54" t="s">
        <v>133</v>
      </c>
      <c r="H31" s="54" t="s">
        <v>3</v>
      </c>
      <c r="I31" s="55">
        <v>5</v>
      </c>
    </row>
    <row r="32" spans="1:9" x14ac:dyDescent="0.2">
      <c r="A32" s="54" t="s">
        <v>104</v>
      </c>
      <c r="B32" s="54" t="s">
        <v>11</v>
      </c>
      <c r="C32" s="54" t="s">
        <v>138</v>
      </c>
      <c r="D32" s="54" t="s">
        <v>79</v>
      </c>
      <c r="E32" s="54" t="s">
        <v>83</v>
      </c>
      <c r="F32" s="54" t="s">
        <v>132</v>
      </c>
      <c r="G32" s="54" t="s">
        <v>133</v>
      </c>
      <c r="H32" s="54" t="s">
        <v>4</v>
      </c>
      <c r="I32" s="55">
        <v>14</v>
      </c>
    </row>
    <row r="33" spans="1:9" x14ac:dyDescent="0.2">
      <c r="A33" s="54" t="s">
        <v>104</v>
      </c>
      <c r="B33" s="54" t="s">
        <v>11</v>
      </c>
      <c r="C33" s="54" t="s">
        <v>138</v>
      </c>
      <c r="D33" s="54" t="s">
        <v>79</v>
      </c>
      <c r="E33" s="54" t="s">
        <v>83</v>
      </c>
      <c r="F33" s="54" t="s">
        <v>132</v>
      </c>
      <c r="G33" s="54" t="s">
        <v>53</v>
      </c>
      <c r="H33" s="54" t="s">
        <v>3</v>
      </c>
      <c r="I33" s="55">
        <v>10</v>
      </c>
    </row>
    <row r="34" spans="1:9" x14ac:dyDescent="0.2">
      <c r="A34" s="54" t="s">
        <v>104</v>
      </c>
      <c r="B34" s="54" t="s">
        <v>11</v>
      </c>
      <c r="C34" s="54" t="s">
        <v>138</v>
      </c>
      <c r="D34" s="54" t="s">
        <v>79</v>
      </c>
      <c r="E34" s="54" t="s">
        <v>83</v>
      </c>
      <c r="F34" s="54" t="s">
        <v>132</v>
      </c>
      <c r="G34" s="54" t="s">
        <v>53</v>
      </c>
      <c r="H34" s="54" t="s">
        <v>4</v>
      </c>
      <c r="I34" s="55">
        <v>1</v>
      </c>
    </row>
    <row r="35" spans="1:9" x14ac:dyDescent="0.2">
      <c r="A35" s="54" t="s">
        <v>104</v>
      </c>
      <c r="B35" s="54" t="s">
        <v>12</v>
      </c>
      <c r="C35" s="54" t="s">
        <v>139</v>
      </c>
      <c r="D35" s="54" t="s">
        <v>79</v>
      </c>
      <c r="E35" s="54" t="s">
        <v>82</v>
      </c>
      <c r="F35" s="54" t="s">
        <v>132</v>
      </c>
      <c r="G35" s="54" t="s">
        <v>81</v>
      </c>
      <c r="H35" s="54" t="s">
        <v>3</v>
      </c>
      <c r="I35" s="55">
        <v>33</v>
      </c>
    </row>
    <row r="36" spans="1:9" x14ac:dyDescent="0.2">
      <c r="A36" s="54" t="s">
        <v>104</v>
      </c>
      <c r="B36" s="54" t="s">
        <v>12</v>
      </c>
      <c r="C36" s="54" t="s">
        <v>139</v>
      </c>
      <c r="D36" s="54" t="s">
        <v>79</v>
      </c>
      <c r="E36" s="54" t="s">
        <v>82</v>
      </c>
      <c r="F36" s="54" t="s">
        <v>132</v>
      </c>
      <c r="G36" s="54" t="s">
        <v>81</v>
      </c>
      <c r="H36" s="54" t="s">
        <v>4</v>
      </c>
      <c r="I36" s="55">
        <v>4</v>
      </c>
    </row>
    <row r="37" spans="1:9" x14ac:dyDescent="0.2">
      <c r="A37" s="54" t="s">
        <v>104</v>
      </c>
      <c r="B37" s="54" t="s">
        <v>12</v>
      </c>
      <c r="C37" s="54" t="s">
        <v>139</v>
      </c>
      <c r="D37" s="54" t="s">
        <v>79</v>
      </c>
      <c r="E37" s="54" t="s">
        <v>82</v>
      </c>
      <c r="F37" s="54" t="s">
        <v>132</v>
      </c>
      <c r="G37" s="54" t="s">
        <v>133</v>
      </c>
      <c r="H37" s="54" t="s">
        <v>3</v>
      </c>
      <c r="I37" s="55">
        <v>7</v>
      </c>
    </row>
    <row r="38" spans="1:9" x14ac:dyDescent="0.2">
      <c r="A38" s="54" t="s">
        <v>104</v>
      </c>
      <c r="B38" s="54" t="s">
        <v>12</v>
      </c>
      <c r="C38" s="54" t="s">
        <v>139</v>
      </c>
      <c r="D38" s="54" t="s">
        <v>79</v>
      </c>
      <c r="E38" s="54" t="s">
        <v>82</v>
      </c>
      <c r="F38" s="54" t="s">
        <v>132</v>
      </c>
      <c r="G38" s="54" t="s">
        <v>133</v>
      </c>
      <c r="H38" s="54" t="s">
        <v>4</v>
      </c>
      <c r="I38" s="55">
        <v>14</v>
      </c>
    </row>
    <row r="39" spans="1:9" x14ac:dyDescent="0.2">
      <c r="A39" s="54" t="s">
        <v>104</v>
      </c>
      <c r="B39" s="54" t="s">
        <v>12</v>
      </c>
      <c r="C39" s="54" t="s">
        <v>139</v>
      </c>
      <c r="D39" s="54" t="s">
        <v>79</v>
      </c>
      <c r="E39" s="54" t="s">
        <v>82</v>
      </c>
      <c r="F39" s="54" t="s">
        <v>132</v>
      </c>
      <c r="G39" s="54" t="s">
        <v>53</v>
      </c>
      <c r="H39" s="54" t="s">
        <v>3</v>
      </c>
      <c r="I39" s="55">
        <v>25</v>
      </c>
    </row>
    <row r="40" spans="1:9" x14ac:dyDescent="0.2">
      <c r="A40" s="54" t="s">
        <v>104</v>
      </c>
      <c r="B40" s="54" t="s">
        <v>13</v>
      </c>
      <c r="C40" s="54" t="s">
        <v>140</v>
      </c>
      <c r="D40" s="54" t="s">
        <v>79</v>
      </c>
      <c r="E40" s="54" t="s">
        <v>80</v>
      </c>
      <c r="F40" s="54" t="s">
        <v>132</v>
      </c>
      <c r="G40" s="54" t="s">
        <v>135</v>
      </c>
      <c r="H40" s="54" t="s">
        <v>4</v>
      </c>
      <c r="I40" s="55">
        <v>6</v>
      </c>
    </row>
    <row r="41" spans="1:9" x14ac:dyDescent="0.2">
      <c r="A41" s="54" t="s">
        <v>104</v>
      </c>
      <c r="B41" s="54" t="s">
        <v>13</v>
      </c>
      <c r="C41" s="54" t="s">
        <v>140</v>
      </c>
      <c r="D41" s="54" t="s">
        <v>79</v>
      </c>
      <c r="E41" s="54" t="s">
        <v>80</v>
      </c>
      <c r="F41" s="54" t="s">
        <v>132</v>
      </c>
      <c r="G41" s="54" t="s">
        <v>81</v>
      </c>
      <c r="H41" s="54" t="s">
        <v>3</v>
      </c>
      <c r="I41" s="55">
        <v>13</v>
      </c>
    </row>
    <row r="42" spans="1:9" x14ac:dyDescent="0.2">
      <c r="A42" s="54" t="s">
        <v>104</v>
      </c>
      <c r="B42" s="54" t="s">
        <v>13</v>
      </c>
      <c r="C42" s="54" t="s">
        <v>140</v>
      </c>
      <c r="D42" s="54" t="s">
        <v>79</v>
      </c>
      <c r="E42" s="54" t="s">
        <v>80</v>
      </c>
      <c r="F42" s="54" t="s">
        <v>132</v>
      </c>
      <c r="G42" s="54" t="s">
        <v>133</v>
      </c>
      <c r="H42" s="54" t="s">
        <v>3</v>
      </c>
      <c r="I42" s="55">
        <v>10</v>
      </c>
    </row>
    <row r="43" spans="1:9" x14ac:dyDescent="0.2">
      <c r="A43" s="54" t="s">
        <v>104</v>
      </c>
      <c r="B43" s="54" t="s">
        <v>13</v>
      </c>
      <c r="C43" s="54" t="s">
        <v>140</v>
      </c>
      <c r="D43" s="54" t="s">
        <v>79</v>
      </c>
      <c r="E43" s="54" t="s">
        <v>80</v>
      </c>
      <c r="F43" s="54" t="s">
        <v>132</v>
      </c>
      <c r="G43" s="54" t="s">
        <v>133</v>
      </c>
      <c r="H43" s="54" t="s">
        <v>4</v>
      </c>
      <c r="I43" s="55">
        <v>5</v>
      </c>
    </row>
    <row r="44" spans="1:9" x14ac:dyDescent="0.2">
      <c r="A44" s="54" t="s">
        <v>104</v>
      </c>
      <c r="B44" s="54" t="s">
        <v>13</v>
      </c>
      <c r="C44" s="54" t="s">
        <v>140</v>
      </c>
      <c r="D44" s="54" t="s">
        <v>79</v>
      </c>
      <c r="E44" s="54" t="s">
        <v>80</v>
      </c>
      <c r="F44" s="54" t="s">
        <v>132</v>
      </c>
      <c r="G44" s="54" t="s">
        <v>53</v>
      </c>
      <c r="H44" s="54" t="s">
        <v>3</v>
      </c>
      <c r="I44" s="55">
        <v>12</v>
      </c>
    </row>
    <row r="45" spans="1:9" x14ac:dyDescent="0.2">
      <c r="A45" s="54" t="s">
        <v>104</v>
      </c>
      <c r="B45" s="54" t="s">
        <v>13</v>
      </c>
      <c r="C45" s="54" t="s">
        <v>140</v>
      </c>
      <c r="D45" s="54" t="s">
        <v>79</v>
      </c>
      <c r="E45" s="54" t="s">
        <v>80</v>
      </c>
      <c r="F45" s="54" t="s">
        <v>132</v>
      </c>
      <c r="G45" s="54" t="s">
        <v>53</v>
      </c>
      <c r="H45" s="54" t="s">
        <v>4</v>
      </c>
      <c r="I45" s="55">
        <v>3</v>
      </c>
    </row>
    <row r="46" spans="1:9" x14ac:dyDescent="0.2">
      <c r="A46" s="54" t="s">
        <v>104</v>
      </c>
      <c r="B46" s="54" t="s">
        <v>14</v>
      </c>
      <c r="C46" s="54" t="s">
        <v>141</v>
      </c>
      <c r="D46" s="54" t="s">
        <v>79</v>
      </c>
      <c r="E46" s="54" t="s">
        <v>83</v>
      </c>
      <c r="F46" s="54" t="s">
        <v>132</v>
      </c>
      <c r="G46" s="54" t="s">
        <v>81</v>
      </c>
      <c r="H46" s="54" t="s">
        <v>3</v>
      </c>
      <c r="I46" s="55">
        <v>40</v>
      </c>
    </row>
    <row r="47" spans="1:9" x14ac:dyDescent="0.2">
      <c r="A47" s="54" t="s">
        <v>104</v>
      </c>
      <c r="B47" s="54" t="s">
        <v>14</v>
      </c>
      <c r="C47" s="54" t="s">
        <v>141</v>
      </c>
      <c r="D47" s="54" t="s">
        <v>79</v>
      </c>
      <c r="E47" s="54" t="s">
        <v>83</v>
      </c>
      <c r="F47" s="54" t="s">
        <v>132</v>
      </c>
      <c r="G47" s="54" t="s">
        <v>81</v>
      </c>
      <c r="H47" s="54" t="s">
        <v>4</v>
      </c>
      <c r="I47" s="55">
        <v>2</v>
      </c>
    </row>
    <row r="48" spans="1:9" x14ac:dyDescent="0.2">
      <c r="A48" s="54" t="s">
        <v>104</v>
      </c>
      <c r="B48" s="54" t="s">
        <v>14</v>
      </c>
      <c r="C48" s="54" t="s">
        <v>141</v>
      </c>
      <c r="D48" s="54" t="s">
        <v>79</v>
      </c>
      <c r="E48" s="54" t="s">
        <v>83</v>
      </c>
      <c r="F48" s="54" t="s">
        <v>132</v>
      </c>
      <c r="G48" s="54" t="s">
        <v>133</v>
      </c>
      <c r="H48" s="54" t="s">
        <v>3</v>
      </c>
      <c r="I48" s="55">
        <v>2</v>
      </c>
    </row>
    <row r="49" spans="1:9" x14ac:dyDescent="0.2">
      <c r="A49" s="54" t="s">
        <v>104</v>
      </c>
      <c r="B49" s="54" t="s">
        <v>14</v>
      </c>
      <c r="C49" s="54" t="s">
        <v>141</v>
      </c>
      <c r="D49" s="54" t="s">
        <v>79</v>
      </c>
      <c r="E49" s="54" t="s">
        <v>83</v>
      </c>
      <c r="F49" s="54" t="s">
        <v>132</v>
      </c>
      <c r="G49" s="54" t="s">
        <v>133</v>
      </c>
      <c r="H49" s="54" t="s">
        <v>4</v>
      </c>
      <c r="I49" s="55">
        <v>2</v>
      </c>
    </row>
    <row r="50" spans="1:9" x14ac:dyDescent="0.2">
      <c r="A50" s="54" t="s">
        <v>104</v>
      </c>
      <c r="B50" s="54" t="s">
        <v>14</v>
      </c>
      <c r="C50" s="54" t="s">
        <v>141</v>
      </c>
      <c r="D50" s="54" t="s">
        <v>79</v>
      </c>
      <c r="E50" s="54" t="s">
        <v>83</v>
      </c>
      <c r="F50" s="54" t="s">
        <v>132</v>
      </c>
      <c r="G50" s="54" t="s">
        <v>53</v>
      </c>
      <c r="H50" s="54" t="s">
        <v>3</v>
      </c>
      <c r="I50" s="55">
        <v>12</v>
      </c>
    </row>
    <row r="51" spans="1:9" x14ac:dyDescent="0.2">
      <c r="A51" s="54" t="s">
        <v>104</v>
      </c>
      <c r="B51" s="54" t="s">
        <v>15</v>
      </c>
      <c r="C51" s="54" t="s">
        <v>142</v>
      </c>
      <c r="D51" s="54" t="s">
        <v>79</v>
      </c>
      <c r="E51" s="54" t="s">
        <v>83</v>
      </c>
      <c r="F51" s="54" t="s">
        <v>132</v>
      </c>
      <c r="G51" s="54" t="s">
        <v>81</v>
      </c>
      <c r="H51" s="54" t="s">
        <v>3</v>
      </c>
      <c r="I51" s="55">
        <v>34</v>
      </c>
    </row>
    <row r="52" spans="1:9" x14ac:dyDescent="0.2">
      <c r="A52" s="54" t="s">
        <v>104</v>
      </c>
      <c r="B52" s="54" t="s">
        <v>15</v>
      </c>
      <c r="C52" s="54" t="s">
        <v>142</v>
      </c>
      <c r="D52" s="54" t="s">
        <v>79</v>
      </c>
      <c r="E52" s="54" t="s">
        <v>83</v>
      </c>
      <c r="F52" s="54" t="s">
        <v>132</v>
      </c>
      <c r="G52" s="54" t="s">
        <v>81</v>
      </c>
      <c r="H52" s="54" t="s">
        <v>4</v>
      </c>
      <c r="I52" s="55">
        <v>2</v>
      </c>
    </row>
    <row r="53" spans="1:9" x14ac:dyDescent="0.2">
      <c r="A53" s="54" t="s">
        <v>104</v>
      </c>
      <c r="B53" s="54" t="s">
        <v>15</v>
      </c>
      <c r="C53" s="54" t="s">
        <v>142</v>
      </c>
      <c r="D53" s="54" t="s">
        <v>79</v>
      </c>
      <c r="E53" s="54" t="s">
        <v>83</v>
      </c>
      <c r="F53" s="54" t="s">
        <v>132</v>
      </c>
      <c r="G53" s="54" t="s">
        <v>133</v>
      </c>
      <c r="H53" s="54" t="s">
        <v>3</v>
      </c>
      <c r="I53" s="55">
        <v>6</v>
      </c>
    </row>
    <row r="54" spans="1:9" x14ac:dyDescent="0.2">
      <c r="A54" s="54" t="s">
        <v>104</v>
      </c>
      <c r="B54" s="54" t="s">
        <v>15</v>
      </c>
      <c r="C54" s="54" t="s">
        <v>142</v>
      </c>
      <c r="D54" s="54" t="s">
        <v>79</v>
      </c>
      <c r="E54" s="54" t="s">
        <v>83</v>
      </c>
      <c r="F54" s="54" t="s">
        <v>132</v>
      </c>
      <c r="G54" s="54" t="s">
        <v>133</v>
      </c>
      <c r="H54" s="54" t="s">
        <v>4</v>
      </c>
      <c r="I54" s="55">
        <v>2</v>
      </c>
    </row>
    <row r="55" spans="1:9" x14ac:dyDescent="0.2">
      <c r="A55" s="54" t="s">
        <v>104</v>
      </c>
      <c r="B55" s="54" t="s">
        <v>15</v>
      </c>
      <c r="C55" s="54" t="s">
        <v>142</v>
      </c>
      <c r="D55" s="54" t="s">
        <v>79</v>
      </c>
      <c r="E55" s="54" t="s">
        <v>83</v>
      </c>
      <c r="F55" s="54" t="s">
        <v>132</v>
      </c>
      <c r="G55" s="54" t="s">
        <v>53</v>
      </c>
      <c r="H55" s="54" t="s">
        <v>3</v>
      </c>
      <c r="I55" s="55">
        <v>15</v>
      </c>
    </row>
    <row r="56" spans="1:9" x14ac:dyDescent="0.2">
      <c r="A56" s="54" t="s">
        <v>104</v>
      </c>
      <c r="B56" s="54" t="s">
        <v>16</v>
      </c>
      <c r="C56" s="54" t="s">
        <v>143</v>
      </c>
      <c r="D56" s="54" t="s">
        <v>79</v>
      </c>
      <c r="E56" s="54" t="s">
        <v>82</v>
      </c>
      <c r="F56" s="54" t="s">
        <v>132</v>
      </c>
      <c r="G56" s="54" t="s">
        <v>135</v>
      </c>
      <c r="H56" s="54" t="s">
        <v>3</v>
      </c>
      <c r="I56" s="55">
        <v>2</v>
      </c>
    </row>
    <row r="57" spans="1:9" x14ac:dyDescent="0.2">
      <c r="A57" s="54" t="s">
        <v>104</v>
      </c>
      <c r="B57" s="54" t="s">
        <v>16</v>
      </c>
      <c r="C57" s="54" t="s">
        <v>143</v>
      </c>
      <c r="D57" s="54" t="s">
        <v>79</v>
      </c>
      <c r="E57" s="54" t="s">
        <v>82</v>
      </c>
      <c r="F57" s="54" t="s">
        <v>132</v>
      </c>
      <c r="G57" s="54" t="s">
        <v>135</v>
      </c>
      <c r="H57" s="54" t="s">
        <v>4</v>
      </c>
      <c r="I57" s="55">
        <v>1</v>
      </c>
    </row>
    <row r="58" spans="1:9" x14ac:dyDescent="0.2">
      <c r="A58" s="54" t="s">
        <v>104</v>
      </c>
      <c r="B58" s="54" t="s">
        <v>16</v>
      </c>
      <c r="C58" s="54" t="s">
        <v>143</v>
      </c>
      <c r="D58" s="54" t="s">
        <v>79</v>
      </c>
      <c r="E58" s="54" t="s">
        <v>82</v>
      </c>
      <c r="F58" s="54" t="s">
        <v>132</v>
      </c>
      <c r="G58" s="54" t="s">
        <v>81</v>
      </c>
      <c r="H58" s="54" t="s">
        <v>3</v>
      </c>
      <c r="I58" s="55">
        <v>34</v>
      </c>
    </row>
    <row r="59" spans="1:9" x14ac:dyDescent="0.2">
      <c r="A59" s="54" t="s">
        <v>104</v>
      </c>
      <c r="B59" s="54" t="s">
        <v>16</v>
      </c>
      <c r="C59" s="54" t="s">
        <v>143</v>
      </c>
      <c r="D59" s="54" t="s">
        <v>79</v>
      </c>
      <c r="E59" s="54" t="s">
        <v>82</v>
      </c>
      <c r="F59" s="54" t="s">
        <v>132</v>
      </c>
      <c r="G59" s="54" t="s">
        <v>81</v>
      </c>
      <c r="H59" s="54" t="s">
        <v>4</v>
      </c>
      <c r="I59" s="55">
        <v>6</v>
      </c>
    </row>
    <row r="60" spans="1:9" x14ac:dyDescent="0.2">
      <c r="A60" s="54" t="s">
        <v>104</v>
      </c>
      <c r="B60" s="54" t="s">
        <v>16</v>
      </c>
      <c r="C60" s="54" t="s">
        <v>143</v>
      </c>
      <c r="D60" s="54" t="s">
        <v>79</v>
      </c>
      <c r="E60" s="54" t="s">
        <v>82</v>
      </c>
      <c r="F60" s="54" t="s">
        <v>132</v>
      </c>
      <c r="G60" s="54" t="s">
        <v>133</v>
      </c>
      <c r="H60" s="54" t="s">
        <v>3</v>
      </c>
      <c r="I60" s="55">
        <v>9</v>
      </c>
    </row>
    <row r="61" spans="1:9" x14ac:dyDescent="0.2">
      <c r="A61" s="54" t="s">
        <v>104</v>
      </c>
      <c r="B61" s="54" t="s">
        <v>16</v>
      </c>
      <c r="C61" s="54" t="s">
        <v>143</v>
      </c>
      <c r="D61" s="54" t="s">
        <v>79</v>
      </c>
      <c r="E61" s="54" t="s">
        <v>82</v>
      </c>
      <c r="F61" s="54" t="s">
        <v>132</v>
      </c>
      <c r="G61" s="54" t="s">
        <v>133</v>
      </c>
      <c r="H61" s="54" t="s">
        <v>4</v>
      </c>
      <c r="I61" s="55">
        <v>11</v>
      </c>
    </row>
    <row r="62" spans="1:9" x14ac:dyDescent="0.2">
      <c r="A62" s="54" t="s">
        <v>104</v>
      </c>
      <c r="B62" s="54" t="s">
        <v>16</v>
      </c>
      <c r="C62" s="54" t="s">
        <v>143</v>
      </c>
      <c r="D62" s="54" t="s">
        <v>79</v>
      </c>
      <c r="E62" s="54" t="s">
        <v>82</v>
      </c>
      <c r="F62" s="54" t="s">
        <v>132</v>
      </c>
      <c r="G62" s="54" t="s">
        <v>53</v>
      </c>
      <c r="H62" s="54" t="s">
        <v>3</v>
      </c>
      <c r="I62" s="55">
        <v>19</v>
      </c>
    </row>
    <row r="63" spans="1:9" x14ac:dyDescent="0.2">
      <c r="A63" s="54" t="s">
        <v>104</v>
      </c>
      <c r="B63" s="54" t="s">
        <v>16</v>
      </c>
      <c r="C63" s="54" t="s">
        <v>143</v>
      </c>
      <c r="D63" s="54" t="s">
        <v>79</v>
      </c>
      <c r="E63" s="54" t="s">
        <v>82</v>
      </c>
      <c r="F63" s="54" t="s">
        <v>132</v>
      </c>
      <c r="G63" s="54" t="s">
        <v>53</v>
      </c>
      <c r="H63" s="54" t="s">
        <v>4</v>
      </c>
      <c r="I63" s="55">
        <v>3</v>
      </c>
    </row>
    <row r="64" spans="1:9" x14ac:dyDescent="0.2">
      <c r="A64" s="54" t="s">
        <v>104</v>
      </c>
      <c r="B64" s="54" t="s">
        <v>17</v>
      </c>
      <c r="C64" s="54" t="s">
        <v>144</v>
      </c>
      <c r="D64" s="54" t="s">
        <v>79</v>
      </c>
      <c r="E64" s="54" t="s">
        <v>83</v>
      </c>
      <c r="F64" s="54" t="s">
        <v>132</v>
      </c>
      <c r="G64" s="54" t="s">
        <v>135</v>
      </c>
      <c r="H64" s="54" t="s">
        <v>4</v>
      </c>
      <c r="I64" s="55">
        <v>1</v>
      </c>
    </row>
    <row r="65" spans="1:9" x14ac:dyDescent="0.2">
      <c r="A65" s="54" t="s">
        <v>104</v>
      </c>
      <c r="B65" s="54" t="s">
        <v>17</v>
      </c>
      <c r="C65" s="54" t="s">
        <v>144</v>
      </c>
      <c r="D65" s="54" t="s">
        <v>79</v>
      </c>
      <c r="E65" s="54" t="s">
        <v>83</v>
      </c>
      <c r="F65" s="54" t="s">
        <v>132</v>
      </c>
      <c r="G65" s="54" t="s">
        <v>81</v>
      </c>
      <c r="H65" s="54" t="s">
        <v>3</v>
      </c>
      <c r="I65" s="55">
        <v>82</v>
      </c>
    </row>
    <row r="66" spans="1:9" x14ac:dyDescent="0.2">
      <c r="A66" s="54" t="s">
        <v>104</v>
      </c>
      <c r="B66" s="54" t="s">
        <v>17</v>
      </c>
      <c r="C66" s="54" t="s">
        <v>144</v>
      </c>
      <c r="D66" s="54" t="s">
        <v>79</v>
      </c>
      <c r="E66" s="54" t="s">
        <v>83</v>
      </c>
      <c r="F66" s="54" t="s">
        <v>132</v>
      </c>
      <c r="G66" s="54" t="s">
        <v>81</v>
      </c>
      <c r="H66" s="54" t="s">
        <v>4</v>
      </c>
      <c r="I66" s="55">
        <v>5</v>
      </c>
    </row>
    <row r="67" spans="1:9" x14ac:dyDescent="0.2">
      <c r="A67" s="54" t="s">
        <v>104</v>
      </c>
      <c r="B67" s="54" t="s">
        <v>17</v>
      </c>
      <c r="C67" s="54" t="s">
        <v>144</v>
      </c>
      <c r="D67" s="54" t="s">
        <v>79</v>
      </c>
      <c r="E67" s="54" t="s">
        <v>83</v>
      </c>
      <c r="F67" s="54" t="s">
        <v>132</v>
      </c>
      <c r="G67" s="54" t="s">
        <v>133</v>
      </c>
      <c r="H67" s="54" t="s">
        <v>3</v>
      </c>
      <c r="I67" s="55">
        <v>15</v>
      </c>
    </row>
    <row r="68" spans="1:9" x14ac:dyDescent="0.2">
      <c r="A68" s="54" t="s">
        <v>104</v>
      </c>
      <c r="B68" s="54" t="s">
        <v>17</v>
      </c>
      <c r="C68" s="54" t="s">
        <v>144</v>
      </c>
      <c r="D68" s="54" t="s">
        <v>79</v>
      </c>
      <c r="E68" s="54" t="s">
        <v>83</v>
      </c>
      <c r="F68" s="54" t="s">
        <v>132</v>
      </c>
      <c r="G68" s="54" t="s">
        <v>133</v>
      </c>
      <c r="H68" s="54" t="s">
        <v>4</v>
      </c>
      <c r="I68" s="55">
        <v>24</v>
      </c>
    </row>
    <row r="69" spans="1:9" x14ac:dyDescent="0.2">
      <c r="A69" s="54" t="s">
        <v>104</v>
      </c>
      <c r="B69" s="54" t="s">
        <v>17</v>
      </c>
      <c r="C69" s="54" t="s">
        <v>144</v>
      </c>
      <c r="D69" s="54" t="s">
        <v>79</v>
      </c>
      <c r="E69" s="54" t="s">
        <v>83</v>
      </c>
      <c r="F69" s="54" t="s">
        <v>132</v>
      </c>
      <c r="G69" s="54" t="s">
        <v>53</v>
      </c>
      <c r="H69" s="54" t="s">
        <v>3</v>
      </c>
      <c r="I69" s="55">
        <v>44</v>
      </c>
    </row>
    <row r="70" spans="1:9" x14ac:dyDescent="0.2">
      <c r="A70" s="54" t="s">
        <v>104</v>
      </c>
      <c r="B70" s="54" t="s">
        <v>18</v>
      </c>
      <c r="C70" s="54" t="s">
        <v>145</v>
      </c>
      <c r="D70" s="54" t="s">
        <v>79</v>
      </c>
      <c r="E70" s="54" t="s">
        <v>82</v>
      </c>
      <c r="F70" s="54" t="s">
        <v>132</v>
      </c>
      <c r="G70" s="54" t="s">
        <v>135</v>
      </c>
      <c r="H70" s="54" t="s">
        <v>4</v>
      </c>
      <c r="I70" s="55">
        <v>3</v>
      </c>
    </row>
    <row r="71" spans="1:9" x14ac:dyDescent="0.2">
      <c r="A71" s="54" t="s">
        <v>104</v>
      </c>
      <c r="B71" s="54" t="s">
        <v>18</v>
      </c>
      <c r="C71" s="54" t="s">
        <v>145</v>
      </c>
      <c r="D71" s="54" t="s">
        <v>79</v>
      </c>
      <c r="E71" s="54" t="s">
        <v>82</v>
      </c>
      <c r="F71" s="54" t="s">
        <v>132</v>
      </c>
      <c r="G71" s="54" t="s">
        <v>81</v>
      </c>
      <c r="H71" s="54" t="s">
        <v>3</v>
      </c>
      <c r="I71" s="55">
        <v>71</v>
      </c>
    </row>
    <row r="72" spans="1:9" x14ac:dyDescent="0.2">
      <c r="A72" s="54" t="s">
        <v>104</v>
      </c>
      <c r="B72" s="54" t="s">
        <v>18</v>
      </c>
      <c r="C72" s="54" t="s">
        <v>145</v>
      </c>
      <c r="D72" s="54" t="s">
        <v>79</v>
      </c>
      <c r="E72" s="54" t="s">
        <v>82</v>
      </c>
      <c r="F72" s="54" t="s">
        <v>132</v>
      </c>
      <c r="G72" s="54" t="s">
        <v>81</v>
      </c>
      <c r="H72" s="54" t="s">
        <v>4</v>
      </c>
      <c r="I72" s="55">
        <v>10</v>
      </c>
    </row>
    <row r="73" spans="1:9" x14ac:dyDescent="0.2">
      <c r="A73" s="54" t="s">
        <v>104</v>
      </c>
      <c r="B73" s="54" t="s">
        <v>18</v>
      </c>
      <c r="C73" s="54" t="s">
        <v>145</v>
      </c>
      <c r="D73" s="54" t="s">
        <v>79</v>
      </c>
      <c r="E73" s="54" t="s">
        <v>82</v>
      </c>
      <c r="F73" s="54" t="s">
        <v>132</v>
      </c>
      <c r="G73" s="54" t="s">
        <v>133</v>
      </c>
      <c r="H73" s="54" t="s">
        <v>3</v>
      </c>
      <c r="I73" s="55">
        <v>18</v>
      </c>
    </row>
    <row r="74" spans="1:9" x14ac:dyDescent="0.2">
      <c r="A74" s="54" t="s">
        <v>104</v>
      </c>
      <c r="B74" s="54" t="s">
        <v>18</v>
      </c>
      <c r="C74" s="54" t="s">
        <v>145</v>
      </c>
      <c r="D74" s="54" t="s">
        <v>79</v>
      </c>
      <c r="E74" s="54" t="s">
        <v>82</v>
      </c>
      <c r="F74" s="54" t="s">
        <v>132</v>
      </c>
      <c r="G74" s="54" t="s">
        <v>133</v>
      </c>
      <c r="H74" s="54" t="s">
        <v>4</v>
      </c>
      <c r="I74" s="55">
        <v>29</v>
      </c>
    </row>
    <row r="75" spans="1:9" x14ac:dyDescent="0.2">
      <c r="A75" s="54" t="s">
        <v>104</v>
      </c>
      <c r="B75" s="54" t="s">
        <v>18</v>
      </c>
      <c r="C75" s="54" t="s">
        <v>145</v>
      </c>
      <c r="D75" s="54" t="s">
        <v>79</v>
      </c>
      <c r="E75" s="54" t="s">
        <v>82</v>
      </c>
      <c r="F75" s="54" t="s">
        <v>132</v>
      </c>
      <c r="G75" s="54" t="s">
        <v>53</v>
      </c>
      <c r="H75" s="54" t="s">
        <v>3</v>
      </c>
      <c r="I75" s="55">
        <v>44</v>
      </c>
    </row>
    <row r="76" spans="1:9" x14ac:dyDescent="0.2">
      <c r="A76" s="54" t="s">
        <v>104</v>
      </c>
      <c r="B76" s="54" t="s">
        <v>18</v>
      </c>
      <c r="C76" s="54" t="s">
        <v>145</v>
      </c>
      <c r="D76" s="54" t="s">
        <v>79</v>
      </c>
      <c r="E76" s="54" t="s">
        <v>82</v>
      </c>
      <c r="F76" s="54" t="s">
        <v>132</v>
      </c>
      <c r="G76" s="54" t="s">
        <v>53</v>
      </c>
      <c r="H76" s="54" t="s">
        <v>4</v>
      </c>
      <c r="I76" s="55">
        <v>2</v>
      </c>
    </row>
    <row r="77" spans="1:9" x14ac:dyDescent="0.2">
      <c r="A77" s="54" t="s">
        <v>104</v>
      </c>
      <c r="B77" s="54" t="s">
        <v>19</v>
      </c>
      <c r="C77" s="54" t="s">
        <v>146</v>
      </c>
      <c r="D77" s="54" t="s">
        <v>79</v>
      </c>
      <c r="E77" s="54" t="s">
        <v>83</v>
      </c>
      <c r="F77" s="54" t="s">
        <v>132</v>
      </c>
      <c r="G77" s="54" t="s">
        <v>135</v>
      </c>
      <c r="H77" s="54" t="s">
        <v>4</v>
      </c>
      <c r="I77" s="55">
        <v>3</v>
      </c>
    </row>
    <row r="78" spans="1:9" x14ac:dyDescent="0.2">
      <c r="A78" s="54" t="s">
        <v>104</v>
      </c>
      <c r="B78" s="54" t="s">
        <v>19</v>
      </c>
      <c r="C78" s="54" t="s">
        <v>146</v>
      </c>
      <c r="D78" s="54" t="s">
        <v>79</v>
      </c>
      <c r="E78" s="54" t="s">
        <v>83</v>
      </c>
      <c r="F78" s="54" t="s">
        <v>132</v>
      </c>
      <c r="G78" s="54" t="s">
        <v>81</v>
      </c>
      <c r="H78" s="54" t="s">
        <v>3</v>
      </c>
      <c r="I78" s="55">
        <v>22</v>
      </c>
    </row>
    <row r="79" spans="1:9" x14ac:dyDescent="0.2">
      <c r="A79" s="54" t="s">
        <v>104</v>
      </c>
      <c r="B79" s="54" t="s">
        <v>19</v>
      </c>
      <c r="C79" s="54" t="s">
        <v>146</v>
      </c>
      <c r="D79" s="54" t="s">
        <v>79</v>
      </c>
      <c r="E79" s="54" t="s">
        <v>83</v>
      </c>
      <c r="F79" s="54" t="s">
        <v>132</v>
      </c>
      <c r="G79" s="54" t="s">
        <v>133</v>
      </c>
      <c r="H79" s="54" t="s">
        <v>3</v>
      </c>
      <c r="I79" s="55">
        <v>8</v>
      </c>
    </row>
    <row r="80" spans="1:9" x14ac:dyDescent="0.2">
      <c r="A80" s="54" t="s">
        <v>104</v>
      </c>
      <c r="B80" s="54" t="s">
        <v>19</v>
      </c>
      <c r="C80" s="54" t="s">
        <v>146</v>
      </c>
      <c r="D80" s="54" t="s">
        <v>79</v>
      </c>
      <c r="E80" s="54" t="s">
        <v>83</v>
      </c>
      <c r="F80" s="54" t="s">
        <v>132</v>
      </c>
      <c r="G80" s="54" t="s">
        <v>133</v>
      </c>
      <c r="H80" s="54" t="s">
        <v>4</v>
      </c>
      <c r="I80" s="55">
        <v>5</v>
      </c>
    </row>
    <row r="81" spans="1:9" x14ac:dyDescent="0.2">
      <c r="A81" s="54" t="s">
        <v>104</v>
      </c>
      <c r="B81" s="54" t="s">
        <v>19</v>
      </c>
      <c r="C81" s="54" t="s">
        <v>146</v>
      </c>
      <c r="D81" s="54" t="s">
        <v>79</v>
      </c>
      <c r="E81" s="54" t="s">
        <v>83</v>
      </c>
      <c r="F81" s="54" t="s">
        <v>132</v>
      </c>
      <c r="G81" s="54" t="s">
        <v>53</v>
      </c>
      <c r="H81" s="54" t="s">
        <v>3</v>
      </c>
      <c r="I81" s="55">
        <v>16</v>
      </c>
    </row>
    <row r="82" spans="1:9" x14ac:dyDescent="0.2">
      <c r="A82" s="54" t="s">
        <v>104</v>
      </c>
      <c r="B82" s="54" t="s">
        <v>19</v>
      </c>
      <c r="C82" s="54" t="s">
        <v>146</v>
      </c>
      <c r="D82" s="54" t="s">
        <v>79</v>
      </c>
      <c r="E82" s="54" t="s">
        <v>83</v>
      </c>
      <c r="F82" s="54" t="s">
        <v>132</v>
      </c>
      <c r="G82" s="54" t="s">
        <v>53</v>
      </c>
      <c r="H82" s="54" t="s">
        <v>4</v>
      </c>
      <c r="I82" s="55">
        <v>1</v>
      </c>
    </row>
    <row r="83" spans="1:9" x14ac:dyDescent="0.2">
      <c r="A83" s="54" t="s">
        <v>104</v>
      </c>
      <c r="B83" s="54" t="s">
        <v>20</v>
      </c>
      <c r="C83" s="54" t="s">
        <v>147</v>
      </c>
      <c r="D83" s="54" t="s">
        <v>79</v>
      </c>
      <c r="E83" s="54" t="s">
        <v>82</v>
      </c>
      <c r="F83" s="54" t="s">
        <v>132</v>
      </c>
      <c r="G83" s="54" t="s">
        <v>81</v>
      </c>
      <c r="H83" s="54" t="s">
        <v>3</v>
      </c>
      <c r="I83" s="55">
        <v>12</v>
      </c>
    </row>
    <row r="84" spans="1:9" x14ac:dyDescent="0.2">
      <c r="A84" s="54" t="s">
        <v>104</v>
      </c>
      <c r="B84" s="54" t="s">
        <v>20</v>
      </c>
      <c r="C84" s="54" t="s">
        <v>147</v>
      </c>
      <c r="D84" s="54" t="s">
        <v>79</v>
      </c>
      <c r="E84" s="54" t="s">
        <v>82</v>
      </c>
      <c r="F84" s="54" t="s">
        <v>132</v>
      </c>
      <c r="G84" s="54" t="s">
        <v>81</v>
      </c>
      <c r="H84" s="54" t="s">
        <v>4</v>
      </c>
      <c r="I84" s="55">
        <v>2</v>
      </c>
    </row>
    <row r="85" spans="1:9" x14ac:dyDescent="0.2">
      <c r="A85" s="54" t="s">
        <v>104</v>
      </c>
      <c r="B85" s="54" t="s">
        <v>20</v>
      </c>
      <c r="C85" s="54" t="s">
        <v>147</v>
      </c>
      <c r="D85" s="54" t="s">
        <v>79</v>
      </c>
      <c r="E85" s="54" t="s">
        <v>82</v>
      </c>
      <c r="F85" s="54" t="s">
        <v>132</v>
      </c>
      <c r="G85" s="54" t="s">
        <v>133</v>
      </c>
      <c r="H85" s="54" t="s">
        <v>3</v>
      </c>
      <c r="I85" s="55">
        <v>10</v>
      </c>
    </row>
    <row r="86" spans="1:9" x14ac:dyDescent="0.2">
      <c r="A86" s="54" t="s">
        <v>104</v>
      </c>
      <c r="B86" s="54" t="s">
        <v>20</v>
      </c>
      <c r="C86" s="54" t="s">
        <v>147</v>
      </c>
      <c r="D86" s="54" t="s">
        <v>79</v>
      </c>
      <c r="E86" s="54" t="s">
        <v>82</v>
      </c>
      <c r="F86" s="54" t="s">
        <v>132</v>
      </c>
      <c r="G86" s="54" t="s">
        <v>133</v>
      </c>
      <c r="H86" s="54" t="s">
        <v>4</v>
      </c>
      <c r="I86" s="55">
        <v>10</v>
      </c>
    </row>
    <row r="87" spans="1:9" x14ac:dyDescent="0.2">
      <c r="A87" s="54" t="s">
        <v>104</v>
      </c>
      <c r="B87" s="54" t="s">
        <v>20</v>
      </c>
      <c r="C87" s="54" t="s">
        <v>147</v>
      </c>
      <c r="D87" s="54" t="s">
        <v>79</v>
      </c>
      <c r="E87" s="54" t="s">
        <v>82</v>
      </c>
      <c r="F87" s="54" t="s">
        <v>132</v>
      </c>
      <c r="G87" s="54" t="s">
        <v>53</v>
      </c>
      <c r="H87" s="54" t="s">
        <v>3</v>
      </c>
      <c r="I87" s="55">
        <v>13</v>
      </c>
    </row>
    <row r="88" spans="1:9" x14ac:dyDescent="0.2">
      <c r="A88" s="54" t="s">
        <v>104</v>
      </c>
      <c r="B88" s="54" t="s">
        <v>20</v>
      </c>
      <c r="C88" s="54" t="s">
        <v>147</v>
      </c>
      <c r="D88" s="54" t="s">
        <v>79</v>
      </c>
      <c r="E88" s="54" t="s">
        <v>82</v>
      </c>
      <c r="F88" s="54" t="s">
        <v>132</v>
      </c>
      <c r="G88" s="54" t="s">
        <v>53</v>
      </c>
      <c r="H88" s="54" t="s">
        <v>4</v>
      </c>
      <c r="I88" s="55">
        <v>2</v>
      </c>
    </row>
    <row r="89" spans="1:9" x14ac:dyDescent="0.2">
      <c r="A89" s="54" t="s">
        <v>104</v>
      </c>
      <c r="B89" s="54" t="s">
        <v>21</v>
      </c>
      <c r="C89" s="54" t="s">
        <v>148</v>
      </c>
      <c r="D89" s="54" t="s">
        <v>79</v>
      </c>
      <c r="E89" s="54" t="s">
        <v>82</v>
      </c>
      <c r="F89" s="54" t="s">
        <v>132</v>
      </c>
      <c r="G89" s="54" t="s">
        <v>135</v>
      </c>
      <c r="H89" s="54" t="s">
        <v>3</v>
      </c>
      <c r="I89" s="55">
        <v>1</v>
      </c>
    </row>
    <row r="90" spans="1:9" x14ac:dyDescent="0.2">
      <c r="A90" s="54" t="s">
        <v>104</v>
      </c>
      <c r="B90" s="54" t="s">
        <v>21</v>
      </c>
      <c r="C90" s="54" t="s">
        <v>148</v>
      </c>
      <c r="D90" s="54" t="s">
        <v>79</v>
      </c>
      <c r="E90" s="54" t="s">
        <v>82</v>
      </c>
      <c r="F90" s="54" t="s">
        <v>132</v>
      </c>
      <c r="G90" s="54" t="s">
        <v>135</v>
      </c>
      <c r="H90" s="54" t="s">
        <v>4</v>
      </c>
      <c r="I90" s="55">
        <v>1</v>
      </c>
    </row>
    <row r="91" spans="1:9" x14ac:dyDescent="0.2">
      <c r="A91" s="54" t="s">
        <v>104</v>
      </c>
      <c r="B91" s="54" t="s">
        <v>21</v>
      </c>
      <c r="C91" s="54" t="s">
        <v>148</v>
      </c>
      <c r="D91" s="54" t="s">
        <v>79</v>
      </c>
      <c r="E91" s="54" t="s">
        <v>82</v>
      </c>
      <c r="F91" s="54" t="s">
        <v>132</v>
      </c>
      <c r="G91" s="54" t="s">
        <v>81</v>
      </c>
      <c r="H91" s="54" t="s">
        <v>3</v>
      </c>
      <c r="I91" s="55">
        <v>58</v>
      </c>
    </row>
    <row r="92" spans="1:9" x14ac:dyDescent="0.2">
      <c r="A92" s="54" t="s">
        <v>104</v>
      </c>
      <c r="B92" s="54" t="s">
        <v>21</v>
      </c>
      <c r="C92" s="54" t="s">
        <v>148</v>
      </c>
      <c r="D92" s="54" t="s">
        <v>79</v>
      </c>
      <c r="E92" s="54" t="s">
        <v>82</v>
      </c>
      <c r="F92" s="54" t="s">
        <v>132</v>
      </c>
      <c r="G92" s="54" t="s">
        <v>81</v>
      </c>
      <c r="H92" s="54" t="s">
        <v>85</v>
      </c>
      <c r="I92" s="55">
        <v>2</v>
      </c>
    </row>
    <row r="93" spans="1:9" x14ac:dyDescent="0.2">
      <c r="A93" s="54" t="s">
        <v>104</v>
      </c>
      <c r="B93" s="54" t="s">
        <v>21</v>
      </c>
      <c r="C93" s="54" t="s">
        <v>148</v>
      </c>
      <c r="D93" s="54" t="s">
        <v>79</v>
      </c>
      <c r="E93" s="54" t="s">
        <v>82</v>
      </c>
      <c r="F93" s="54" t="s">
        <v>132</v>
      </c>
      <c r="G93" s="54" t="s">
        <v>81</v>
      </c>
      <c r="H93" s="54" t="s">
        <v>4</v>
      </c>
      <c r="I93" s="55">
        <v>2</v>
      </c>
    </row>
    <row r="94" spans="1:9" x14ac:dyDescent="0.2">
      <c r="A94" s="54" t="s">
        <v>104</v>
      </c>
      <c r="B94" s="54" t="s">
        <v>21</v>
      </c>
      <c r="C94" s="54" t="s">
        <v>148</v>
      </c>
      <c r="D94" s="54" t="s">
        <v>79</v>
      </c>
      <c r="E94" s="54" t="s">
        <v>82</v>
      </c>
      <c r="F94" s="54" t="s">
        <v>132</v>
      </c>
      <c r="G94" s="54" t="s">
        <v>133</v>
      </c>
      <c r="H94" s="54" t="s">
        <v>3</v>
      </c>
      <c r="I94" s="55">
        <v>23</v>
      </c>
    </row>
    <row r="95" spans="1:9" x14ac:dyDescent="0.2">
      <c r="A95" s="54" t="s">
        <v>104</v>
      </c>
      <c r="B95" s="54" t="s">
        <v>21</v>
      </c>
      <c r="C95" s="54" t="s">
        <v>148</v>
      </c>
      <c r="D95" s="54" t="s">
        <v>79</v>
      </c>
      <c r="E95" s="54" t="s">
        <v>82</v>
      </c>
      <c r="F95" s="54" t="s">
        <v>132</v>
      </c>
      <c r="G95" s="54" t="s">
        <v>133</v>
      </c>
      <c r="H95" s="54" t="s">
        <v>85</v>
      </c>
      <c r="I95" s="55">
        <v>1</v>
      </c>
    </row>
    <row r="96" spans="1:9" x14ac:dyDescent="0.2">
      <c r="A96" s="54" t="s">
        <v>104</v>
      </c>
      <c r="B96" s="54" t="s">
        <v>21</v>
      </c>
      <c r="C96" s="54" t="s">
        <v>148</v>
      </c>
      <c r="D96" s="54" t="s">
        <v>79</v>
      </c>
      <c r="E96" s="54" t="s">
        <v>82</v>
      </c>
      <c r="F96" s="54" t="s">
        <v>132</v>
      </c>
      <c r="G96" s="54" t="s">
        <v>133</v>
      </c>
      <c r="H96" s="54" t="s">
        <v>4</v>
      </c>
      <c r="I96" s="55">
        <v>20</v>
      </c>
    </row>
    <row r="97" spans="1:9" x14ac:dyDescent="0.2">
      <c r="A97" s="54" t="s">
        <v>104</v>
      </c>
      <c r="B97" s="54" t="s">
        <v>21</v>
      </c>
      <c r="C97" s="54" t="s">
        <v>148</v>
      </c>
      <c r="D97" s="54" t="s">
        <v>79</v>
      </c>
      <c r="E97" s="54" t="s">
        <v>82</v>
      </c>
      <c r="F97" s="54" t="s">
        <v>132</v>
      </c>
      <c r="G97" s="54" t="s">
        <v>53</v>
      </c>
      <c r="H97" s="54" t="s">
        <v>3</v>
      </c>
      <c r="I97" s="55">
        <v>41</v>
      </c>
    </row>
    <row r="98" spans="1:9" x14ac:dyDescent="0.2">
      <c r="A98" s="54" t="s">
        <v>104</v>
      </c>
      <c r="B98" s="54" t="s">
        <v>21</v>
      </c>
      <c r="C98" s="54" t="s">
        <v>148</v>
      </c>
      <c r="D98" s="54" t="s">
        <v>79</v>
      </c>
      <c r="E98" s="54" t="s">
        <v>82</v>
      </c>
      <c r="F98" s="54" t="s">
        <v>132</v>
      </c>
      <c r="G98" s="54" t="s">
        <v>53</v>
      </c>
      <c r="H98" s="54" t="s">
        <v>85</v>
      </c>
      <c r="I98" s="55">
        <v>4</v>
      </c>
    </row>
    <row r="99" spans="1:9" x14ac:dyDescent="0.2">
      <c r="A99" s="54" t="s">
        <v>104</v>
      </c>
      <c r="B99" s="54" t="s">
        <v>21</v>
      </c>
      <c r="C99" s="54" t="s">
        <v>148</v>
      </c>
      <c r="D99" s="54" t="s">
        <v>79</v>
      </c>
      <c r="E99" s="54" t="s">
        <v>82</v>
      </c>
      <c r="F99" s="54" t="s">
        <v>132</v>
      </c>
      <c r="G99" s="54" t="s">
        <v>53</v>
      </c>
      <c r="H99" s="54" t="s">
        <v>4</v>
      </c>
      <c r="I99" s="55">
        <v>1</v>
      </c>
    </row>
    <row r="100" spans="1:9" x14ac:dyDescent="0.2">
      <c r="A100" s="54" t="s">
        <v>104</v>
      </c>
      <c r="B100" s="54" t="s">
        <v>22</v>
      </c>
      <c r="C100" s="54" t="s">
        <v>149</v>
      </c>
      <c r="D100" s="54" t="s">
        <v>79</v>
      </c>
      <c r="E100" s="54" t="s">
        <v>82</v>
      </c>
      <c r="F100" s="54" t="s">
        <v>132</v>
      </c>
      <c r="G100" s="54" t="s">
        <v>135</v>
      </c>
      <c r="H100" s="54" t="s">
        <v>4</v>
      </c>
      <c r="I100" s="55">
        <v>1</v>
      </c>
    </row>
    <row r="101" spans="1:9" x14ac:dyDescent="0.2">
      <c r="A101" s="54" t="s">
        <v>104</v>
      </c>
      <c r="B101" s="54" t="s">
        <v>22</v>
      </c>
      <c r="C101" s="54" t="s">
        <v>149</v>
      </c>
      <c r="D101" s="54" t="s">
        <v>79</v>
      </c>
      <c r="E101" s="54" t="s">
        <v>82</v>
      </c>
      <c r="F101" s="54" t="s">
        <v>132</v>
      </c>
      <c r="G101" s="54" t="s">
        <v>81</v>
      </c>
      <c r="H101" s="54" t="s">
        <v>3</v>
      </c>
      <c r="I101" s="55">
        <v>21</v>
      </c>
    </row>
    <row r="102" spans="1:9" x14ac:dyDescent="0.2">
      <c r="A102" s="54" t="s">
        <v>104</v>
      </c>
      <c r="B102" s="54" t="s">
        <v>22</v>
      </c>
      <c r="C102" s="54" t="s">
        <v>149</v>
      </c>
      <c r="D102" s="54" t="s">
        <v>79</v>
      </c>
      <c r="E102" s="54" t="s">
        <v>82</v>
      </c>
      <c r="F102" s="54" t="s">
        <v>132</v>
      </c>
      <c r="G102" s="54" t="s">
        <v>133</v>
      </c>
      <c r="H102" s="54" t="s">
        <v>3</v>
      </c>
      <c r="I102" s="55">
        <v>5</v>
      </c>
    </row>
    <row r="103" spans="1:9" x14ac:dyDescent="0.2">
      <c r="A103" s="54" t="s">
        <v>104</v>
      </c>
      <c r="B103" s="54" t="s">
        <v>22</v>
      </c>
      <c r="C103" s="54" t="s">
        <v>149</v>
      </c>
      <c r="D103" s="54" t="s">
        <v>79</v>
      </c>
      <c r="E103" s="54" t="s">
        <v>82</v>
      </c>
      <c r="F103" s="54" t="s">
        <v>132</v>
      </c>
      <c r="G103" s="54" t="s">
        <v>133</v>
      </c>
      <c r="H103" s="54" t="s">
        <v>4</v>
      </c>
      <c r="I103" s="55">
        <v>3</v>
      </c>
    </row>
    <row r="104" spans="1:9" x14ac:dyDescent="0.2">
      <c r="A104" s="54" t="s">
        <v>104</v>
      </c>
      <c r="B104" s="54" t="s">
        <v>22</v>
      </c>
      <c r="C104" s="54" t="s">
        <v>149</v>
      </c>
      <c r="D104" s="54" t="s">
        <v>79</v>
      </c>
      <c r="E104" s="54" t="s">
        <v>82</v>
      </c>
      <c r="F104" s="54" t="s">
        <v>132</v>
      </c>
      <c r="G104" s="54" t="s">
        <v>53</v>
      </c>
      <c r="H104" s="54" t="s">
        <v>3</v>
      </c>
      <c r="I104" s="55">
        <v>6</v>
      </c>
    </row>
    <row r="105" spans="1:9" x14ac:dyDescent="0.2">
      <c r="A105" s="54" t="s">
        <v>104</v>
      </c>
      <c r="B105" s="54" t="s">
        <v>22</v>
      </c>
      <c r="C105" s="54" t="s">
        <v>149</v>
      </c>
      <c r="D105" s="54" t="s">
        <v>79</v>
      </c>
      <c r="E105" s="54" t="s">
        <v>82</v>
      </c>
      <c r="F105" s="54" t="s">
        <v>132</v>
      </c>
      <c r="G105" s="54" t="s">
        <v>53</v>
      </c>
      <c r="H105" s="54" t="s">
        <v>4</v>
      </c>
      <c r="I105" s="55">
        <v>2</v>
      </c>
    </row>
    <row r="106" spans="1:9" x14ac:dyDescent="0.2">
      <c r="A106" s="54" t="s">
        <v>104</v>
      </c>
      <c r="B106" s="54" t="s">
        <v>50</v>
      </c>
      <c r="C106" s="54" t="s">
        <v>150</v>
      </c>
      <c r="D106" s="54" t="s">
        <v>84</v>
      </c>
      <c r="E106" s="54" t="s">
        <v>80</v>
      </c>
      <c r="F106" s="54" t="s">
        <v>132</v>
      </c>
      <c r="G106" s="54" t="s">
        <v>135</v>
      </c>
      <c r="H106" s="54" t="s">
        <v>3</v>
      </c>
      <c r="I106" s="55">
        <v>3</v>
      </c>
    </row>
    <row r="107" spans="1:9" x14ac:dyDescent="0.2">
      <c r="A107" s="54" t="s">
        <v>104</v>
      </c>
      <c r="B107" s="54" t="s">
        <v>50</v>
      </c>
      <c r="C107" s="54" t="s">
        <v>150</v>
      </c>
      <c r="D107" s="54" t="s">
        <v>84</v>
      </c>
      <c r="E107" s="54" t="s">
        <v>80</v>
      </c>
      <c r="F107" s="54" t="s">
        <v>132</v>
      </c>
      <c r="G107" s="54" t="s">
        <v>135</v>
      </c>
      <c r="H107" s="54" t="s">
        <v>4</v>
      </c>
      <c r="I107" s="55">
        <v>4</v>
      </c>
    </row>
    <row r="108" spans="1:9" x14ac:dyDescent="0.2">
      <c r="A108" s="54" t="s">
        <v>104</v>
      </c>
      <c r="B108" s="54" t="s">
        <v>50</v>
      </c>
      <c r="C108" s="54" t="s">
        <v>150</v>
      </c>
      <c r="D108" s="54" t="s">
        <v>84</v>
      </c>
      <c r="E108" s="54" t="s">
        <v>80</v>
      </c>
      <c r="F108" s="54" t="s">
        <v>132</v>
      </c>
      <c r="G108" s="54" t="s">
        <v>133</v>
      </c>
      <c r="H108" s="54" t="s">
        <v>3</v>
      </c>
      <c r="I108" s="55">
        <v>57</v>
      </c>
    </row>
    <row r="109" spans="1:9" x14ac:dyDescent="0.2">
      <c r="A109" s="54" t="s">
        <v>104</v>
      </c>
      <c r="B109" s="54" t="s">
        <v>50</v>
      </c>
      <c r="C109" s="54" t="s">
        <v>150</v>
      </c>
      <c r="D109" s="54" t="s">
        <v>84</v>
      </c>
      <c r="E109" s="54" t="s">
        <v>80</v>
      </c>
      <c r="F109" s="54" t="s">
        <v>132</v>
      </c>
      <c r="G109" s="54" t="s">
        <v>133</v>
      </c>
      <c r="H109" s="54" t="s">
        <v>4</v>
      </c>
      <c r="I109" s="55">
        <v>37</v>
      </c>
    </row>
    <row r="110" spans="1:9" x14ac:dyDescent="0.2">
      <c r="A110" s="54" t="s">
        <v>104</v>
      </c>
      <c r="B110" s="54" t="s">
        <v>50</v>
      </c>
      <c r="C110" s="54" t="s">
        <v>150</v>
      </c>
      <c r="D110" s="54" t="s">
        <v>84</v>
      </c>
      <c r="E110" s="54" t="s">
        <v>80</v>
      </c>
      <c r="F110" s="54" t="s">
        <v>132</v>
      </c>
      <c r="G110" s="54" t="s">
        <v>53</v>
      </c>
      <c r="H110" s="54" t="s">
        <v>3</v>
      </c>
      <c r="I110" s="55">
        <v>207</v>
      </c>
    </row>
    <row r="111" spans="1:9" x14ac:dyDescent="0.2">
      <c r="A111" s="54" t="s">
        <v>104</v>
      </c>
      <c r="B111" s="54" t="s">
        <v>50</v>
      </c>
      <c r="C111" s="54" t="s">
        <v>150</v>
      </c>
      <c r="D111" s="54" t="s">
        <v>84</v>
      </c>
      <c r="E111" s="54" t="s">
        <v>80</v>
      </c>
      <c r="F111" s="54" t="s">
        <v>132</v>
      </c>
      <c r="G111" s="54" t="s">
        <v>53</v>
      </c>
      <c r="H111" s="54" t="s">
        <v>4</v>
      </c>
      <c r="I111" s="55">
        <v>14</v>
      </c>
    </row>
    <row r="112" spans="1:9" x14ac:dyDescent="0.2">
      <c r="A112" s="54" t="s">
        <v>104</v>
      </c>
      <c r="B112" s="54" t="s">
        <v>44</v>
      </c>
      <c r="C112" s="54" t="s">
        <v>151</v>
      </c>
      <c r="D112" s="54" t="s">
        <v>84</v>
      </c>
      <c r="E112" s="54" t="s">
        <v>80</v>
      </c>
      <c r="F112" s="54" t="s">
        <v>132</v>
      </c>
      <c r="G112" s="54" t="s">
        <v>81</v>
      </c>
      <c r="H112" s="54" t="s">
        <v>3</v>
      </c>
      <c r="I112" s="55">
        <v>2</v>
      </c>
    </row>
    <row r="113" spans="1:9" x14ac:dyDescent="0.2">
      <c r="A113" s="54" t="s">
        <v>104</v>
      </c>
      <c r="B113" s="54" t="s">
        <v>44</v>
      </c>
      <c r="C113" s="54" t="s">
        <v>151</v>
      </c>
      <c r="D113" s="54" t="s">
        <v>84</v>
      </c>
      <c r="E113" s="54" t="s">
        <v>80</v>
      </c>
      <c r="F113" s="54" t="s">
        <v>132</v>
      </c>
      <c r="G113" s="54" t="s">
        <v>133</v>
      </c>
      <c r="H113" s="54" t="s">
        <v>3</v>
      </c>
      <c r="I113" s="55">
        <v>23</v>
      </c>
    </row>
    <row r="114" spans="1:9" x14ac:dyDescent="0.2">
      <c r="A114" s="54" t="s">
        <v>104</v>
      </c>
      <c r="B114" s="54" t="s">
        <v>44</v>
      </c>
      <c r="C114" s="54" t="s">
        <v>151</v>
      </c>
      <c r="D114" s="54" t="s">
        <v>84</v>
      </c>
      <c r="E114" s="54" t="s">
        <v>80</v>
      </c>
      <c r="F114" s="54" t="s">
        <v>132</v>
      </c>
      <c r="G114" s="54" t="s">
        <v>133</v>
      </c>
      <c r="H114" s="54" t="s">
        <v>85</v>
      </c>
      <c r="I114" s="55">
        <v>6</v>
      </c>
    </row>
    <row r="115" spans="1:9" x14ac:dyDescent="0.2">
      <c r="A115" s="54" t="s">
        <v>104</v>
      </c>
      <c r="B115" s="54" t="s">
        <v>44</v>
      </c>
      <c r="C115" s="54" t="s">
        <v>151</v>
      </c>
      <c r="D115" s="54" t="s">
        <v>84</v>
      </c>
      <c r="E115" s="54" t="s">
        <v>80</v>
      </c>
      <c r="F115" s="54" t="s">
        <v>132</v>
      </c>
      <c r="G115" s="54" t="s">
        <v>133</v>
      </c>
      <c r="H115" s="54" t="s">
        <v>4</v>
      </c>
      <c r="I115" s="55">
        <v>10</v>
      </c>
    </row>
    <row r="116" spans="1:9" x14ac:dyDescent="0.2">
      <c r="A116" s="54" t="s">
        <v>104</v>
      </c>
      <c r="B116" s="54" t="s">
        <v>44</v>
      </c>
      <c r="C116" s="54" t="s">
        <v>151</v>
      </c>
      <c r="D116" s="54" t="s">
        <v>84</v>
      </c>
      <c r="E116" s="54" t="s">
        <v>80</v>
      </c>
      <c r="F116" s="54" t="s">
        <v>132</v>
      </c>
      <c r="G116" s="54" t="s">
        <v>53</v>
      </c>
      <c r="H116" s="54" t="s">
        <v>3</v>
      </c>
      <c r="I116" s="55">
        <v>34</v>
      </c>
    </row>
    <row r="117" spans="1:9" x14ac:dyDescent="0.2">
      <c r="A117" s="54" t="s">
        <v>104</v>
      </c>
      <c r="B117" s="54" t="s">
        <v>44</v>
      </c>
      <c r="C117" s="54" t="s">
        <v>151</v>
      </c>
      <c r="D117" s="54" t="s">
        <v>84</v>
      </c>
      <c r="E117" s="54" t="s">
        <v>80</v>
      </c>
      <c r="F117" s="54" t="s">
        <v>132</v>
      </c>
      <c r="G117" s="54" t="s">
        <v>53</v>
      </c>
      <c r="H117" s="54" t="s">
        <v>66</v>
      </c>
      <c r="I117" s="55">
        <v>1</v>
      </c>
    </row>
    <row r="118" spans="1:9" x14ac:dyDescent="0.2">
      <c r="A118" s="54" t="s">
        <v>104</v>
      </c>
      <c r="B118" s="54" t="s">
        <v>44</v>
      </c>
      <c r="C118" s="54" t="s">
        <v>151</v>
      </c>
      <c r="D118" s="54" t="s">
        <v>84</v>
      </c>
      <c r="E118" s="54" t="s">
        <v>80</v>
      </c>
      <c r="F118" s="54" t="s">
        <v>132</v>
      </c>
      <c r="G118" s="54" t="s">
        <v>53</v>
      </c>
      <c r="H118" s="54" t="s">
        <v>85</v>
      </c>
      <c r="I118" s="55">
        <v>46</v>
      </c>
    </row>
    <row r="119" spans="1:9" x14ac:dyDescent="0.2">
      <c r="A119" s="54" t="s">
        <v>104</v>
      </c>
      <c r="B119" s="54" t="s">
        <v>44</v>
      </c>
      <c r="C119" s="54" t="s">
        <v>151</v>
      </c>
      <c r="D119" s="54" t="s">
        <v>84</v>
      </c>
      <c r="E119" s="54" t="s">
        <v>80</v>
      </c>
      <c r="F119" s="54" t="s">
        <v>132</v>
      </c>
      <c r="G119" s="54" t="s">
        <v>53</v>
      </c>
      <c r="H119" s="54" t="s">
        <v>4</v>
      </c>
      <c r="I119" s="55">
        <v>1</v>
      </c>
    </row>
    <row r="120" spans="1:9" ht="30" x14ac:dyDescent="0.2">
      <c r="A120" s="54" t="s">
        <v>104</v>
      </c>
      <c r="B120" s="54" t="s">
        <v>68</v>
      </c>
      <c r="C120" s="54" t="s">
        <v>152</v>
      </c>
      <c r="D120" s="54" t="s">
        <v>79</v>
      </c>
      <c r="E120" s="54" t="s">
        <v>82</v>
      </c>
      <c r="F120" s="54" t="s">
        <v>132</v>
      </c>
      <c r="G120" s="54" t="s">
        <v>135</v>
      </c>
      <c r="H120" s="54" t="s">
        <v>3</v>
      </c>
      <c r="I120" s="55">
        <v>1</v>
      </c>
    </row>
    <row r="121" spans="1:9" ht="30" x14ac:dyDescent="0.2">
      <c r="A121" s="54" t="s">
        <v>104</v>
      </c>
      <c r="B121" s="54" t="s">
        <v>68</v>
      </c>
      <c r="C121" s="54" t="s">
        <v>152</v>
      </c>
      <c r="D121" s="54" t="s">
        <v>79</v>
      </c>
      <c r="E121" s="54" t="s">
        <v>82</v>
      </c>
      <c r="F121" s="54" t="s">
        <v>132</v>
      </c>
      <c r="G121" s="54" t="s">
        <v>135</v>
      </c>
      <c r="H121" s="54" t="s">
        <v>4</v>
      </c>
      <c r="I121" s="55">
        <v>2</v>
      </c>
    </row>
    <row r="122" spans="1:9" ht="30" x14ac:dyDescent="0.2">
      <c r="A122" s="54" t="s">
        <v>104</v>
      </c>
      <c r="B122" s="54" t="s">
        <v>68</v>
      </c>
      <c r="C122" s="54" t="s">
        <v>152</v>
      </c>
      <c r="D122" s="54" t="s">
        <v>79</v>
      </c>
      <c r="E122" s="54" t="s">
        <v>82</v>
      </c>
      <c r="F122" s="54" t="s">
        <v>132</v>
      </c>
      <c r="G122" s="54" t="s">
        <v>81</v>
      </c>
      <c r="H122" s="54" t="s">
        <v>3</v>
      </c>
      <c r="I122" s="55">
        <v>81</v>
      </c>
    </row>
    <row r="123" spans="1:9" ht="30" x14ac:dyDescent="0.2">
      <c r="A123" s="54" t="s">
        <v>104</v>
      </c>
      <c r="B123" s="54" t="s">
        <v>68</v>
      </c>
      <c r="C123" s="54" t="s">
        <v>152</v>
      </c>
      <c r="D123" s="54" t="s">
        <v>79</v>
      </c>
      <c r="E123" s="54" t="s">
        <v>82</v>
      </c>
      <c r="F123" s="54" t="s">
        <v>132</v>
      </c>
      <c r="G123" s="54" t="s">
        <v>81</v>
      </c>
      <c r="H123" s="54" t="s">
        <v>4</v>
      </c>
      <c r="I123" s="55">
        <v>5</v>
      </c>
    </row>
    <row r="124" spans="1:9" ht="30" x14ac:dyDescent="0.2">
      <c r="A124" s="54" t="s">
        <v>104</v>
      </c>
      <c r="B124" s="54" t="s">
        <v>68</v>
      </c>
      <c r="C124" s="54" t="s">
        <v>152</v>
      </c>
      <c r="D124" s="54" t="s">
        <v>79</v>
      </c>
      <c r="E124" s="54" t="s">
        <v>82</v>
      </c>
      <c r="F124" s="54" t="s">
        <v>132</v>
      </c>
      <c r="G124" s="54" t="s">
        <v>133</v>
      </c>
      <c r="H124" s="54" t="s">
        <v>3</v>
      </c>
      <c r="I124" s="55">
        <v>28</v>
      </c>
    </row>
    <row r="125" spans="1:9" ht="30" x14ac:dyDescent="0.2">
      <c r="A125" s="54" t="s">
        <v>104</v>
      </c>
      <c r="B125" s="54" t="s">
        <v>68</v>
      </c>
      <c r="C125" s="54" t="s">
        <v>152</v>
      </c>
      <c r="D125" s="54" t="s">
        <v>79</v>
      </c>
      <c r="E125" s="54" t="s">
        <v>82</v>
      </c>
      <c r="F125" s="54" t="s">
        <v>132</v>
      </c>
      <c r="G125" s="54" t="s">
        <v>133</v>
      </c>
      <c r="H125" s="54" t="s">
        <v>4</v>
      </c>
      <c r="I125" s="55">
        <v>24</v>
      </c>
    </row>
    <row r="126" spans="1:9" ht="30" x14ac:dyDescent="0.2">
      <c r="A126" s="54" t="s">
        <v>104</v>
      </c>
      <c r="B126" s="54" t="s">
        <v>68</v>
      </c>
      <c r="C126" s="54" t="s">
        <v>152</v>
      </c>
      <c r="D126" s="54" t="s">
        <v>79</v>
      </c>
      <c r="E126" s="54" t="s">
        <v>82</v>
      </c>
      <c r="F126" s="54" t="s">
        <v>132</v>
      </c>
      <c r="G126" s="54" t="s">
        <v>53</v>
      </c>
      <c r="H126" s="54" t="s">
        <v>3</v>
      </c>
      <c r="I126" s="55">
        <v>64</v>
      </c>
    </row>
    <row r="127" spans="1:9" ht="30" x14ac:dyDescent="0.2">
      <c r="A127" s="54" t="s">
        <v>104</v>
      </c>
      <c r="B127" s="54" t="s">
        <v>68</v>
      </c>
      <c r="C127" s="54" t="s">
        <v>152</v>
      </c>
      <c r="D127" s="54" t="s">
        <v>79</v>
      </c>
      <c r="E127" s="54" t="s">
        <v>82</v>
      </c>
      <c r="F127" s="54" t="s">
        <v>132</v>
      </c>
      <c r="G127" s="54" t="s">
        <v>53</v>
      </c>
      <c r="H127" s="54" t="s">
        <v>4</v>
      </c>
      <c r="I127" s="55">
        <v>6</v>
      </c>
    </row>
    <row r="128" spans="1:9" x14ac:dyDescent="0.2">
      <c r="A128" s="54" t="s">
        <v>104</v>
      </c>
      <c r="B128" s="54" t="s">
        <v>23</v>
      </c>
      <c r="C128" s="54" t="s">
        <v>153</v>
      </c>
      <c r="D128" s="54" t="s">
        <v>79</v>
      </c>
      <c r="E128" s="54" t="s">
        <v>82</v>
      </c>
      <c r="F128" s="54" t="s">
        <v>132</v>
      </c>
      <c r="G128" s="54" t="s">
        <v>81</v>
      </c>
      <c r="H128" s="54" t="s">
        <v>3</v>
      </c>
      <c r="I128" s="55">
        <v>33</v>
      </c>
    </row>
    <row r="129" spans="1:9" x14ac:dyDescent="0.2">
      <c r="A129" s="54" t="s">
        <v>104</v>
      </c>
      <c r="B129" s="54" t="s">
        <v>23</v>
      </c>
      <c r="C129" s="54" t="s">
        <v>153</v>
      </c>
      <c r="D129" s="54" t="s">
        <v>79</v>
      </c>
      <c r="E129" s="54" t="s">
        <v>82</v>
      </c>
      <c r="F129" s="54" t="s">
        <v>132</v>
      </c>
      <c r="G129" s="54" t="s">
        <v>81</v>
      </c>
      <c r="H129" s="54" t="s">
        <v>4</v>
      </c>
      <c r="I129" s="55">
        <v>2</v>
      </c>
    </row>
    <row r="130" spans="1:9" x14ac:dyDescent="0.2">
      <c r="A130" s="54" t="s">
        <v>104</v>
      </c>
      <c r="B130" s="54" t="s">
        <v>23</v>
      </c>
      <c r="C130" s="54" t="s">
        <v>153</v>
      </c>
      <c r="D130" s="54" t="s">
        <v>79</v>
      </c>
      <c r="E130" s="54" t="s">
        <v>82</v>
      </c>
      <c r="F130" s="54" t="s">
        <v>132</v>
      </c>
      <c r="G130" s="54" t="s">
        <v>133</v>
      </c>
      <c r="H130" s="54" t="s">
        <v>3</v>
      </c>
      <c r="I130" s="55">
        <v>7</v>
      </c>
    </row>
    <row r="131" spans="1:9" x14ac:dyDescent="0.2">
      <c r="A131" s="54" t="s">
        <v>104</v>
      </c>
      <c r="B131" s="54" t="s">
        <v>23</v>
      </c>
      <c r="C131" s="54" t="s">
        <v>153</v>
      </c>
      <c r="D131" s="54" t="s">
        <v>79</v>
      </c>
      <c r="E131" s="54" t="s">
        <v>82</v>
      </c>
      <c r="F131" s="54" t="s">
        <v>132</v>
      </c>
      <c r="G131" s="54" t="s">
        <v>133</v>
      </c>
      <c r="H131" s="54" t="s">
        <v>4</v>
      </c>
      <c r="I131" s="55">
        <v>12</v>
      </c>
    </row>
    <row r="132" spans="1:9" x14ac:dyDescent="0.2">
      <c r="A132" s="54" t="s">
        <v>104</v>
      </c>
      <c r="B132" s="54" t="s">
        <v>23</v>
      </c>
      <c r="C132" s="54" t="s">
        <v>153</v>
      </c>
      <c r="D132" s="54" t="s">
        <v>79</v>
      </c>
      <c r="E132" s="54" t="s">
        <v>82</v>
      </c>
      <c r="F132" s="54" t="s">
        <v>132</v>
      </c>
      <c r="G132" s="54" t="s">
        <v>53</v>
      </c>
      <c r="H132" s="54" t="s">
        <v>3</v>
      </c>
      <c r="I132" s="55">
        <v>11</v>
      </c>
    </row>
    <row r="133" spans="1:9" x14ac:dyDescent="0.2">
      <c r="A133" s="54" t="s">
        <v>104</v>
      </c>
      <c r="B133" s="54" t="s">
        <v>23</v>
      </c>
      <c r="C133" s="54" t="s">
        <v>153</v>
      </c>
      <c r="D133" s="54" t="s">
        <v>79</v>
      </c>
      <c r="E133" s="54" t="s">
        <v>82</v>
      </c>
      <c r="F133" s="54" t="s">
        <v>132</v>
      </c>
      <c r="G133" s="54" t="s">
        <v>53</v>
      </c>
      <c r="H133" s="54" t="s">
        <v>4</v>
      </c>
      <c r="I133" s="55">
        <v>1</v>
      </c>
    </row>
    <row r="134" spans="1:9" x14ac:dyDescent="0.2">
      <c r="A134" s="54" t="s">
        <v>104</v>
      </c>
      <c r="B134" s="54" t="s">
        <v>24</v>
      </c>
      <c r="C134" s="54" t="s">
        <v>154</v>
      </c>
      <c r="D134" s="54" t="s">
        <v>79</v>
      </c>
      <c r="E134" s="54" t="s">
        <v>80</v>
      </c>
      <c r="F134" s="54" t="s">
        <v>132</v>
      </c>
      <c r="G134" s="54" t="s">
        <v>135</v>
      </c>
      <c r="H134" s="54" t="s">
        <v>3</v>
      </c>
      <c r="I134" s="55">
        <v>1</v>
      </c>
    </row>
    <row r="135" spans="1:9" x14ac:dyDescent="0.2">
      <c r="A135" s="54" t="s">
        <v>104</v>
      </c>
      <c r="B135" s="54" t="s">
        <v>24</v>
      </c>
      <c r="C135" s="54" t="s">
        <v>154</v>
      </c>
      <c r="D135" s="54" t="s">
        <v>79</v>
      </c>
      <c r="E135" s="54" t="s">
        <v>80</v>
      </c>
      <c r="F135" s="54" t="s">
        <v>132</v>
      </c>
      <c r="G135" s="54" t="s">
        <v>135</v>
      </c>
      <c r="H135" s="54" t="s">
        <v>4</v>
      </c>
      <c r="I135" s="55">
        <v>1</v>
      </c>
    </row>
    <row r="136" spans="1:9" x14ac:dyDescent="0.2">
      <c r="A136" s="54" t="s">
        <v>104</v>
      </c>
      <c r="B136" s="54" t="s">
        <v>24</v>
      </c>
      <c r="C136" s="54" t="s">
        <v>154</v>
      </c>
      <c r="D136" s="54" t="s">
        <v>79</v>
      </c>
      <c r="E136" s="54" t="s">
        <v>80</v>
      </c>
      <c r="F136" s="54" t="s">
        <v>132</v>
      </c>
      <c r="G136" s="54" t="s">
        <v>81</v>
      </c>
      <c r="H136" s="54" t="s">
        <v>3</v>
      </c>
      <c r="I136" s="55">
        <v>22</v>
      </c>
    </row>
    <row r="137" spans="1:9" x14ac:dyDescent="0.2">
      <c r="A137" s="54" t="s">
        <v>104</v>
      </c>
      <c r="B137" s="54" t="s">
        <v>24</v>
      </c>
      <c r="C137" s="54" t="s">
        <v>154</v>
      </c>
      <c r="D137" s="54" t="s">
        <v>79</v>
      </c>
      <c r="E137" s="54" t="s">
        <v>80</v>
      </c>
      <c r="F137" s="54" t="s">
        <v>132</v>
      </c>
      <c r="G137" s="54" t="s">
        <v>81</v>
      </c>
      <c r="H137" s="54" t="s">
        <v>4</v>
      </c>
      <c r="I137" s="55">
        <v>1</v>
      </c>
    </row>
    <row r="138" spans="1:9" x14ac:dyDescent="0.2">
      <c r="A138" s="54" t="s">
        <v>104</v>
      </c>
      <c r="B138" s="54" t="s">
        <v>24</v>
      </c>
      <c r="C138" s="54" t="s">
        <v>154</v>
      </c>
      <c r="D138" s="54" t="s">
        <v>79</v>
      </c>
      <c r="E138" s="54" t="s">
        <v>80</v>
      </c>
      <c r="F138" s="54" t="s">
        <v>132</v>
      </c>
      <c r="G138" s="54" t="s">
        <v>133</v>
      </c>
      <c r="H138" s="54" t="s">
        <v>3</v>
      </c>
      <c r="I138" s="55">
        <v>9</v>
      </c>
    </row>
    <row r="139" spans="1:9" x14ac:dyDescent="0.2">
      <c r="A139" s="54" t="s">
        <v>104</v>
      </c>
      <c r="B139" s="54" t="s">
        <v>24</v>
      </c>
      <c r="C139" s="54" t="s">
        <v>154</v>
      </c>
      <c r="D139" s="54" t="s">
        <v>79</v>
      </c>
      <c r="E139" s="54" t="s">
        <v>80</v>
      </c>
      <c r="F139" s="54" t="s">
        <v>132</v>
      </c>
      <c r="G139" s="54" t="s">
        <v>133</v>
      </c>
      <c r="H139" s="54" t="s">
        <v>4</v>
      </c>
      <c r="I139" s="55">
        <v>11</v>
      </c>
    </row>
    <row r="140" spans="1:9" x14ac:dyDescent="0.2">
      <c r="A140" s="54" t="s">
        <v>104</v>
      </c>
      <c r="B140" s="54" t="s">
        <v>24</v>
      </c>
      <c r="C140" s="54" t="s">
        <v>154</v>
      </c>
      <c r="D140" s="54" t="s">
        <v>79</v>
      </c>
      <c r="E140" s="54" t="s">
        <v>80</v>
      </c>
      <c r="F140" s="54" t="s">
        <v>132</v>
      </c>
      <c r="G140" s="54" t="s">
        <v>53</v>
      </c>
      <c r="H140" s="54" t="s">
        <v>3</v>
      </c>
      <c r="I140" s="55">
        <v>26</v>
      </c>
    </row>
    <row r="141" spans="1:9" x14ac:dyDescent="0.2">
      <c r="A141" s="54" t="s">
        <v>104</v>
      </c>
      <c r="B141" s="54" t="s">
        <v>24</v>
      </c>
      <c r="C141" s="54" t="s">
        <v>154</v>
      </c>
      <c r="D141" s="54" t="s">
        <v>79</v>
      </c>
      <c r="E141" s="54" t="s">
        <v>80</v>
      </c>
      <c r="F141" s="54" t="s">
        <v>132</v>
      </c>
      <c r="G141" s="54" t="s">
        <v>53</v>
      </c>
      <c r="H141" s="54" t="s">
        <v>4</v>
      </c>
      <c r="I141" s="55">
        <v>1</v>
      </c>
    </row>
    <row r="142" spans="1:9" x14ac:dyDescent="0.2">
      <c r="A142" s="54" t="s">
        <v>104</v>
      </c>
      <c r="B142" s="54" t="s">
        <v>25</v>
      </c>
      <c r="C142" s="54" t="s">
        <v>155</v>
      </c>
      <c r="D142" s="54" t="s">
        <v>79</v>
      </c>
      <c r="E142" s="54" t="s">
        <v>82</v>
      </c>
      <c r="F142" s="54" t="s">
        <v>132</v>
      </c>
      <c r="G142" s="54" t="s">
        <v>135</v>
      </c>
      <c r="H142" s="54" t="s">
        <v>3</v>
      </c>
      <c r="I142" s="55">
        <v>1</v>
      </c>
    </row>
    <row r="143" spans="1:9" x14ac:dyDescent="0.2">
      <c r="A143" s="54" t="s">
        <v>104</v>
      </c>
      <c r="B143" s="54" t="s">
        <v>25</v>
      </c>
      <c r="C143" s="54" t="s">
        <v>155</v>
      </c>
      <c r="D143" s="54" t="s">
        <v>79</v>
      </c>
      <c r="E143" s="54" t="s">
        <v>82</v>
      </c>
      <c r="F143" s="54" t="s">
        <v>132</v>
      </c>
      <c r="G143" s="54" t="s">
        <v>135</v>
      </c>
      <c r="H143" s="54" t="s">
        <v>4</v>
      </c>
      <c r="I143" s="55">
        <v>2</v>
      </c>
    </row>
    <row r="144" spans="1:9" x14ac:dyDescent="0.2">
      <c r="A144" s="54" t="s">
        <v>104</v>
      </c>
      <c r="B144" s="54" t="s">
        <v>25</v>
      </c>
      <c r="C144" s="54" t="s">
        <v>155</v>
      </c>
      <c r="D144" s="54" t="s">
        <v>79</v>
      </c>
      <c r="E144" s="54" t="s">
        <v>82</v>
      </c>
      <c r="F144" s="54" t="s">
        <v>132</v>
      </c>
      <c r="G144" s="54" t="s">
        <v>81</v>
      </c>
      <c r="H144" s="54" t="s">
        <v>3</v>
      </c>
      <c r="I144" s="55">
        <v>27</v>
      </c>
    </row>
    <row r="145" spans="1:9" x14ac:dyDescent="0.2">
      <c r="A145" s="54" t="s">
        <v>104</v>
      </c>
      <c r="B145" s="54" t="s">
        <v>25</v>
      </c>
      <c r="C145" s="54" t="s">
        <v>155</v>
      </c>
      <c r="D145" s="54" t="s">
        <v>79</v>
      </c>
      <c r="E145" s="54" t="s">
        <v>82</v>
      </c>
      <c r="F145" s="54" t="s">
        <v>132</v>
      </c>
      <c r="G145" s="54" t="s">
        <v>81</v>
      </c>
      <c r="H145" s="54" t="s">
        <v>85</v>
      </c>
      <c r="I145" s="55">
        <v>2</v>
      </c>
    </row>
    <row r="146" spans="1:9" x14ac:dyDescent="0.2">
      <c r="A146" s="54" t="s">
        <v>104</v>
      </c>
      <c r="B146" s="54" t="s">
        <v>25</v>
      </c>
      <c r="C146" s="54" t="s">
        <v>155</v>
      </c>
      <c r="D146" s="54" t="s">
        <v>79</v>
      </c>
      <c r="E146" s="54" t="s">
        <v>82</v>
      </c>
      <c r="F146" s="54" t="s">
        <v>132</v>
      </c>
      <c r="G146" s="54" t="s">
        <v>81</v>
      </c>
      <c r="H146" s="54" t="s">
        <v>4</v>
      </c>
      <c r="I146" s="55">
        <v>3</v>
      </c>
    </row>
    <row r="147" spans="1:9" x14ac:dyDescent="0.2">
      <c r="A147" s="54" t="s">
        <v>104</v>
      </c>
      <c r="B147" s="54" t="s">
        <v>25</v>
      </c>
      <c r="C147" s="54" t="s">
        <v>155</v>
      </c>
      <c r="D147" s="54" t="s">
        <v>79</v>
      </c>
      <c r="E147" s="54" t="s">
        <v>82</v>
      </c>
      <c r="F147" s="54" t="s">
        <v>132</v>
      </c>
      <c r="G147" s="54" t="s">
        <v>133</v>
      </c>
      <c r="H147" s="54" t="s">
        <v>3</v>
      </c>
      <c r="I147" s="55">
        <v>7</v>
      </c>
    </row>
    <row r="148" spans="1:9" x14ac:dyDescent="0.2">
      <c r="A148" s="54" t="s">
        <v>104</v>
      </c>
      <c r="B148" s="54" t="s">
        <v>25</v>
      </c>
      <c r="C148" s="54" t="s">
        <v>155</v>
      </c>
      <c r="D148" s="54" t="s">
        <v>79</v>
      </c>
      <c r="E148" s="54" t="s">
        <v>82</v>
      </c>
      <c r="F148" s="54" t="s">
        <v>132</v>
      </c>
      <c r="G148" s="54" t="s">
        <v>133</v>
      </c>
      <c r="H148" s="54" t="s">
        <v>4</v>
      </c>
      <c r="I148" s="55">
        <v>7</v>
      </c>
    </row>
    <row r="149" spans="1:9" x14ac:dyDescent="0.2">
      <c r="A149" s="54" t="s">
        <v>104</v>
      </c>
      <c r="B149" s="54" t="s">
        <v>25</v>
      </c>
      <c r="C149" s="54" t="s">
        <v>155</v>
      </c>
      <c r="D149" s="54" t="s">
        <v>79</v>
      </c>
      <c r="E149" s="54" t="s">
        <v>82</v>
      </c>
      <c r="F149" s="54" t="s">
        <v>132</v>
      </c>
      <c r="G149" s="54" t="s">
        <v>53</v>
      </c>
      <c r="H149" s="54" t="s">
        <v>3</v>
      </c>
      <c r="I149" s="55">
        <v>28</v>
      </c>
    </row>
    <row r="150" spans="1:9" x14ac:dyDescent="0.2">
      <c r="A150" s="54" t="s">
        <v>104</v>
      </c>
      <c r="B150" s="54" t="s">
        <v>25</v>
      </c>
      <c r="C150" s="54" t="s">
        <v>155</v>
      </c>
      <c r="D150" s="54" t="s">
        <v>79</v>
      </c>
      <c r="E150" s="54" t="s">
        <v>82</v>
      </c>
      <c r="F150" s="54" t="s">
        <v>132</v>
      </c>
      <c r="G150" s="54" t="s">
        <v>53</v>
      </c>
      <c r="H150" s="54" t="s">
        <v>4</v>
      </c>
      <c r="I150" s="55">
        <v>2</v>
      </c>
    </row>
    <row r="151" spans="1:9" x14ac:dyDescent="0.2">
      <c r="A151" s="54" t="s">
        <v>104</v>
      </c>
      <c r="B151" s="54" t="s">
        <v>67</v>
      </c>
      <c r="C151" s="54" t="s">
        <v>156</v>
      </c>
      <c r="D151" s="54" t="s">
        <v>79</v>
      </c>
      <c r="E151" s="54" t="s">
        <v>83</v>
      </c>
      <c r="F151" s="54" t="s">
        <v>132</v>
      </c>
      <c r="G151" s="54" t="s">
        <v>81</v>
      </c>
      <c r="H151" s="54" t="s">
        <v>3</v>
      </c>
      <c r="I151" s="55">
        <v>5</v>
      </c>
    </row>
    <row r="152" spans="1:9" x14ac:dyDescent="0.2">
      <c r="A152" s="54" t="s">
        <v>104</v>
      </c>
      <c r="B152" s="54" t="s">
        <v>26</v>
      </c>
      <c r="C152" s="54" t="s">
        <v>157</v>
      </c>
      <c r="D152" s="54" t="s">
        <v>79</v>
      </c>
      <c r="E152" s="54" t="s">
        <v>82</v>
      </c>
      <c r="F152" s="54" t="s">
        <v>132</v>
      </c>
      <c r="G152" s="54" t="s">
        <v>135</v>
      </c>
      <c r="H152" s="54" t="s">
        <v>3</v>
      </c>
      <c r="I152" s="55">
        <v>3</v>
      </c>
    </row>
    <row r="153" spans="1:9" x14ac:dyDescent="0.2">
      <c r="A153" s="54" t="s">
        <v>104</v>
      </c>
      <c r="B153" s="54" t="s">
        <v>26</v>
      </c>
      <c r="C153" s="54" t="s">
        <v>157</v>
      </c>
      <c r="D153" s="54" t="s">
        <v>79</v>
      </c>
      <c r="E153" s="54" t="s">
        <v>82</v>
      </c>
      <c r="F153" s="54" t="s">
        <v>132</v>
      </c>
      <c r="G153" s="54" t="s">
        <v>135</v>
      </c>
      <c r="H153" s="54" t="s">
        <v>4</v>
      </c>
      <c r="I153" s="55">
        <v>1</v>
      </c>
    </row>
    <row r="154" spans="1:9" x14ac:dyDescent="0.2">
      <c r="A154" s="54" t="s">
        <v>104</v>
      </c>
      <c r="B154" s="54" t="s">
        <v>26</v>
      </c>
      <c r="C154" s="54" t="s">
        <v>157</v>
      </c>
      <c r="D154" s="54" t="s">
        <v>79</v>
      </c>
      <c r="E154" s="54" t="s">
        <v>82</v>
      </c>
      <c r="F154" s="54" t="s">
        <v>132</v>
      </c>
      <c r="G154" s="54" t="s">
        <v>81</v>
      </c>
      <c r="H154" s="54" t="s">
        <v>3</v>
      </c>
      <c r="I154" s="55">
        <v>35</v>
      </c>
    </row>
    <row r="155" spans="1:9" x14ac:dyDescent="0.2">
      <c r="A155" s="54" t="s">
        <v>104</v>
      </c>
      <c r="B155" s="54" t="s">
        <v>26</v>
      </c>
      <c r="C155" s="54" t="s">
        <v>157</v>
      </c>
      <c r="D155" s="54" t="s">
        <v>79</v>
      </c>
      <c r="E155" s="54" t="s">
        <v>82</v>
      </c>
      <c r="F155" s="54" t="s">
        <v>132</v>
      </c>
      <c r="G155" s="54" t="s">
        <v>81</v>
      </c>
      <c r="H155" s="54" t="s">
        <v>4</v>
      </c>
      <c r="I155" s="55">
        <v>5</v>
      </c>
    </row>
    <row r="156" spans="1:9" x14ac:dyDescent="0.2">
      <c r="A156" s="54" t="s">
        <v>104</v>
      </c>
      <c r="B156" s="54" t="s">
        <v>26</v>
      </c>
      <c r="C156" s="54" t="s">
        <v>157</v>
      </c>
      <c r="D156" s="54" t="s">
        <v>79</v>
      </c>
      <c r="E156" s="54" t="s">
        <v>82</v>
      </c>
      <c r="F156" s="54" t="s">
        <v>132</v>
      </c>
      <c r="G156" s="54" t="s">
        <v>133</v>
      </c>
      <c r="H156" s="54" t="s">
        <v>3</v>
      </c>
      <c r="I156" s="55">
        <v>26</v>
      </c>
    </row>
    <row r="157" spans="1:9" x14ac:dyDescent="0.2">
      <c r="A157" s="54" t="s">
        <v>104</v>
      </c>
      <c r="B157" s="54" t="s">
        <v>26</v>
      </c>
      <c r="C157" s="54" t="s">
        <v>157</v>
      </c>
      <c r="D157" s="54" t="s">
        <v>79</v>
      </c>
      <c r="E157" s="54" t="s">
        <v>82</v>
      </c>
      <c r="F157" s="54" t="s">
        <v>132</v>
      </c>
      <c r="G157" s="54" t="s">
        <v>133</v>
      </c>
      <c r="H157" s="54" t="s">
        <v>4</v>
      </c>
      <c r="I157" s="55">
        <v>34</v>
      </c>
    </row>
    <row r="158" spans="1:9" x14ac:dyDescent="0.2">
      <c r="A158" s="54" t="s">
        <v>104</v>
      </c>
      <c r="B158" s="54" t="s">
        <v>26</v>
      </c>
      <c r="C158" s="54" t="s">
        <v>157</v>
      </c>
      <c r="D158" s="54" t="s">
        <v>79</v>
      </c>
      <c r="E158" s="54" t="s">
        <v>82</v>
      </c>
      <c r="F158" s="54" t="s">
        <v>132</v>
      </c>
      <c r="G158" s="54" t="s">
        <v>53</v>
      </c>
      <c r="H158" s="54" t="s">
        <v>3</v>
      </c>
      <c r="I158" s="55">
        <v>46</v>
      </c>
    </row>
    <row r="159" spans="1:9" x14ac:dyDescent="0.2">
      <c r="A159" s="54" t="s">
        <v>104</v>
      </c>
      <c r="B159" s="54" t="s">
        <v>26</v>
      </c>
      <c r="C159" s="54" t="s">
        <v>157</v>
      </c>
      <c r="D159" s="54" t="s">
        <v>79</v>
      </c>
      <c r="E159" s="54" t="s">
        <v>82</v>
      </c>
      <c r="F159" s="54" t="s">
        <v>132</v>
      </c>
      <c r="G159" s="54" t="s">
        <v>53</v>
      </c>
      <c r="H159" s="54" t="s">
        <v>4</v>
      </c>
      <c r="I159" s="55">
        <v>1</v>
      </c>
    </row>
    <row r="160" spans="1:9" x14ac:dyDescent="0.2">
      <c r="A160" s="54" t="s">
        <v>104</v>
      </c>
      <c r="B160" s="54" t="s">
        <v>27</v>
      </c>
      <c r="C160" s="54" t="s">
        <v>158</v>
      </c>
      <c r="D160" s="54" t="s">
        <v>79</v>
      </c>
      <c r="E160" s="54" t="s">
        <v>80</v>
      </c>
      <c r="F160" s="54" t="s">
        <v>132</v>
      </c>
      <c r="G160" s="54" t="s">
        <v>81</v>
      </c>
      <c r="H160" s="54" t="s">
        <v>3</v>
      </c>
      <c r="I160" s="55">
        <v>41</v>
      </c>
    </row>
    <row r="161" spans="1:9" x14ac:dyDescent="0.2">
      <c r="A161" s="54" t="s">
        <v>104</v>
      </c>
      <c r="B161" s="54" t="s">
        <v>27</v>
      </c>
      <c r="C161" s="54" t="s">
        <v>158</v>
      </c>
      <c r="D161" s="54" t="s">
        <v>79</v>
      </c>
      <c r="E161" s="54" t="s">
        <v>80</v>
      </c>
      <c r="F161" s="54" t="s">
        <v>132</v>
      </c>
      <c r="G161" s="54" t="s">
        <v>81</v>
      </c>
      <c r="H161" s="54" t="s">
        <v>4</v>
      </c>
      <c r="I161" s="55">
        <v>2</v>
      </c>
    </row>
    <row r="162" spans="1:9" x14ac:dyDescent="0.2">
      <c r="A162" s="54" t="s">
        <v>104</v>
      </c>
      <c r="B162" s="54" t="s">
        <v>27</v>
      </c>
      <c r="C162" s="54" t="s">
        <v>158</v>
      </c>
      <c r="D162" s="54" t="s">
        <v>79</v>
      </c>
      <c r="E162" s="54" t="s">
        <v>80</v>
      </c>
      <c r="F162" s="54" t="s">
        <v>132</v>
      </c>
      <c r="G162" s="54" t="s">
        <v>133</v>
      </c>
      <c r="H162" s="54" t="s">
        <v>3</v>
      </c>
      <c r="I162" s="55">
        <v>12</v>
      </c>
    </row>
    <row r="163" spans="1:9" x14ac:dyDescent="0.2">
      <c r="A163" s="54" t="s">
        <v>104</v>
      </c>
      <c r="B163" s="54" t="s">
        <v>27</v>
      </c>
      <c r="C163" s="54" t="s">
        <v>158</v>
      </c>
      <c r="D163" s="54" t="s">
        <v>79</v>
      </c>
      <c r="E163" s="54" t="s">
        <v>80</v>
      </c>
      <c r="F163" s="54" t="s">
        <v>132</v>
      </c>
      <c r="G163" s="54" t="s">
        <v>133</v>
      </c>
      <c r="H163" s="54" t="s">
        <v>4</v>
      </c>
      <c r="I163" s="55">
        <v>20</v>
      </c>
    </row>
    <row r="164" spans="1:9" x14ac:dyDescent="0.2">
      <c r="A164" s="54" t="s">
        <v>104</v>
      </c>
      <c r="B164" s="54" t="s">
        <v>27</v>
      </c>
      <c r="C164" s="54" t="s">
        <v>158</v>
      </c>
      <c r="D164" s="54" t="s">
        <v>79</v>
      </c>
      <c r="E164" s="54" t="s">
        <v>80</v>
      </c>
      <c r="F164" s="54" t="s">
        <v>132</v>
      </c>
      <c r="G164" s="54" t="s">
        <v>53</v>
      </c>
      <c r="H164" s="54" t="s">
        <v>3</v>
      </c>
      <c r="I164" s="55">
        <v>43</v>
      </c>
    </row>
    <row r="165" spans="1:9" x14ac:dyDescent="0.2">
      <c r="A165" s="54" t="s">
        <v>104</v>
      </c>
      <c r="B165" s="54" t="s">
        <v>27</v>
      </c>
      <c r="C165" s="54" t="s">
        <v>158</v>
      </c>
      <c r="D165" s="54" t="s">
        <v>79</v>
      </c>
      <c r="E165" s="54" t="s">
        <v>80</v>
      </c>
      <c r="F165" s="54" t="s">
        <v>132</v>
      </c>
      <c r="G165" s="54" t="s">
        <v>53</v>
      </c>
      <c r="H165" s="54" t="s">
        <v>4</v>
      </c>
      <c r="I165" s="55">
        <v>1</v>
      </c>
    </row>
    <row r="166" spans="1:9" x14ac:dyDescent="0.2">
      <c r="A166" s="54" t="s">
        <v>104</v>
      </c>
      <c r="B166" s="54" t="s">
        <v>28</v>
      </c>
      <c r="C166" s="54" t="s">
        <v>159</v>
      </c>
      <c r="D166" s="54" t="s">
        <v>79</v>
      </c>
      <c r="E166" s="54" t="s">
        <v>82</v>
      </c>
      <c r="F166" s="54" t="s">
        <v>132</v>
      </c>
      <c r="G166" s="54" t="s">
        <v>81</v>
      </c>
      <c r="H166" s="54" t="s">
        <v>3</v>
      </c>
      <c r="I166" s="55">
        <v>11</v>
      </c>
    </row>
    <row r="167" spans="1:9" x14ac:dyDescent="0.2">
      <c r="A167" s="54" t="s">
        <v>104</v>
      </c>
      <c r="B167" s="54" t="s">
        <v>28</v>
      </c>
      <c r="C167" s="54" t="s">
        <v>159</v>
      </c>
      <c r="D167" s="54" t="s">
        <v>79</v>
      </c>
      <c r="E167" s="54" t="s">
        <v>82</v>
      </c>
      <c r="F167" s="54" t="s">
        <v>132</v>
      </c>
      <c r="G167" s="54" t="s">
        <v>81</v>
      </c>
      <c r="H167" s="54" t="s">
        <v>4</v>
      </c>
      <c r="I167" s="55">
        <v>1</v>
      </c>
    </row>
    <row r="168" spans="1:9" x14ac:dyDescent="0.2">
      <c r="A168" s="54" t="s">
        <v>104</v>
      </c>
      <c r="B168" s="54" t="s">
        <v>28</v>
      </c>
      <c r="C168" s="54" t="s">
        <v>159</v>
      </c>
      <c r="D168" s="54" t="s">
        <v>79</v>
      </c>
      <c r="E168" s="54" t="s">
        <v>82</v>
      </c>
      <c r="F168" s="54" t="s">
        <v>132</v>
      </c>
      <c r="G168" s="54" t="s">
        <v>133</v>
      </c>
      <c r="H168" s="54" t="s">
        <v>3</v>
      </c>
      <c r="I168" s="55">
        <v>11</v>
      </c>
    </row>
    <row r="169" spans="1:9" x14ac:dyDescent="0.2">
      <c r="A169" s="54" t="s">
        <v>104</v>
      </c>
      <c r="B169" s="54" t="s">
        <v>28</v>
      </c>
      <c r="C169" s="54" t="s">
        <v>159</v>
      </c>
      <c r="D169" s="54" t="s">
        <v>79</v>
      </c>
      <c r="E169" s="54" t="s">
        <v>82</v>
      </c>
      <c r="F169" s="54" t="s">
        <v>132</v>
      </c>
      <c r="G169" s="54" t="s">
        <v>133</v>
      </c>
      <c r="H169" s="54" t="s">
        <v>85</v>
      </c>
      <c r="I169" s="55">
        <v>2</v>
      </c>
    </row>
    <row r="170" spans="1:9" x14ac:dyDescent="0.2">
      <c r="A170" s="54" t="s">
        <v>104</v>
      </c>
      <c r="B170" s="54" t="s">
        <v>28</v>
      </c>
      <c r="C170" s="54" t="s">
        <v>159</v>
      </c>
      <c r="D170" s="54" t="s">
        <v>79</v>
      </c>
      <c r="E170" s="54" t="s">
        <v>82</v>
      </c>
      <c r="F170" s="54" t="s">
        <v>132</v>
      </c>
      <c r="G170" s="54" t="s">
        <v>133</v>
      </c>
      <c r="H170" s="54" t="s">
        <v>4</v>
      </c>
      <c r="I170" s="55">
        <v>5</v>
      </c>
    </row>
    <row r="171" spans="1:9" x14ac:dyDescent="0.2">
      <c r="A171" s="54" t="s">
        <v>104</v>
      </c>
      <c r="B171" s="54" t="s">
        <v>28</v>
      </c>
      <c r="C171" s="54" t="s">
        <v>159</v>
      </c>
      <c r="D171" s="54" t="s">
        <v>79</v>
      </c>
      <c r="E171" s="54" t="s">
        <v>82</v>
      </c>
      <c r="F171" s="54" t="s">
        <v>132</v>
      </c>
      <c r="G171" s="54" t="s">
        <v>53</v>
      </c>
      <c r="H171" s="54" t="s">
        <v>3</v>
      </c>
      <c r="I171" s="55">
        <v>23</v>
      </c>
    </row>
    <row r="172" spans="1:9" x14ac:dyDescent="0.2">
      <c r="A172" s="54" t="s">
        <v>104</v>
      </c>
      <c r="B172" s="54" t="s">
        <v>29</v>
      </c>
      <c r="C172" s="54" t="s">
        <v>160</v>
      </c>
      <c r="D172" s="54" t="s">
        <v>79</v>
      </c>
      <c r="E172" s="54" t="s">
        <v>83</v>
      </c>
      <c r="F172" s="54" t="s">
        <v>132</v>
      </c>
      <c r="G172" s="54" t="s">
        <v>135</v>
      </c>
      <c r="H172" s="54" t="s">
        <v>3</v>
      </c>
      <c r="I172" s="55">
        <v>1</v>
      </c>
    </row>
    <row r="173" spans="1:9" x14ac:dyDescent="0.2">
      <c r="A173" s="54" t="s">
        <v>104</v>
      </c>
      <c r="B173" s="54" t="s">
        <v>29</v>
      </c>
      <c r="C173" s="54" t="s">
        <v>160</v>
      </c>
      <c r="D173" s="54" t="s">
        <v>79</v>
      </c>
      <c r="E173" s="54" t="s">
        <v>83</v>
      </c>
      <c r="F173" s="54" t="s">
        <v>132</v>
      </c>
      <c r="G173" s="54" t="s">
        <v>135</v>
      </c>
      <c r="H173" s="54" t="s">
        <v>4</v>
      </c>
      <c r="I173" s="55">
        <v>1</v>
      </c>
    </row>
    <row r="174" spans="1:9" x14ac:dyDescent="0.2">
      <c r="A174" s="54" t="s">
        <v>104</v>
      </c>
      <c r="B174" s="54" t="s">
        <v>29</v>
      </c>
      <c r="C174" s="54" t="s">
        <v>160</v>
      </c>
      <c r="D174" s="54" t="s">
        <v>79</v>
      </c>
      <c r="E174" s="54" t="s">
        <v>83</v>
      </c>
      <c r="F174" s="54" t="s">
        <v>132</v>
      </c>
      <c r="G174" s="54" t="s">
        <v>81</v>
      </c>
      <c r="H174" s="54" t="s">
        <v>3</v>
      </c>
      <c r="I174" s="55">
        <v>31</v>
      </c>
    </row>
    <row r="175" spans="1:9" x14ac:dyDescent="0.2">
      <c r="A175" s="54" t="s">
        <v>104</v>
      </c>
      <c r="B175" s="54" t="s">
        <v>29</v>
      </c>
      <c r="C175" s="54" t="s">
        <v>160</v>
      </c>
      <c r="D175" s="54" t="s">
        <v>79</v>
      </c>
      <c r="E175" s="54" t="s">
        <v>83</v>
      </c>
      <c r="F175" s="54" t="s">
        <v>132</v>
      </c>
      <c r="G175" s="54" t="s">
        <v>81</v>
      </c>
      <c r="H175" s="54" t="s">
        <v>4</v>
      </c>
      <c r="I175" s="55">
        <v>3</v>
      </c>
    </row>
    <row r="176" spans="1:9" x14ac:dyDescent="0.2">
      <c r="A176" s="54" t="s">
        <v>104</v>
      </c>
      <c r="B176" s="54" t="s">
        <v>29</v>
      </c>
      <c r="C176" s="54" t="s">
        <v>160</v>
      </c>
      <c r="D176" s="54" t="s">
        <v>79</v>
      </c>
      <c r="E176" s="54" t="s">
        <v>83</v>
      </c>
      <c r="F176" s="54" t="s">
        <v>132</v>
      </c>
      <c r="G176" s="54" t="s">
        <v>133</v>
      </c>
      <c r="H176" s="54" t="s">
        <v>3</v>
      </c>
      <c r="I176" s="55">
        <v>1</v>
      </c>
    </row>
    <row r="177" spans="1:9" x14ac:dyDescent="0.2">
      <c r="A177" s="54" t="s">
        <v>104</v>
      </c>
      <c r="B177" s="54" t="s">
        <v>29</v>
      </c>
      <c r="C177" s="54" t="s">
        <v>160</v>
      </c>
      <c r="D177" s="54" t="s">
        <v>79</v>
      </c>
      <c r="E177" s="54" t="s">
        <v>83</v>
      </c>
      <c r="F177" s="54" t="s">
        <v>132</v>
      </c>
      <c r="G177" s="54" t="s">
        <v>133</v>
      </c>
      <c r="H177" s="54" t="s">
        <v>4</v>
      </c>
      <c r="I177" s="55">
        <v>6</v>
      </c>
    </row>
    <row r="178" spans="1:9" x14ac:dyDescent="0.2">
      <c r="A178" s="54" t="s">
        <v>104</v>
      </c>
      <c r="B178" s="54" t="s">
        <v>29</v>
      </c>
      <c r="C178" s="54" t="s">
        <v>160</v>
      </c>
      <c r="D178" s="54" t="s">
        <v>79</v>
      </c>
      <c r="E178" s="54" t="s">
        <v>83</v>
      </c>
      <c r="F178" s="54" t="s">
        <v>132</v>
      </c>
      <c r="G178" s="54" t="s">
        <v>53</v>
      </c>
      <c r="H178" s="54" t="s">
        <v>3</v>
      </c>
      <c r="I178" s="55">
        <v>10</v>
      </c>
    </row>
    <row r="179" spans="1:9" x14ac:dyDescent="0.2">
      <c r="A179" s="54" t="s">
        <v>104</v>
      </c>
      <c r="B179" s="54" t="s">
        <v>29</v>
      </c>
      <c r="C179" s="54" t="s">
        <v>160</v>
      </c>
      <c r="D179" s="54" t="s">
        <v>79</v>
      </c>
      <c r="E179" s="54" t="s">
        <v>83</v>
      </c>
      <c r="F179" s="54" t="s">
        <v>132</v>
      </c>
      <c r="G179" s="54" t="s">
        <v>53</v>
      </c>
      <c r="H179" s="54" t="s">
        <v>4</v>
      </c>
      <c r="I179" s="55">
        <v>4</v>
      </c>
    </row>
    <row r="180" spans="1:9" x14ac:dyDescent="0.2">
      <c r="A180" s="54" t="s">
        <v>104</v>
      </c>
      <c r="B180" s="54" t="s">
        <v>45</v>
      </c>
      <c r="C180" s="54" t="s">
        <v>161</v>
      </c>
      <c r="D180" s="54" t="s">
        <v>84</v>
      </c>
      <c r="E180" s="54" t="s">
        <v>80</v>
      </c>
      <c r="F180" s="54" t="s">
        <v>132</v>
      </c>
      <c r="G180" s="54" t="s">
        <v>135</v>
      </c>
      <c r="H180" s="54" t="s">
        <v>3</v>
      </c>
      <c r="I180" s="55">
        <v>2</v>
      </c>
    </row>
    <row r="181" spans="1:9" x14ac:dyDescent="0.2">
      <c r="A181" s="54" t="s">
        <v>104</v>
      </c>
      <c r="B181" s="54" t="s">
        <v>45</v>
      </c>
      <c r="C181" s="54" t="s">
        <v>161</v>
      </c>
      <c r="D181" s="54" t="s">
        <v>84</v>
      </c>
      <c r="E181" s="54" t="s">
        <v>80</v>
      </c>
      <c r="F181" s="54" t="s">
        <v>132</v>
      </c>
      <c r="G181" s="54" t="s">
        <v>135</v>
      </c>
      <c r="H181" s="54" t="s">
        <v>4</v>
      </c>
      <c r="I181" s="55">
        <v>2</v>
      </c>
    </row>
    <row r="182" spans="1:9" x14ac:dyDescent="0.2">
      <c r="A182" s="54" t="s">
        <v>104</v>
      </c>
      <c r="B182" s="54" t="s">
        <v>45</v>
      </c>
      <c r="C182" s="54" t="s">
        <v>161</v>
      </c>
      <c r="D182" s="54" t="s">
        <v>84</v>
      </c>
      <c r="E182" s="54" t="s">
        <v>80</v>
      </c>
      <c r="F182" s="54" t="s">
        <v>132</v>
      </c>
      <c r="G182" s="54" t="s">
        <v>81</v>
      </c>
      <c r="H182" s="54" t="s">
        <v>3</v>
      </c>
      <c r="I182" s="55">
        <v>9</v>
      </c>
    </row>
    <row r="183" spans="1:9" x14ac:dyDescent="0.2">
      <c r="A183" s="54" t="s">
        <v>104</v>
      </c>
      <c r="B183" s="54" t="s">
        <v>45</v>
      </c>
      <c r="C183" s="54" t="s">
        <v>161</v>
      </c>
      <c r="D183" s="54" t="s">
        <v>84</v>
      </c>
      <c r="E183" s="54" t="s">
        <v>80</v>
      </c>
      <c r="F183" s="54" t="s">
        <v>132</v>
      </c>
      <c r="G183" s="54" t="s">
        <v>81</v>
      </c>
      <c r="H183" s="54" t="s">
        <v>4</v>
      </c>
      <c r="I183" s="55">
        <v>1</v>
      </c>
    </row>
    <row r="184" spans="1:9" x14ac:dyDescent="0.2">
      <c r="A184" s="54" t="s">
        <v>104</v>
      </c>
      <c r="B184" s="54" t="s">
        <v>45</v>
      </c>
      <c r="C184" s="54" t="s">
        <v>161</v>
      </c>
      <c r="D184" s="54" t="s">
        <v>84</v>
      </c>
      <c r="E184" s="54" t="s">
        <v>80</v>
      </c>
      <c r="F184" s="54" t="s">
        <v>132</v>
      </c>
      <c r="G184" s="54" t="s">
        <v>133</v>
      </c>
      <c r="H184" s="54" t="s">
        <v>3</v>
      </c>
      <c r="I184" s="55">
        <v>9</v>
      </c>
    </row>
    <row r="185" spans="1:9" x14ac:dyDescent="0.2">
      <c r="A185" s="54" t="s">
        <v>104</v>
      </c>
      <c r="B185" s="54" t="s">
        <v>45</v>
      </c>
      <c r="C185" s="54" t="s">
        <v>161</v>
      </c>
      <c r="D185" s="54" t="s">
        <v>84</v>
      </c>
      <c r="E185" s="54" t="s">
        <v>80</v>
      </c>
      <c r="F185" s="54" t="s">
        <v>132</v>
      </c>
      <c r="G185" s="54" t="s">
        <v>133</v>
      </c>
      <c r="H185" s="54" t="s">
        <v>4</v>
      </c>
      <c r="I185" s="55">
        <v>16</v>
      </c>
    </row>
    <row r="186" spans="1:9" x14ac:dyDescent="0.2">
      <c r="A186" s="54" t="s">
        <v>104</v>
      </c>
      <c r="B186" s="54" t="s">
        <v>45</v>
      </c>
      <c r="C186" s="54" t="s">
        <v>161</v>
      </c>
      <c r="D186" s="54" t="s">
        <v>84</v>
      </c>
      <c r="E186" s="54" t="s">
        <v>80</v>
      </c>
      <c r="F186" s="54" t="s">
        <v>132</v>
      </c>
      <c r="G186" s="54" t="s">
        <v>53</v>
      </c>
      <c r="H186" s="54" t="s">
        <v>3</v>
      </c>
      <c r="I186" s="55">
        <v>38</v>
      </c>
    </row>
    <row r="187" spans="1:9" x14ac:dyDescent="0.2">
      <c r="A187" s="54" t="s">
        <v>104</v>
      </c>
      <c r="B187" s="54" t="s">
        <v>45</v>
      </c>
      <c r="C187" s="54" t="s">
        <v>161</v>
      </c>
      <c r="D187" s="54" t="s">
        <v>84</v>
      </c>
      <c r="E187" s="54" t="s">
        <v>80</v>
      </c>
      <c r="F187" s="54" t="s">
        <v>132</v>
      </c>
      <c r="G187" s="54" t="s">
        <v>53</v>
      </c>
      <c r="H187" s="54" t="s">
        <v>4</v>
      </c>
      <c r="I187" s="55">
        <v>1</v>
      </c>
    </row>
    <row r="188" spans="1:9" x14ac:dyDescent="0.2">
      <c r="A188" s="54" t="s">
        <v>104</v>
      </c>
      <c r="B188" s="54" t="s">
        <v>30</v>
      </c>
      <c r="C188" s="54" t="s">
        <v>162</v>
      </c>
      <c r="D188" s="54" t="s">
        <v>79</v>
      </c>
      <c r="E188" s="54" t="s">
        <v>83</v>
      </c>
      <c r="F188" s="54" t="s">
        <v>132</v>
      </c>
      <c r="G188" s="54" t="s">
        <v>135</v>
      </c>
      <c r="H188" s="54" t="s">
        <v>3</v>
      </c>
      <c r="I188" s="55">
        <v>2</v>
      </c>
    </row>
    <row r="189" spans="1:9" x14ac:dyDescent="0.2">
      <c r="A189" s="54" t="s">
        <v>104</v>
      </c>
      <c r="B189" s="54" t="s">
        <v>30</v>
      </c>
      <c r="C189" s="54" t="s">
        <v>162</v>
      </c>
      <c r="D189" s="54" t="s">
        <v>79</v>
      </c>
      <c r="E189" s="54" t="s">
        <v>83</v>
      </c>
      <c r="F189" s="54" t="s">
        <v>132</v>
      </c>
      <c r="G189" s="54" t="s">
        <v>81</v>
      </c>
      <c r="H189" s="54" t="s">
        <v>3</v>
      </c>
      <c r="I189" s="55">
        <v>41</v>
      </c>
    </row>
    <row r="190" spans="1:9" x14ac:dyDescent="0.2">
      <c r="A190" s="54" t="s">
        <v>104</v>
      </c>
      <c r="B190" s="54" t="s">
        <v>30</v>
      </c>
      <c r="C190" s="54" t="s">
        <v>162</v>
      </c>
      <c r="D190" s="54" t="s">
        <v>79</v>
      </c>
      <c r="E190" s="54" t="s">
        <v>83</v>
      </c>
      <c r="F190" s="54" t="s">
        <v>132</v>
      </c>
      <c r="G190" s="54" t="s">
        <v>81</v>
      </c>
      <c r="H190" s="54" t="s">
        <v>4</v>
      </c>
      <c r="I190" s="55">
        <v>2</v>
      </c>
    </row>
    <row r="191" spans="1:9" x14ac:dyDescent="0.2">
      <c r="A191" s="54" t="s">
        <v>104</v>
      </c>
      <c r="B191" s="54" t="s">
        <v>30</v>
      </c>
      <c r="C191" s="54" t="s">
        <v>162</v>
      </c>
      <c r="D191" s="54" t="s">
        <v>79</v>
      </c>
      <c r="E191" s="54" t="s">
        <v>83</v>
      </c>
      <c r="F191" s="54" t="s">
        <v>132</v>
      </c>
      <c r="G191" s="54" t="s">
        <v>133</v>
      </c>
      <c r="H191" s="54" t="s">
        <v>3</v>
      </c>
      <c r="I191" s="55">
        <v>8</v>
      </c>
    </row>
    <row r="192" spans="1:9" x14ac:dyDescent="0.2">
      <c r="A192" s="54" t="s">
        <v>104</v>
      </c>
      <c r="B192" s="54" t="s">
        <v>30</v>
      </c>
      <c r="C192" s="54" t="s">
        <v>162</v>
      </c>
      <c r="D192" s="54" t="s">
        <v>79</v>
      </c>
      <c r="E192" s="54" t="s">
        <v>83</v>
      </c>
      <c r="F192" s="54" t="s">
        <v>132</v>
      </c>
      <c r="G192" s="54" t="s">
        <v>133</v>
      </c>
      <c r="H192" s="54" t="s">
        <v>4</v>
      </c>
      <c r="I192" s="55">
        <v>7</v>
      </c>
    </row>
    <row r="193" spans="1:9" x14ac:dyDescent="0.2">
      <c r="A193" s="54" t="s">
        <v>104</v>
      </c>
      <c r="B193" s="54" t="s">
        <v>30</v>
      </c>
      <c r="C193" s="54" t="s">
        <v>162</v>
      </c>
      <c r="D193" s="54" t="s">
        <v>79</v>
      </c>
      <c r="E193" s="54" t="s">
        <v>83</v>
      </c>
      <c r="F193" s="54" t="s">
        <v>132</v>
      </c>
      <c r="G193" s="54" t="s">
        <v>53</v>
      </c>
      <c r="H193" s="54" t="s">
        <v>3</v>
      </c>
      <c r="I193" s="55">
        <v>17</v>
      </c>
    </row>
    <row r="194" spans="1:9" x14ac:dyDescent="0.2">
      <c r="A194" s="54" t="s">
        <v>104</v>
      </c>
      <c r="B194" s="54" t="s">
        <v>30</v>
      </c>
      <c r="C194" s="54" t="s">
        <v>162</v>
      </c>
      <c r="D194" s="54" t="s">
        <v>79</v>
      </c>
      <c r="E194" s="54" t="s">
        <v>83</v>
      </c>
      <c r="F194" s="54" t="s">
        <v>132</v>
      </c>
      <c r="G194" s="54" t="s">
        <v>53</v>
      </c>
      <c r="H194" s="54" t="s">
        <v>4</v>
      </c>
      <c r="I194" s="55">
        <v>1</v>
      </c>
    </row>
    <row r="195" spans="1:9" x14ac:dyDescent="0.2">
      <c r="A195" s="54" t="s">
        <v>104</v>
      </c>
      <c r="B195" s="54" t="s">
        <v>31</v>
      </c>
      <c r="C195" s="54" t="s">
        <v>163</v>
      </c>
      <c r="D195" s="54" t="s">
        <v>79</v>
      </c>
      <c r="E195" s="54" t="s">
        <v>80</v>
      </c>
      <c r="F195" s="54" t="s">
        <v>132</v>
      </c>
      <c r="G195" s="54" t="s">
        <v>135</v>
      </c>
      <c r="H195" s="54" t="s">
        <v>3</v>
      </c>
      <c r="I195" s="55">
        <v>8</v>
      </c>
    </row>
    <row r="196" spans="1:9" x14ac:dyDescent="0.2">
      <c r="A196" s="54" t="s">
        <v>104</v>
      </c>
      <c r="B196" s="54" t="s">
        <v>31</v>
      </c>
      <c r="C196" s="54" t="s">
        <v>163</v>
      </c>
      <c r="D196" s="54" t="s">
        <v>79</v>
      </c>
      <c r="E196" s="54" t="s">
        <v>80</v>
      </c>
      <c r="F196" s="54" t="s">
        <v>132</v>
      </c>
      <c r="G196" s="54" t="s">
        <v>135</v>
      </c>
      <c r="H196" s="54" t="s">
        <v>4</v>
      </c>
      <c r="I196" s="55">
        <v>10</v>
      </c>
    </row>
    <row r="197" spans="1:9" x14ac:dyDescent="0.2">
      <c r="A197" s="54" t="s">
        <v>104</v>
      </c>
      <c r="B197" s="54" t="s">
        <v>31</v>
      </c>
      <c r="C197" s="54" t="s">
        <v>163</v>
      </c>
      <c r="D197" s="54" t="s">
        <v>79</v>
      </c>
      <c r="E197" s="54" t="s">
        <v>80</v>
      </c>
      <c r="F197" s="54" t="s">
        <v>132</v>
      </c>
      <c r="G197" s="54" t="s">
        <v>133</v>
      </c>
      <c r="H197" s="54" t="s">
        <v>4</v>
      </c>
      <c r="I197" s="55">
        <v>1</v>
      </c>
    </row>
    <row r="198" spans="1:9" x14ac:dyDescent="0.2">
      <c r="A198" s="54" t="s">
        <v>104</v>
      </c>
      <c r="B198" s="54" t="s">
        <v>32</v>
      </c>
      <c r="C198" s="54" t="s">
        <v>164</v>
      </c>
      <c r="D198" s="54" t="s">
        <v>79</v>
      </c>
      <c r="E198" s="54" t="s">
        <v>83</v>
      </c>
      <c r="F198" s="54" t="s">
        <v>132</v>
      </c>
      <c r="G198" s="54" t="s">
        <v>135</v>
      </c>
      <c r="H198" s="54" t="s">
        <v>4</v>
      </c>
      <c r="I198" s="55">
        <v>1</v>
      </c>
    </row>
    <row r="199" spans="1:9" x14ac:dyDescent="0.2">
      <c r="A199" s="54" t="s">
        <v>104</v>
      </c>
      <c r="B199" s="54" t="s">
        <v>32</v>
      </c>
      <c r="C199" s="54" t="s">
        <v>164</v>
      </c>
      <c r="D199" s="54" t="s">
        <v>79</v>
      </c>
      <c r="E199" s="54" t="s">
        <v>83</v>
      </c>
      <c r="F199" s="54" t="s">
        <v>132</v>
      </c>
      <c r="G199" s="54" t="s">
        <v>81</v>
      </c>
      <c r="H199" s="54" t="s">
        <v>3</v>
      </c>
      <c r="I199" s="55">
        <v>43</v>
      </c>
    </row>
    <row r="200" spans="1:9" x14ac:dyDescent="0.2">
      <c r="A200" s="54" t="s">
        <v>104</v>
      </c>
      <c r="B200" s="54" t="s">
        <v>32</v>
      </c>
      <c r="C200" s="54" t="s">
        <v>164</v>
      </c>
      <c r="D200" s="54" t="s">
        <v>79</v>
      </c>
      <c r="E200" s="54" t="s">
        <v>83</v>
      </c>
      <c r="F200" s="54" t="s">
        <v>132</v>
      </c>
      <c r="G200" s="54" t="s">
        <v>81</v>
      </c>
      <c r="H200" s="54" t="s">
        <v>4</v>
      </c>
      <c r="I200" s="55">
        <v>6</v>
      </c>
    </row>
    <row r="201" spans="1:9" x14ac:dyDescent="0.2">
      <c r="A201" s="54" t="s">
        <v>104</v>
      </c>
      <c r="B201" s="54" t="s">
        <v>32</v>
      </c>
      <c r="C201" s="54" t="s">
        <v>164</v>
      </c>
      <c r="D201" s="54" t="s">
        <v>79</v>
      </c>
      <c r="E201" s="54" t="s">
        <v>83</v>
      </c>
      <c r="F201" s="54" t="s">
        <v>132</v>
      </c>
      <c r="G201" s="54" t="s">
        <v>133</v>
      </c>
      <c r="H201" s="54" t="s">
        <v>85</v>
      </c>
      <c r="I201" s="55">
        <v>1</v>
      </c>
    </row>
    <row r="202" spans="1:9" x14ac:dyDescent="0.2">
      <c r="A202" s="54" t="s">
        <v>104</v>
      </c>
      <c r="B202" s="54" t="s">
        <v>32</v>
      </c>
      <c r="C202" s="54" t="s">
        <v>164</v>
      </c>
      <c r="D202" s="54" t="s">
        <v>79</v>
      </c>
      <c r="E202" s="54" t="s">
        <v>83</v>
      </c>
      <c r="F202" s="54" t="s">
        <v>132</v>
      </c>
      <c r="G202" s="54" t="s">
        <v>133</v>
      </c>
      <c r="H202" s="54" t="s">
        <v>4</v>
      </c>
      <c r="I202" s="55">
        <v>2</v>
      </c>
    </row>
    <row r="203" spans="1:9" x14ac:dyDescent="0.2">
      <c r="A203" s="54" t="s">
        <v>104</v>
      </c>
      <c r="B203" s="54" t="s">
        <v>32</v>
      </c>
      <c r="C203" s="54" t="s">
        <v>164</v>
      </c>
      <c r="D203" s="54" t="s">
        <v>79</v>
      </c>
      <c r="E203" s="54" t="s">
        <v>83</v>
      </c>
      <c r="F203" s="54" t="s">
        <v>132</v>
      </c>
      <c r="G203" s="54" t="s">
        <v>53</v>
      </c>
      <c r="H203" s="54" t="s">
        <v>3</v>
      </c>
      <c r="I203" s="55">
        <v>16</v>
      </c>
    </row>
    <row r="204" spans="1:9" x14ac:dyDescent="0.2">
      <c r="A204" s="54" t="s">
        <v>104</v>
      </c>
      <c r="B204" s="54" t="s">
        <v>33</v>
      </c>
      <c r="C204" s="54" t="s">
        <v>165</v>
      </c>
      <c r="D204" s="54" t="s">
        <v>79</v>
      </c>
      <c r="E204" s="54" t="s">
        <v>82</v>
      </c>
      <c r="F204" s="54" t="s">
        <v>132</v>
      </c>
      <c r="G204" s="54" t="s">
        <v>81</v>
      </c>
      <c r="H204" s="54" t="s">
        <v>3</v>
      </c>
      <c r="I204" s="55">
        <v>5</v>
      </c>
    </row>
    <row r="205" spans="1:9" x14ac:dyDescent="0.2">
      <c r="A205" s="54" t="s">
        <v>104</v>
      </c>
      <c r="B205" s="54" t="s">
        <v>33</v>
      </c>
      <c r="C205" s="54" t="s">
        <v>165</v>
      </c>
      <c r="D205" s="54" t="s">
        <v>79</v>
      </c>
      <c r="E205" s="54" t="s">
        <v>82</v>
      </c>
      <c r="F205" s="54" t="s">
        <v>132</v>
      </c>
      <c r="G205" s="54" t="s">
        <v>133</v>
      </c>
      <c r="H205" s="54" t="s">
        <v>3</v>
      </c>
      <c r="I205" s="55">
        <v>3</v>
      </c>
    </row>
    <row r="206" spans="1:9" x14ac:dyDescent="0.2">
      <c r="A206" s="54" t="s">
        <v>104</v>
      </c>
      <c r="B206" s="54" t="s">
        <v>33</v>
      </c>
      <c r="C206" s="54" t="s">
        <v>165</v>
      </c>
      <c r="D206" s="54" t="s">
        <v>79</v>
      </c>
      <c r="E206" s="54" t="s">
        <v>82</v>
      </c>
      <c r="F206" s="54" t="s">
        <v>132</v>
      </c>
      <c r="G206" s="54" t="s">
        <v>133</v>
      </c>
      <c r="H206" s="54" t="s">
        <v>4</v>
      </c>
      <c r="I206" s="55">
        <v>1</v>
      </c>
    </row>
    <row r="207" spans="1:9" x14ac:dyDescent="0.2">
      <c r="A207" s="54" t="s">
        <v>104</v>
      </c>
      <c r="B207" s="54" t="s">
        <v>33</v>
      </c>
      <c r="C207" s="54" t="s">
        <v>165</v>
      </c>
      <c r="D207" s="54" t="s">
        <v>79</v>
      </c>
      <c r="E207" s="54" t="s">
        <v>82</v>
      </c>
      <c r="F207" s="54" t="s">
        <v>132</v>
      </c>
      <c r="G207" s="54" t="s">
        <v>53</v>
      </c>
      <c r="H207" s="54" t="s">
        <v>3</v>
      </c>
      <c r="I207" s="55">
        <v>22</v>
      </c>
    </row>
    <row r="208" spans="1:9" x14ac:dyDescent="0.2">
      <c r="A208" s="54" t="s">
        <v>104</v>
      </c>
      <c r="B208" s="54" t="s">
        <v>33</v>
      </c>
      <c r="C208" s="54" t="s">
        <v>165</v>
      </c>
      <c r="D208" s="54" t="s">
        <v>79</v>
      </c>
      <c r="E208" s="54" t="s">
        <v>82</v>
      </c>
      <c r="F208" s="54" t="s">
        <v>132</v>
      </c>
      <c r="G208" s="54" t="s">
        <v>53</v>
      </c>
      <c r="H208" s="54" t="s">
        <v>85</v>
      </c>
      <c r="I208" s="55">
        <v>1</v>
      </c>
    </row>
    <row r="209" spans="1:9" x14ac:dyDescent="0.2">
      <c r="A209" s="54" t="s">
        <v>104</v>
      </c>
      <c r="B209" s="54" t="s">
        <v>33</v>
      </c>
      <c r="C209" s="54" t="s">
        <v>165</v>
      </c>
      <c r="D209" s="54" t="s">
        <v>79</v>
      </c>
      <c r="E209" s="54" t="s">
        <v>82</v>
      </c>
      <c r="F209" s="54" t="s">
        <v>132</v>
      </c>
      <c r="G209" s="54" t="s">
        <v>53</v>
      </c>
      <c r="H209" s="54" t="s">
        <v>4</v>
      </c>
      <c r="I209" s="55">
        <v>2</v>
      </c>
    </row>
    <row r="210" spans="1:9" x14ac:dyDescent="0.2">
      <c r="A210" s="54" t="s">
        <v>104</v>
      </c>
      <c r="B210" s="54" t="s">
        <v>34</v>
      </c>
      <c r="C210" s="54" t="s">
        <v>166</v>
      </c>
      <c r="D210" s="54" t="s">
        <v>79</v>
      </c>
      <c r="E210" s="54" t="s">
        <v>83</v>
      </c>
      <c r="F210" s="54" t="s">
        <v>132</v>
      </c>
      <c r="G210" s="54" t="s">
        <v>135</v>
      </c>
      <c r="H210" s="54" t="s">
        <v>4</v>
      </c>
      <c r="I210" s="55">
        <v>1</v>
      </c>
    </row>
    <row r="211" spans="1:9" x14ac:dyDescent="0.2">
      <c r="A211" s="54" t="s">
        <v>104</v>
      </c>
      <c r="B211" s="54" t="s">
        <v>34</v>
      </c>
      <c r="C211" s="54" t="s">
        <v>166</v>
      </c>
      <c r="D211" s="54" t="s">
        <v>79</v>
      </c>
      <c r="E211" s="54" t="s">
        <v>83</v>
      </c>
      <c r="F211" s="54" t="s">
        <v>132</v>
      </c>
      <c r="G211" s="54" t="s">
        <v>81</v>
      </c>
      <c r="H211" s="54" t="s">
        <v>3</v>
      </c>
      <c r="I211" s="55">
        <v>9</v>
      </c>
    </row>
    <row r="212" spans="1:9" x14ac:dyDescent="0.2">
      <c r="A212" s="54" t="s">
        <v>104</v>
      </c>
      <c r="B212" s="54" t="s">
        <v>34</v>
      </c>
      <c r="C212" s="54" t="s">
        <v>166</v>
      </c>
      <c r="D212" s="54" t="s">
        <v>79</v>
      </c>
      <c r="E212" s="54" t="s">
        <v>83</v>
      </c>
      <c r="F212" s="54" t="s">
        <v>132</v>
      </c>
      <c r="G212" s="54" t="s">
        <v>133</v>
      </c>
      <c r="H212" s="54" t="s">
        <v>3</v>
      </c>
      <c r="I212" s="55">
        <v>3</v>
      </c>
    </row>
    <row r="213" spans="1:9" x14ac:dyDescent="0.2">
      <c r="A213" s="54" t="s">
        <v>104</v>
      </c>
      <c r="B213" s="54" t="s">
        <v>34</v>
      </c>
      <c r="C213" s="54" t="s">
        <v>166</v>
      </c>
      <c r="D213" s="54" t="s">
        <v>79</v>
      </c>
      <c r="E213" s="54" t="s">
        <v>83</v>
      </c>
      <c r="F213" s="54" t="s">
        <v>132</v>
      </c>
      <c r="G213" s="54" t="s">
        <v>133</v>
      </c>
      <c r="H213" s="54" t="s">
        <v>4</v>
      </c>
      <c r="I213" s="55">
        <v>2</v>
      </c>
    </row>
    <row r="214" spans="1:9" x14ac:dyDescent="0.2">
      <c r="A214" s="54" t="s">
        <v>104</v>
      </c>
      <c r="B214" s="54" t="s">
        <v>34</v>
      </c>
      <c r="C214" s="54" t="s">
        <v>166</v>
      </c>
      <c r="D214" s="54" t="s">
        <v>79</v>
      </c>
      <c r="E214" s="54" t="s">
        <v>83</v>
      </c>
      <c r="F214" s="54" t="s">
        <v>132</v>
      </c>
      <c r="G214" s="54" t="s">
        <v>53</v>
      </c>
      <c r="H214" s="54" t="s">
        <v>3</v>
      </c>
      <c r="I214" s="55">
        <v>5</v>
      </c>
    </row>
    <row r="215" spans="1:9" x14ac:dyDescent="0.2">
      <c r="A215" s="54" t="s">
        <v>104</v>
      </c>
      <c r="B215" s="54" t="s">
        <v>34</v>
      </c>
      <c r="C215" s="54" t="s">
        <v>166</v>
      </c>
      <c r="D215" s="54" t="s">
        <v>79</v>
      </c>
      <c r="E215" s="54" t="s">
        <v>83</v>
      </c>
      <c r="F215" s="54" t="s">
        <v>132</v>
      </c>
      <c r="G215" s="54" t="s">
        <v>53</v>
      </c>
      <c r="H215" s="54" t="s">
        <v>4</v>
      </c>
      <c r="I215" s="55">
        <v>3</v>
      </c>
    </row>
    <row r="216" spans="1:9" x14ac:dyDescent="0.2">
      <c r="A216" s="54" t="s">
        <v>104</v>
      </c>
      <c r="B216" s="54" t="s">
        <v>35</v>
      </c>
      <c r="C216" s="54" t="s">
        <v>167</v>
      </c>
      <c r="D216" s="54" t="s">
        <v>79</v>
      </c>
      <c r="E216" s="54" t="s">
        <v>80</v>
      </c>
      <c r="F216" s="54" t="s">
        <v>132</v>
      </c>
      <c r="G216" s="54" t="s">
        <v>81</v>
      </c>
      <c r="H216" s="54" t="s">
        <v>3</v>
      </c>
      <c r="I216" s="55">
        <v>21</v>
      </c>
    </row>
    <row r="217" spans="1:9" x14ac:dyDescent="0.2">
      <c r="A217" s="54" t="s">
        <v>104</v>
      </c>
      <c r="B217" s="54" t="s">
        <v>35</v>
      </c>
      <c r="C217" s="54" t="s">
        <v>167</v>
      </c>
      <c r="D217" s="54" t="s">
        <v>79</v>
      </c>
      <c r="E217" s="54" t="s">
        <v>80</v>
      </c>
      <c r="F217" s="54" t="s">
        <v>132</v>
      </c>
      <c r="G217" s="54" t="s">
        <v>81</v>
      </c>
      <c r="H217" s="54" t="s">
        <v>4</v>
      </c>
      <c r="I217" s="55">
        <v>2</v>
      </c>
    </row>
    <row r="218" spans="1:9" x14ac:dyDescent="0.2">
      <c r="A218" s="54" t="s">
        <v>104</v>
      </c>
      <c r="B218" s="54" t="s">
        <v>35</v>
      </c>
      <c r="C218" s="54" t="s">
        <v>167</v>
      </c>
      <c r="D218" s="54" t="s">
        <v>79</v>
      </c>
      <c r="E218" s="54" t="s">
        <v>80</v>
      </c>
      <c r="F218" s="54" t="s">
        <v>132</v>
      </c>
      <c r="G218" s="54" t="s">
        <v>133</v>
      </c>
      <c r="H218" s="54" t="s">
        <v>3</v>
      </c>
      <c r="I218" s="55">
        <v>9</v>
      </c>
    </row>
    <row r="219" spans="1:9" x14ac:dyDescent="0.2">
      <c r="A219" s="54" t="s">
        <v>104</v>
      </c>
      <c r="B219" s="54" t="s">
        <v>35</v>
      </c>
      <c r="C219" s="54" t="s">
        <v>167</v>
      </c>
      <c r="D219" s="54" t="s">
        <v>79</v>
      </c>
      <c r="E219" s="54" t="s">
        <v>80</v>
      </c>
      <c r="F219" s="54" t="s">
        <v>132</v>
      </c>
      <c r="G219" s="54" t="s">
        <v>133</v>
      </c>
      <c r="H219" s="54" t="s">
        <v>4</v>
      </c>
      <c r="I219" s="55">
        <v>13</v>
      </c>
    </row>
    <row r="220" spans="1:9" x14ac:dyDescent="0.2">
      <c r="A220" s="54" t="s">
        <v>104</v>
      </c>
      <c r="B220" s="54" t="s">
        <v>35</v>
      </c>
      <c r="C220" s="54" t="s">
        <v>167</v>
      </c>
      <c r="D220" s="54" t="s">
        <v>79</v>
      </c>
      <c r="E220" s="54" t="s">
        <v>80</v>
      </c>
      <c r="F220" s="54" t="s">
        <v>132</v>
      </c>
      <c r="G220" s="54" t="s">
        <v>53</v>
      </c>
      <c r="H220" s="54" t="s">
        <v>3</v>
      </c>
      <c r="I220" s="55">
        <v>28</v>
      </c>
    </row>
    <row r="221" spans="1:9" x14ac:dyDescent="0.2">
      <c r="A221" s="54" t="s">
        <v>104</v>
      </c>
      <c r="B221" s="54" t="s">
        <v>35</v>
      </c>
      <c r="C221" s="54" t="s">
        <v>167</v>
      </c>
      <c r="D221" s="54" t="s">
        <v>79</v>
      </c>
      <c r="E221" s="54" t="s">
        <v>80</v>
      </c>
      <c r="F221" s="54" t="s">
        <v>132</v>
      </c>
      <c r="G221" s="54" t="s">
        <v>53</v>
      </c>
      <c r="H221" s="54" t="s">
        <v>4</v>
      </c>
      <c r="I221" s="55">
        <v>3</v>
      </c>
    </row>
    <row r="222" spans="1:9" x14ac:dyDescent="0.2">
      <c r="A222" s="54" t="s">
        <v>104</v>
      </c>
      <c r="B222" s="54" t="s">
        <v>36</v>
      </c>
      <c r="C222" s="54" t="s">
        <v>168</v>
      </c>
      <c r="D222" s="54" t="s">
        <v>79</v>
      </c>
      <c r="E222" s="54" t="s">
        <v>83</v>
      </c>
      <c r="F222" s="54" t="s">
        <v>132</v>
      </c>
      <c r="G222" s="54" t="s">
        <v>81</v>
      </c>
      <c r="H222" s="54" t="s">
        <v>3</v>
      </c>
      <c r="I222" s="55">
        <v>51</v>
      </c>
    </row>
    <row r="223" spans="1:9" x14ac:dyDescent="0.2">
      <c r="A223" s="54" t="s">
        <v>104</v>
      </c>
      <c r="B223" s="54" t="s">
        <v>36</v>
      </c>
      <c r="C223" s="54" t="s">
        <v>168</v>
      </c>
      <c r="D223" s="54" t="s">
        <v>79</v>
      </c>
      <c r="E223" s="54" t="s">
        <v>83</v>
      </c>
      <c r="F223" s="54" t="s">
        <v>132</v>
      </c>
      <c r="G223" s="54" t="s">
        <v>81</v>
      </c>
      <c r="H223" s="54" t="s">
        <v>4</v>
      </c>
      <c r="I223" s="55">
        <v>5</v>
      </c>
    </row>
    <row r="224" spans="1:9" x14ac:dyDescent="0.2">
      <c r="A224" s="54" t="s">
        <v>104</v>
      </c>
      <c r="B224" s="54" t="s">
        <v>36</v>
      </c>
      <c r="C224" s="54" t="s">
        <v>168</v>
      </c>
      <c r="D224" s="54" t="s">
        <v>79</v>
      </c>
      <c r="E224" s="54" t="s">
        <v>83</v>
      </c>
      <c r="F224" s="54" t="s">
        <v>132</v>
      </c>
      <c r="G224" s="54" t="s">
        <v>133</v>
      </c>
      <c r="H224" s="54" t="s">
        <v>3</v>
      </c>
      <c r="I224" s="55">
        <v>2</v>
      </c>
    </row>
    <row r="225" spans="1:9" x14ac:dyDescent="0.2">
      <c r="A225" s="54" t="s">
        <v>104</v>
      </c>
      <c r="B225" s="54" t="s">
        <v>36</v>
      </c>
      <c r="C225" s="54" t="s">
        <v>168</v>
      </c>
      <c r="D225" s="54" t="s">
        <v>79</v>
      </c>
      <c r="E225" s="54" t="s">
        <v>83</v>
      </c>
      <c r="F225" s="54" t="s">
        <v>132</v>
      </c>
      <c r="G225" s="54" t="s">
        <v>133</v>
      </c>
      <c r="H225" s="54" t="s">
        <v>4</v>
      </c>
      <c r="I225" s="55">
        <v>4</v>
      </c>
    </row>
    <row r="226" spans="1:9" x14ac:dyDescent="0.2">
      <c r="A226" s="54" t="s">
        <v>104</v>
      </c>
      <c r="B226" s="54" t="s">
        <v>36</v>
      </c>
      <c r="C226" s="54" t="s">
        <v>168</v>
      </c>
      <c r="D226" s="54" t="s">
        <v>79</v>
      </c>
      <c r="E226" s="54" t="s">
        <v>83</v>
      </c>
      <c r="F226" s="54" t="s">
        <v>132</v>
      </c>
      <c r="G226" s="54" t="s">
        <v>53</v>
      </c>
      <c r="H226" s="54" t="s">
        <v>3</v>
      </c>
      <c r="I226" s="55">
        <v>19</v>
      </c>
    </row>
    <row r="227" spans="1:9" x14ac:dyDescent="0.2">
      <c r="A227" s="54" t="s">
        <v>104</v>
      </c>
      <c r="B227" s="54" t="s">
        <v>37</v>
      </c>
      <c r="C227" s="54" t="s">
        <v>169</v>
      </c>
      <c r="D227" s="54" t="s">
        <v>79</v>
      </c>
      <c r="E227" s="54" t="s">
        <v>83</v>
      </c>
      <c r="F227" s="54" t="s">
        <v>132</v>
      </c>
      <c r="G227" s="54" t="s">
        <v>135</v>
      </c>
      <c r="H227" s="54" t="s">
        <v>3</v>
      </c>
      <c r="I227" s="55">
        <v>2</v>
      </c>
    </row>
    <row r="228" spans="1:9" x14ac:dyDescent="0.2">
      <c r="A228" s="54" t="s">
        <v>104</v>
      </c>
      <c r="B228" s="54" t="s">
        <v>37</v>
      </c>
      <c r="C228" s="54" t="s">
        <v>169</v>
      </c>
      <c r="D228" s="54" t="s">
        <v>79</v>
      </c>
      <c r="E228" s="54" t="s">
        <v>83</v>
      </c>
      <c r="F228" s="54" t="s">
        <v>132</v>
      </c>
      <c r="G228" s="54" t="s">
        <v>81</v>
      </c>
      <c r="H228" s="54" t="s">
        <v>3</v>
      </c>
      <c r="I228" s="55">
        <v>30</v>
      </c>
    </row>
    <row r="229" spans="1:9" x14ac:dyDescent="0.2">
      <c r="A229" s="54" t="s">
        <v>104</v>
      </c>
      <c r="B229" s="54" t="s">
        <v>37</v>
      </c>
      <c r="C229" s="54" t="s">
        <v>169</v>
      </c>
      <c r="D229" s="54" t="s">
        <v>79</v>
      </c>
      <c r="E229" s="54" t="s">
        <v>83</v>
      </c>
      <c r="F229" s="54" t="s">
        <v>132</v>
      </c>
      <c r="G229" s="54" t="s">
        <v>81</v>
      </c>
      <c r="H229" s="54" t="s">
        <v>4</v>
      </c>
      <c r="I229" s="55">
        <v>6</v>
      </c>
    </row>
    <row r="230" spans="1:9" x14ac:dyDescent="0.2">
      <c r="A230" s="54" t="s">
        <v>104</v>
      </c>
      <c r="B230" s="54" t="s">
        <v>37</v>
      </c>
      <c r="C230" s="54" t="s">
        <v>169</v>
      </c>
      <c r="D230" s="54" t="s">
        <v>79</v>
      </c>
      <c r="E230" s="54" t="s">
        <v>83</v>
      </c>
      <c r="F230" s="54" t="s">
        <v>132</v>
      </c>
      <c r="G230" s="54" t="s">
        <v>133</v>
      </c>
      <c r="H230" s="54" t="s">
        <v>3</v>
      </c>
      <c r="I230" s="55">
        <v>5</v>
      </c>
    </row>
    <row r="231" spans="1:9" x14ac:dyDescent="0.2">
      <c r="A231" s="54" t="s">
        <v>104</v>
      </c>
      <c r="B231" s="54" t="s">
        <v>37</v>
      </c>
      <c r="C231" s="54" t="s">
        <v>169</v>
      </c>
      <c r="D231" s="54" t="s">
        <v>79</v>
      </c>
      <c r="E231" s="54" t="s">
        <v>83</v>
      </c>
      <c r="F231" s="54" t="s">
        <v>132</v>
      </c>
      <c r="G231" s="54" t="s">
        <v>133</v>
      </c>
      <c r="H231" s="54" t="s">
        <v>4</v>
      </c>
      <c r="I231" s="55">
        <v>3</v>
      </c>
    </row>
    <row r="232" spans="1:9" x14ac:dyDescent="0.2">
      <c r="A232" s="54" t="s">
        <v>104</v>
      </c>
      <c r="B232" s="54" t="s">
        <v>37</v>
      </c>
      <c r="C232" s="54" t="s">
        <v>169</v>
      </c>
      <c r="D232" s="54" t="s">
        <v>79</v>
      </c>
      <c r="E232" s="54" t="s">
        <v>83</v>
      </c>
      <c r="F232" s="54" t="s">
        <v>132</v>
      </c>
      <c r="G232" s="54" t="s">
        <v>53</v>
      </c>
      <c r="H232" s="54" t="s">
        <v>3</v>
      </c>
      <c r="I232" s="55">
        <v>9</v>
      </c>
    </row>
    <row r="233" spans="1:9" x14ac:dyDescent="0.2">
      <c r="A233" s="54" t="s">
        <v>104</v>
      </c>
      <c r="B233" s="54" t="s">
        <v>46</v>
      </c>
      <c r="C233" s="54" t="s">
        <v>170</v>
      </c>
      <c r="D233" s="54" t="s">
        <v>84</v>
      </c>
      <c r="E233" s="54" t="s">
        <v>80</v>
      </c>
      <c r="F233" s="54" t="s">
        <v>132</v>
      </c>
      <c r="G233" s="54" t="s">
        <v>81</v>
      </c>
      <c r="H233" s="54" t="s">
        <v>3</v>
      </c>
      <c r="I233" s="55">
        <v>8</v>
      </c>
    </row>
    <row r="234" spans="1:9" x14ac:dyDescent="0.2">
      <c r="A234" s="54" t="s">
        <v>104</v>
      </c>
      <c r="B234" s="54" t="s">
        <v>46</v>
      </c>
      <c r="C234" s="54" t="s">
        <v>170</v>
      </c>
      <c r="D234" s="54" t="s">
        <v>84</v>
      </c>
      <c r="E234" s="54" t="s">
        <v>80</v>
      </c>
      <c r="F234" s="54" t="s">
        <v>132</v>
      </c>
      <c r="G234" s="54" t="s">
        <v>133</v>
      </c>
      <c r="H234" s="54" t="s">
        <v>3</v>
      </c>
      <c r="I234" s="55">
        <v>14</v>
      </c>
    </row>
    <row r="235" spans="1:9" x14ac:dyDescent="0.2">
      <c r="A235" s="54" t="s">
        <v>104</v>
      </c>
      <c r="B235" s="54" t="s">
        <v>46</v>
      </c>
      <c r="C235" s="54" t="s">
        <v>170</v>
      </c>
      <c r="D235" s="54" t="s">
        <v>84</v>
      </c>
      <c r="E235" s="54" t="s">
        <v>80</v>
      </c>
      <c r="F235" s="54" t="s">
        <v>132</v>
      </c>
      <c r="G235" s="54" t="s">
        <v>133</v>
      </c>
      <c r="H235" s="54" t="s">
        <v>4</v>
      </c>
      <c r="I235" s="55">
        <v>22</v>
      </c>
    </row>
    <row r="236" spans="1:9" x14ac:dyDescent="0.2">
      <c r="A236" s="54" t="s">
        <v>104</v>
      </c>
      <c r="B236" s="54" t="s">
        <v>46</v>
      </c>
      <c r="C236" s="54" t="s">
        <v>170</v>
      </c>
      <c r="D236" s="54" t="s">
        <v>84</v>
      </c>
      <c r="E236" s="54" t="s">
        <v>80</v>
      </c>
      <c r="F236" s="54" t="s">
        <v>132</v>
      </c>
      <c r="G236" s="54" t="s">
        <v>53</v>
      </c>
      <c r="H236" s="54" t="s">
        <v>3</v>
      </c>
      <c r="I236" s="55">
        <v>26</v>
      </c>
    </row>
    <row r="237" spans="1:9" x14ac:dyDescent="0.2">
      <c r="A237" s="54" t="s">
        <v>104</v>
      </c>
      <c r="B237" s="54" t="s">
        <v>46</v>
      </c>
      <c r="C237" s="54" t="s">
        <v>170</v>
      </c>
      <c r="D237" s="54" t="s">
        <v>84</v>
      </c>
      <c r="E237" s="54" t="s">
        <v>80</v>
      </c>
      <c r="F237" s="54" t="s">
        <v>132</v>
      </c>
      <c r="G237" s="54" t="s">
        <v>53</v>
      </c>
      <c r="H237" s="54" t="s">
        <v>4</v>
      </c>
      <c r="I237" s="55">
        <v>1</v>
      </c>
    </row>
    <row r="238" spans="1:9" x14ac:dyDescent="0.2">
      <c r="A238" s="54" t="s">
        <v>104</v>
      </c>
      <c r="B238" s="54" t="s">
        <v>38</v>
      </c>
      <c r="C238" s="54" t="s">
        <v>171</v>
      </c>
      <c r="D238" s="54" t="s">
        <v>79</v>
      </c>
      <c r="E238" s="54" t="s">
        <v>82</v>
      </c>
      <c r="F238" s="54" t="s">
        <v>132</v>
      </c>
      <c r="G238" s="54" t="s">
        <v>81</v>
      </c>
      <c r="H238" s="54" t="s">
        <v>3</v>
      </c>
      <c r="I238" s="55">
        <v>34</v>
      </c>
    </row>
    <row r="239" spans="1:9" x14ac:dyDescent="0.2">
      <c r="A239" s="54" t="s">
        <v>104</v>
      </c>
      <c r="B239" s="54" t="s">
        <v>38</v>
      </c>
      <c r="C239" s="54" t="s">
        <v>171</v>
      </c>
      <c r="D239" s="54" t="s">
        <v>79</v>
      </c>
      <c r="E239" s="54" t="s">
        <v>82</v>
      </c>
      <c r="F239" s="54" t="s">
        <v>132</v>
      </c>
      <c r="G239" s="54" t="s">
        <v>81</v>
      </c>
      <c r="H239" s="54" t="s">
        <v>4</v>
      </c>
      <c r="I239" s="55">
        <v>7</v>
      </c>
    </row>
    <row r="240" spans="1:9" x14ac:dyDescent="0.2">
      <c r="A240" s="54" t="s">
        <v>104</v>
      </c>
      <c r="B240" s="54" t="s">
        <v>38</v>
      </c>
      <c r="C240" s="54" t="s">
        <v>171</v>
      </c>
      <c r="D240" s="54" t="s">
        <v>79</v>
      </c>
      <c r="E240" s="54" t="s">
        <v>82</v>
      </c>
      <c r="F240" s="54" t="s">
        <v>132</v>
      </c>
      <c r="G240" s="54" t="s">
        <v>133</v>
      </c>
      <c r="H240" s="54" t="s">
        <v>3</v>
      </c>
      <c r="I240" s="55">
        <v>3</v>
      </c>
    </row>
    <row r="241" spans="1:9" x14ac:dyDescent="0.2">
      <c r="A241" s="54" t="s">
        <v>104</v>
      </c>
      <c r="B241" s="54" t="s">
        <v>38</v>
      </c>
      <c r="C241" s="54" t="s">
        <v>171</v>
      </c>
      <c r="D241" s="54" t="s">
        <v>79</v>
      </c>
      <c r="E241" s="54" t="s">
        <v>82</v>
      </c>
      <c r="F241" s="54" t="s">
        <v>132</v>
      </c>
      <c r="G241" s="54" t="s">
        <v>133</v>
      </c>
      <c r="H241" s="54" t="s">
        <v>4</v>
      </c>
      <c r="I241" s="55">
        <v>6</v>
      </c>
    </row>
    <row r="242" spans="1:9" x14ac:dyDescent="0.2">
      <c r="A242" s="54" t="s">
        <v>104</v>
      </c>
      <c r="B242" s="54" t="s">
        <v>38</v>
      </c>
      <c r="C242" s="54" t="s">
        <v>171</v>
      </c>
      <c r="D242" s="54" t="s">
        <v>79</v>
      </c>
      <c r="E242" s="54" t="s">
        <v>82</v>
      </c>
      <c r="F242" s="54" t="s">
        <v>132</v>
      </c>
      <c r="G242" s="54" t="s">
        <v>53</v>
      </c>
      <c r="H242" s="54" t="s">
        <v>3</v>
      </c>
      <c r="I242" s="55">
        <v>11</v>
      </c>
    </row>
    <row r="243" spans="1:9" x14ac:dyDescent="0.2">
      <c r="A243" s="54" t="s">
        <v>104</v>
      </c>
      <c r="B243" s="54" t="s">
        <v>38</v>
      </c>
      <c r="C243" s="54" t="s">
        <v>171</v>
      </c>
      <c r="D243" s="54" t="s">
        <v>79</v>
      </c>
      <c r="E243" s="54" t="s">
        <v>82</v>
      </c>
      <c r="F243" s="54" t="s">
        <v>132</v>
      </c>
      <c r="G243" s="54" t="s">
        <v>53</v>
      </c>
      <c r="H243" s="54" t="s">
        <v>4</v>
      </c>
      <c r="I243" s="55">
        <v>1</v>
      </c>
    </row>
    <row r="244" spans="1:9" x14ac:dyDescent="0.2">
      <c r="A244" s="54" t="s">
        <v>104</v>
      </c>
      <c r="B244" s="54" t="s">
        <v>39</v>
      </c>
      <c r="C244" s="54" t="s">
        <v>172</v>
      </c>
      <c r="D244" s="54" t="s">
        <v>79</v>
      </c>
      <c r="E244" s="54" t="s">
        <v>83</v>
      </c>
      <c r="F244" s="54" t="s">
        <v>132</v>
      </c>
      <c r="G244" s="54" t="s">
        <v>81</v>
      </c>
      <c r="H244" s="54" t="s">
        <v>3</v>
      </c>
      <c r="I244" s="55">
        <v>34</v>
      </c>
    </row>
    <row r="245" spans="1:9" x14ac:dyDescent="0.2">
      <c r="A245" s="54" t="s">
        <v>104</v>
      </c>
      <c r="B245" s="54" t="s">
        <v>39</v>
      </c>
      <c r="C245" s="54" t="s">
        <v>172</v>
      </c>
      <c r="D245" s="54" t="s">
        <v>79</v>
      </c>
      <c r="E245" s="54" t="s">
        <v>83</v>
      </c>
      <c r="F245" s="54" t="s">
        <v>132</v>
      </c>
      <c r="G245" s="54" t="s">
        <v>81</v>
      </c>
      <c r="H245" s="54" t="s">
        <v>4</v>
      </c>
      <c r="I245" s="55">
        <v>11</v>
      </c>
    </row>
    <row r="246" spans="1:9" x14ac:dyDescent="0.2">
      <c r="A246" s="54" t="s">
        <v>104</v>
      </c>
      <c r="B246" s="54" t="s">
        <v>39</v>
      </c>
      <c r="C246" s="54" t="s">
        <v>172</v>
      </c>
      <c r="D246" s="54" t="s">
        <v>79</v>
      </c>
      <c r="E246" s="54" t="s">
        <v>83</v>
      </c>
      <c r="F246" s="54" t="s">
        <v>132</v>
      </c>
      <c r="G246" s="54" t="s">
        <v>133</v>
      </c>
      <c r="H246" s="54" t="s">
        <v>3</v>
      </c>
      <c r="I246" s="55">
        <v>7</v>
      </c>
    </row>
    <row r="247" spans="1:9" x14ac:dyDescent="0.2">
      <c r="A247" s="54" t="s">
        <v>104</v>
      </c>
      <c r="B247" s="54" t="s">
        <v>39</v>
      </c>
      <c r="C247" s="54" t="s">
        <v>172</v>
      </c>
      <c r="D247" s="54" t="s">
        <v>79</v>
      </c>
      <c r="E247" s="54" t="s">
        <v>83</v>
      </c>
      <c r="F247" s="54" t="s">
        <v>132</v>
      </c>
      <c r="G247" s="54" t="s">
        <v>133</v>
      </c>
      <c r="H247" s="54" t="s">
        <v>4</v>
      </c>
      <c r="I247" s="55">
        <v>7</v>
      </c>
    </row>
    <row r="248" spans="1:9" x14ac:dyDescent="0.2">
      <c r="A248" s="54" t="s">
        <v>104</v>
      </c>
      <c r="B248" s="54" t="s">
        <v>39</v>
      </c>
      <c r="C248" s="54" t="s">
        <v>172</v>
      </c>
      <c r="D248" s="54" t="s">
        <v>79</v>
      </c>
      <c r="E248" s="54" t="s">
        <v>83</v>
      </c>
      <c r="F248" s="54" t="s">
        <v>132</v>
      </c>
      <c r="G248" s="54" t="s">
        <v>53</v>
      </c>
      <c r="H248" s="54" t="s">
        <v>3</v>
      </c>
      <c r="I248" s="55">
        <v>12</v>
      </c>
    </row>
    <row r="249" spans="1:9" x14ac:dyDescent="0.2">
      <c r="A249" s="54" t="s">
        <v>104</v>
      </c>
      <c r="B249" s="54" t="s">
        <v>39</v>
      </c>
      <c r="C249" s="54" t="s">
        <v>172</v>
      </c>
      <c r="D249" s="54" t="s">
        <v>79</v>
      </c>
      <c r="E249" s="54" t="s">
        <v>83</v>
      </c>
      <c r="F249" s="54" t="s">
        <v>132</v>
      </c>
      <c r="G249" s="54" t="s">
        <v>53</v>
      </c>
      <c r="H249" s="54" t="s">
        <v>4</v>
      </c>
      <c r="I249" s="55">
        <v>1</v>
      </c>
    </row>
    <row r="250" spans="1:9" x14ac:dyDescent="0.2">
      <c r="A250" s="54" t="s">
        <v>104</v>
      </c>
      <c r="B250" s="54" t="s">
        <v>40</v>
      </c>
      <c r="C250" s="54" t="s">
        <v>173</v>
      </c>
      <c r="D250" s="54" t="s">
        <v>79</v>
      </c>
      <c r="E250" s="54" t="s">
        <v>80</v>
      </c>
      <c r="F250" s="54" t="s">
        <v>132</v>
      </c>
      <c r="G250" s="54" t="s">
        <v>135</v>
      </c>
      <c r="H250" s="54" t="s">
        <v>3</v>
      </c>
      <c r="I250" s="55">
        <v>5</v>
      </c>
    </row>
    <row r="251" spans="1:9" x14ac:dyDescent="0.2">
      <c r="A251" s="54" t="s">
        <v>104</v>
      </c>
      <c r="B251" s="54" t="s">
        <v>40</v>
      </c>
      <c r="C251" s="54" t="s">
        <v>173</v>
      </c>
      <c r="D251" s="54" t="s">
        <v>79</v>
      </c>
      <c r="E251" s="54" t="s">
        <v>80</v>
      </c>
      <c r="F251" s="54" t="s">
        <v>132</v>
      </c>
      <c r="G251" s="54" t="s">
        <v>135</v>
      </c>
      <c r="H251" s="54" t="s">
        <v>4</v>
      </c>
      <c r="I251" s="55">
        <v>7</v>
      </c>
    </row>
    <row r="252" spans="1:9" x14ac:dyDescent="0.2">
      <c r="A252" s="54" t="s">
        <v>104</v>
      </c>
      <c r="B252" s="54" t="s">
        <v>40</v>
      </c>
      <c r="C252" s="54" t="s">
        <v>173</v>
      </c>
      <c r="D252" s="54" t="s">
        <v>79</v>
      </c>
      <c r="E252" s="54" t="s">
        <v>80</v>
      </c>
      <c r="F252" s="54" t="s">
        <v>132</v>
      </c>
      <c r="G252" s="54" t="s">
        <v>81</v>
      </c>
      <c r="H252" s="54" t="s">
        <v>3</v>
      </c>
      <c r="I252" s="55">
        <v>9</v>
      </c>
    </row>
    <row r="253" spans="1:9" x14ac:dyDescent="0.2">
      <c r="A253" s="54" t="s">
        <v>104</v>
      </c>
      <c r="B253" s="54" t="s">
        <v>40</v>
      </c>
      <c r="C253" s="54" t="s">
        <v>173</v>
      </c>
      <c r="D253" s="54" t="s">
        <v>79</v>
      </c>
      <c r="E253" s="54" t="s">
        <v>80</v>
      </c>
      <c r="F253" s="54" t="s">
        <v>132</v>
      </c>
      <c r="G253" s="54" t="s">
        <v>81</v>
      </c>
      <c r="H253" s="54" t="s">
        <v>4</v>
      </c>
      <c r="I253" s="55">
        <v>1</v>
      </c>
    </row>
    <row r="254" spans="1:9" x14ac:dyDescent="0.2">
      <c r="A254" s="54" t="s">
        <v>104</v>
      </c>
      <c r="B254" s="54" t="s">
        <v>40</v>
      </c>
      <c r="C254" s="54" t="s">
        <v>173</v>
      </c>
      <c r="D254" s="54" t="s">
        <v>79</v>
      </c>
      <c r="E254" s="54" t="s">
        <v>80</v>
      </c>
      <c r="F254" s="54" t="s">
        <v>132</v>
      </c>
      <c r="G254" s="54" t="s">
        <v>133</v>
      </c>
      <c r="H254" s="54" t="s">
        <v>3</v>
      </c>
      <c r="I254" s="55">
        <v>5</v>
      </c>
    </row>
    <row r="255" spans="1:9" x14ac:dyDescent="0.2">
      <c r="A255" s="54" t="s">
        <v>104</v>
      </c>
      <c r="B255" s="54" t="s">
        <v>40</v>
      </c>
      <c r="C255" s="54" t="s">
        <v>173</v>
      </c>
      <c r="D255" s="54" t="s">
        <v>79</v>
      </c>
      <c r="E255" s="54" t="s">
        <v>80</v>
      </c>
      <c r="F255" s="54" t="s">
        <v>132</v>
      </c>
      <c r="G255" s="54" t="s">
        <v>133</v>
      </c>
      <c r="H255" s="54" t="s">
        <v>4</v>
      </c>
      <c r="I255" s="55">
        <v>12</v>
      </c>
    </row>
    <row r="256" spans="1:9" x14ac:dyDescent="0.2">
      <c r="A256" s="54" t="s">
        <v>104</v>
      </c>
      <c r="B256" s="54" t="s">
        <v>40</v>
      </c>
      <c r="C256" s="54" t="s">
        <v>173</v>
      </c>
      <c r="D256" s="54" t="s">
        <v>79</v>
      </c>
      <c r="E256" s="54" t="s">
        <v>80</v>
      </c>
      <c r="F256" s="54" t="s">
        <v>132</v>
      </c>
      <c r="G256" s="54" t="s">
        <v>53</v>
      </c>
      <c r="H256" s="54" t="s">
        <v>3</v>
      </c>
      <c r="I256" s="55">
        <v>30</v>
      </c>
    </row>
    <row r="257" spans="1:9" x14ac:dyDescent="0.2">
      <c r="A257" s="54" t="s">
        <v>104</v>
      </c>
      <c r="B257" s="54" t="s">
        <v>40</v>
      </c>
      <c r="C257" s="54" t="s">
        <v>173</v>
      </c>
      <c r="D257" s="54" t="s">
        <v>79</v>
      </c>
      <c r="E257" s="54" t="s">
        <v>80</v>
      </c>
      <c r="F257" s="54" t="s">
        <v>132</v>
      </c>
      <c r="G257" s="54" t="s">
        <v>53</v>
      </c>
      <c r="H257" s="54" t="s">
        <v>4</v>
      </c>
      <c r="I257" s="55">
        <v>4</v>
      </c>
    </row>
    <row r="258" spans="1:9" x14ac:dyDescent="0.2">
      <c r="A258" s="54" t="s">
        <v>104</v>
      </c>
      <c r="B258" s="54" t="s">
        <v>47</v>
      </c>
      <c r="C258" s="54" t="s">
        <v>174</v>
      </c>
      <c r="D258" s="54" t="s">
        <v>84</v>
      </c>
      <c r="E258" s="54" t="s">
        <v>80</v>
      </c>
      <c r="F258" s="54" t="s">
        <v>132</v>
      </c>
      <c r="G258" s="54" t="s">
        <v>135</v>
      </c>
      <c r="H258" s="54" t="s">
        <v>3</v>
      </c>
      <c r="I258" s="55">
        <v>2</v>
      </c>
    </row>
    <row r="259" spans="1:9" x14ac:dyDescent="0.2">
      <c r="A259" s="54" t="s">
        <v>104</v>
      </c>
      <c r="B259" s="54" t="s">
        <v>47</v>
      </c>
      <c r="C259" s="54" t="s">
        <v>174</v>
      </c>
      <c r="D259" s="54" t="s">
        <v>84</v>
      </c>
      <c r="E259" s="54" t="s">
        <v>80</v>
      </c>
      <c r="F259" s="54" t="s">
        <v>132</v>
      </c>
      <c r="G259" s="54" t="s">
        <v>135</v>
      </c>
      <c r="H259" s="54" t="s">
        <v>4</v>
      </c>
      <c r="I259" s="55">
        <v>3</v>
      </c>
    </row>
    <row r="260" spans="1:9" x14ac:dyDescent="0.2">
      <c r="A260" s="54" t="s">
        <v>104</v>
      </c>
      <c r="B260" s="54" t="s">
        <v>47</v>
      </c>
      <c r="C260" s="54" t="s">
        <v>174</v>
      </c>
      <c r="D260" s="54" t="s">
        <v>84</v>
      </c>
      <c r="E260" s="54" t="s">
        <v>80</v>
      </c>
      <c r="F260" s="54" t="s">
        <v>132</v>
      </c>
      <c r="G260" s="54" t="s">
        <v>81</v>
      </c>
      <c r="H260" s="54" t="s">
        <v>3</v>
      </c>
      <c r="I260" s="55">
        <v>1</v>
      </c>
    </row>
    <row r="261" spans="1:9" x14ac:dyDescent="0.2">
      <c r="A261" s="54" t="s">
        <v>104</v>
      </c>
      <c r="B261" s="54" t="s">
        <v>47</v>
      </c>
      <c r="C261" s="54" t="s">
        <v>174</v>
      </c>
      <c r="D261" s="54" t="s">
        <v>84</v>
      </c>
      <c r="E261" s="54" t="s">
        <v>80</v>
      </c>
      <c r="F261" s="54" t="s">
        <v>132</v>
      </c>
      <c r="G261" s="54" t="s">
        <v>133</v>
      </c>
      <c r="H261" s="54" t="s">
        <v>3</v>
      </c>
      <c r="I261" s="55">
        <v>8</v>
      </c>
    </row>
    <row r="262" spans="1:9" x14ac:dyDescent="0.2">
      <c r="A262" s="54" t="s">
        <v>104</v>
      </c>
      <c r="B262" s="54" t="s">
        <v>47</v>
      </c>
      <c r="C262" s="54" t="s">
        <v>174</v>
      </c>
      <c r="D262" s="54" t="s">
        <v>84</v>
      </c>
      <c r="E262" s="54" t="s">
        <v>80</v>
      </c>
      <c r="F262" s="54" t="s">
        <v>132</v>
      </c>
      <c r="G262" s="54" t="s">
        <v>133</v>
      </c>
      <c r="H262" s="54" t="s">
        <v>4</v>
      </c>
      <c r="I262" s="55">
        <v>17</v>
      </c>
    </row>
    <row r="263" spans="1:9" x14ac:dyDescent="0.2">
      <c r="A263" s="54" t="s">
        <v>104</v>
      </c>
      <c r="B263" s="54" t="s">
        <v>47</v>
      </c>
      <c r="C263" s="54" t="s">
        <v>174</v>
      </c>
      <c r="D263" s="54" t="s">
        <v>84</v>
      </c>
      <c r="E263" s="54" t="s">
        <v>80</v>
      </c>
      <c r="F263" s="54" t="s">
        <v>132</v>
      </c>
      <c r="G263" s="54" t="s">
        <v>53</v>
      </c>
      <c r="H263" s="54" t="s">
        <v>3</v>
      </c>
      <c r="I263" s="55">
        <v>30</v>
      </c>
    </row>
    <row r="264" spans="1:9" x14ac:dyDescent="0.2">
      <c r="A264" s="54" t="s">
        <v>104</v>
      </c>
      <c r="B264" s="54" t="s">
        <v>47</v>
      </c>
      <c r="C264" s="54" t="s">
        <v>174</v>
      </c>
      <c r="D264" s="54" t="s">
        <v>84</v>
      </c>
      <c r="E264" s="54" t="s">
        <v>80</v>
      </c>
      <c r="F264" s="54" t="s">
        <v>132</v>
      </c>
      <c r="G264" s="54" t="s">
        <v>53</v>
      </c>
      <c r="H264" s="54" t="s">
        <v>4</v>
      </c>
      <c r="I264" s="55">
        <v>1</v>
      </c>
    </row>
    <row r="265" spans="1:9" x14ac:dyDescent="0.2">
      <c r="A265" s="54" t="s">
        <v>104</v>
      </c>
      <c r="B265" s="54" t="s">
        <v>41</v>
      </c>
      <c r="C265" s="54" t="s">
        <v>175</v>
      </c>
      <c r="D265" s="54" t="s">
        <v>79</v>
      </c>
      <c r="E265" s="54" t="s">
        <v>82</v>
      </c>
      <c r="F265" s="54" t="s">
        <v>132</v>
      </c>
      <c r="G265" s="54" t="s">
        <v>135</v>
      </c>
      <c r="H265" s="54" t="s">
        <v>4</v>
      </c>
      <c r="I265" s="55">
        <v>1</v>
      </c>
    </row>
    <row r="266" spans="1:9" x14ac:dyDescent="0.2">
      <c r="A266" s="54" t="s">
        <v>104</v>
      </c>
      <c r="B266" s="54" t="s">
        <v>41</v>
      </c>
      <c r="C266" s="54" t="s">
        <v>175</v>
      </c>
      <c r="D266" s="54" t="s">
        <v>79</v>
      </c>
      <c r="E266" s="54" t="s">
        <v>82</v>
      </c>
      <c r="F266" s="54" t="s">
        <v>132</v>
      </c>
      <c r="G266" s="54" t="s">
        <v>81</v>
      </c>
      <c r="H266" s="54" t="s">
        <v>3</v>
      </c>
      <c r="I266" s="55">
        <v>10</v>
      </c>
    </row>
    <row r="267" spans="1:9" x14ac:dyDescent="0.2">
      <c r="A267" s="54" t="s">
        <v>104</v>
      </c>
      <c r="B267" s="54" t="s">
        <v>41</v>
      </c>
      <c r="C267" s="54" t="s">
        <v>175</v>
      </c>
      <c r="D267" s="54" t="s">
        <v>79</v>
      </c>
      <c r="E267" s="54" t="s">
        <v>82</v>
      </c>
      <c r="F267" s="54" t="s">
        <v>132</v>
      </c>
      <c r="G267" s="54" t="s">
        <v>81</v>
      </c>
      <c r="H267" s="54" t="s">
        <v>4</v>
      </c>
      <c r="I267" s="55">
        <v>2</v>
      </c>
    </row>
    <row r="268" spans="1:9" x14ac:dyDescent="0.2">
      <c r="A268" s="54" t="s">
        <v>104</v>
      </c>
      <c r="B268" s="54" t="s">
        <v>41</v>
      </c>
      <c r="C268" s="54" t="s">
        <v>175</v>
      </c>
      <c r="D268" s="54" t="s">
        <v>79</v>
      </c>
      <c r="E268" s="54" t="s">
        <v>82</v>
      </c>
      <c r="F268" s="54" t="s">
        <v>132</v>
      </c>
      <c r="G268" s="54" t="s">
        <v>133</v>
      </c>
      <c r="H268" s="54" t="s">
        <v>3</v>
      </c>
      <c r="I268" s="55">
        <v>5</v>
      </c>
    </row>
    <row r="269" spans="1:9" x14ac:dyDescent="0.2">
      <c r="A269" s="54" t="s">
        <v>104</v>
      </c>
      <c r="B269" s="54" t="s">
        <v>41</v>
      </c>
      <c r="C269" s="54" t="s">
        <v>175</v>
      </c>
      <c r="D269" s="54" t="s">
        <v>79</v>
      </c>
      <c r="E269" s="54" t="s">
        <v>82</v>
      </c>
      <c r="F269" s="54" t="s">
        <v>132</v>
      </c>
      <c r="G269" s="54" t="s">
        <v>133</v>
      </c>
      <c r="H269" s="54" t="s">
        <v>4</v>
      </c>
      <c r="I269" s="55">
        <v>2</v>
      </c>
    </row>
    <row r="270" spans="1:9" x14ac:dyDescent="0.2">
      <c r="A270" s="54" t="s">
        <v>104</v>
      </c>
      <c r="B270" s="54" t="s">
        <v>41</v>
      </c>
      <c r="C270" s="54" t="s">
        <v>175</v>
      </c>
      <c r="D270" s="54" t="s">
        <v>79</v>
      </c>
      <c r="E270" s="54" t="s">
        <v>82</v>
      </c>
      <c r="F270" s="54" t="s">
        <v>132</v>
      </c>
      <c r="G270" s="54" t="s">
        <v>53</v>
      </c>
      <c r="H270" s="54" t="s">
        <v>3</v>
      </c>
      <c r="I270" s="55">
        <v>9</v>
      </c>
    </row>
    <row r="271" spans="1:9" x14ac:dyDescent="0.2">
      <c r="A271" s="54" t="s">
        <v>104</v>
      </c>
      <c r="B271" s="54" t="s">
        <v>41</v>
      </c>
      <c r="C271" s="54" t="s">
        <v>175</v>
      </c>
      <c r="D271" s="54" t="s">
        <v>79</v>
      </c>
      <c r="E271" s="54" t="s">
        <v>82</v>
      </c>
      <c r="F271" s="54" t="s">
        <v>132</v>
      </c>
      <c r="G271" s="54" t="s">
        <v>53</v>
      </c>
      <c r="H271" s="54" t="s">
        <v>4</v>
      </c>
      <c r="I271" s="55">
        <v>1</v>
      </c>
    </row>
    <row r="272" spans="1:9" x14ac:dyDescent="0.2">
      <c r="A272" s="54" t="s">
        <v>104</v>
      </c>
      <c r="B272" s="54" t="s">
        <v>48</v>
      </c>
      <c r="C272" s="54" t="s">
        <v>176</v>
      </c>
      <c r="D272" s="54" t="s">
        <v>84</v>
      </c>
      <c r="E272" s="54" t="s">
        <v>80</v>
      </c>
      <c r="F272" s="54" t="s">
        <v>132</v>
      </c>
      <c r="G272" s="54" t="s">
        <v>135</v>
      </c>
      <c r="H272" s="54" t="s">
        <v>3</v>
      </c>
      <c r="I272" s="55">
        <v>2</v>
      </c>
    </row>
    <row r="273" spans="1:9" x14ac:dyDescent="0.2">
      <c r="A273" s="54" t="s">
        <v>104</v>
      </c>
      <c r="B273" s="54" t="s">
        <v>48</v>
      </c>
      <c r="C273" s="54" t="s">
        <v>176</v>
      </c>
      <c r="D273" s="54" t="s">
        <v>84</v>
      </c>
      <c r="E273" s="54" t="s">
        <v>80</v>
      </c>
      <c r="F273" s="54" t="s">
        <v>132</v>
      </c>
      <c r="G273" s="54" t="s">
        <v>135</v>
      </c>
      <c r="H273" s="54" t="s">
        <v>4</v>
      </c>
      <c r="I273" s="55">
        <v>7</v>
      </c>
    </row>
    <row r="274" spans="1:9" x14ac:dyDescent="0.2">
      <c r="A274" s="54" t="s">
        <v>104</v>
      </c>
      <c r="B274" s="54" t="s">
        <v>48</v>
      </c>
      <c r="C274" s="54" t="s">
        <v>176</v>
      </c>
      <c r="D274" s="54" t="s">
        <v>84</v>
      </c>
      <c r="E274" s="54" t="s">
        <v>80</v>
      </c>
      <c r="F274" s="54" t="s">
        <v>132</v>
      </c>
      <c r="G274" s="54" t="s">
        <v>133</v>
      </c>
      <c r="H274" s="54" t="s">
        <v>3</v>
      </c>
      <c r="I274" s="55">
        <v>28</v>
      </c>
    </row>
    <row r="275" spans="1:9" x14ac:dyDescent="0.2">
      <c r="A275" s="54" t="s">
        <v>104</v>
      </c>
      <c r="B275" s="54" t="s">
        <v>48</v>
      </c>
      <c r="C275" s="54" t="s">
        <v>176</v>
      </c>
      <c r="D275" s="54" t="s">
        <v>84</v>
      </c>
      <c r="E275" s="54" t="s">
        <v>80</v>
      </c>
      <c r="F275" s="54" t="s">
        <v>132</v>
      </c>
      <c r="G275" s="54" t="s">
        <v>133</v>
      </c>
      <c r="H275" s="54" t="s">
        <v>4</v>
      </c>
      <c r="I275" s="55">
        <v>14</v>
      </c>
    </row>
    <row r="276" spans="1:9" x14ac:dyDescent="0.2">
      <c r="A276" s="54" t="s">
        <v>104</v>
      </c>
      <c r="B276" s="54" t="s">
        <v>48</v>
      </c>
      <c r="C276" s="54" t="s">
        <v>176</v>
      </c>
      <c r="D276" s="54" t="s">
        <v>84</v>
      </c>
      <c r="E276" s="54" t="s">
        <v>80</v>
      </c>
      <c r="F276" s="54" t="s">
        <v>132</v>
      </c>
      <c r="G276" s="54" t="s">
        <v>53</v>
      </c>
      <c r="H276" s="54" t="s">
        <v>3</v>
      </c>
      <c r="I276" s="55">
        <v>99</v>
      </c>
    </row>
    <row r="277" spans="1:9" x14ac:dyDescent="0.2">
      <c r="A277" s="54" t="s">
        <v>104</v>
      </c>
      <c r="B277" s="54" t="s">
        <v>48</v>
      </c>
      <c r="C277" s="54" t="s">
        <v>176</v>
      </c>
      <c r="D277" s="54" t="s">
        <v>84</v>
      </c>
      <c r="E277" s="54" t="s">
        <v>80</v>
      </c>
      <c r="F277" s="54" t="s">
        <v>132</v>
      </c>
      <c r="G277" s="54" t="s">
        <v>53</v>
      </c>
      <c r="H277" s="54" t="s">
        <v>4</v>
      </c>
      <c r="I277" s="55">
        <v>10</v>
      </c>
    </row>
    <row r="278" spans="1:9" x14ac:dyDescent="0.2">
      <c r="A278" s="54" t="s">
        <v>104</v>
      </c>
      <c r="B278" s="54" t="s">
        <v>42</v>
      </c>
      <c r="C278" s="54" t="s">
        <v>177</v>
      </c>
      <c r="D278" s="54" t="s">
        <v>79</v>
      </c>
      <c r="E278" s="54" t="s">
        <v>82</v>
      </c>
      <c r="F278" s="54" t="s">
        <v>132</v>
      </c>
      <c r="G278" s="54" t="s">
        <v>81</v>
      </c>
      <c r="H278" s="54" t="s">
        <v>3</v>
      </c>
      <c r="I278" s="55">
        <v>29</v>
      </c>
    </row>
    <row r="279" spans="1:9" x14ac:dyDescent="0.2">
      <c r="A279" s="54" t="s">
        <v>104</v>
      </c>
      <c r="B279" s="54" t="s">
        <v>42</v>
      </c>
      <c r="C279" s="54" t="s">
        <v>177</v>
      </c>
      <c r="D279" s="54" t="s">
        <v>79</v>
      </c>
      <c r="E279" s="54" t="s">
        <v>82</v>
      </c>
      <c r="F279" s="54" t="s">
        <v>132</v>
      </c>
      <c r="G279" s="54" t="s">
        <v>133</v>
      </c>
      <c r="H279" s="54" t="s">
        <v>3</v>
      </c>
      <c r="I279" s="55">
        <v>7</v>
      </c>
    </row>
    <row r="280" spans="1:9" x14ac:dyDescent="0.2">
      <c r="A280" s="54" t="s">
        <v>104</v>
      </c>
      <c r="B280" s="54" t="s">
        <v>42</v>
      </c>
      <c r="C280" s="54" t="s">
        <v>177</v>
      </c>
      <c r="D280" s="54" t="s">
        <v>79</v>
      </c>
      <c r="E280" s="54" t="s">
        <v>82</v>
      </c>
      <c r="F280" s="54" t="s">
        <v>132</v>
      </c>
      <c r="G280" s="54" t="s">
        <v>133</v>
      </c>
      <c r="H280" s="54" t="s">
        <v>4</v>
      </c>
      <c r="I280" s="55">
        <v>6</v>
      </c>
    </row>
    <row r="281" spans="1:9" x14ac:dyDescent="0.2">
      <c r="A281" s="54" t="s">
        <v>104</v>
      </c>
      <c r="B281" s="54" t="s">
        <v>42</v>
      </c>
      <c r="C281" s="54" t="s">
        <v>177</v>
      </c>
      <c r="D281" s="54" t="s">
        <v>79</v>
      </c>
      <c r="E281" s="54" t="s">
        <v>82</v>
      </c>
      <c r="F281" s="54" t="s">
        <v>132</v>
      </c>
      <c r="G281" s="54" t="s">
        <v>53</v>
      </c>
      <c r="H281" s="54" t="s">
        <v>3</v>
      </c>
      <c r="I281" s="55">
        <v>13</v>
      </c>
    </row>
    <row r="282" spans="1:9" x14ac:dyDescent="0.2">
      <c r="A282" s="54" t="s">
        <v>104</v>
      </c>
      <c r="B282" s="54" t="s">
        <v>42</v>
      </c>
      <c r="C282" s="54" t="s">
        <v>177</v>
      </c>
      <c r="D282" s="54" t="s">
        <v>79</v>
      </c>
      <c r="E282" s="54" t="s">
        <v>82</v>
      </c>
      <c r="F282" s="54" t="s">
        <v>132</v>
      </c>
      <c r="G282" s="54" t="s">
        <v>53</v>
      </c>
      <c r="H282" s="54" t="s">
        <v>4</v>
      </c>
      <c r="I282" s="55">
        <v>1</v>
      </c>
    </row>
    <row r="283" spans="1:9" x14ac:dyDescent="0.2">
      <c r="A283" s="54" t="s">
        <v>104</v>
      </c>
      <c r="B283" s="54" t="s">
        <v>49</v>
      </c>
      <c r="C283" s="54" t="s">
        <v>178</v>
      </c>
      <c r="D283" s="54" t="s">
        <v>84</v>
      </c>
      <c r="E283" s="54" t="s">
        <v>80</v>
      </c>
      <c r="F283" s="54" t="s">
        <v>132</v>
      </c>
      <c r="G283" s="54" t="s">
        <v>135</v>
      </c>
      <c r="H283" s="54" t="s">
        <v>3</v>
      </c>
      <c r="I283" s="55">
        <v>1</v>
      </c>
    </row>
    <row r="284" spans="1:9" x14ac:dyDescent="0.2">
      <c r="A284" s="54" t="s">
        <v>104</v>
      </c>
      <c r="B284" s="54" t="s">
        <v>49</v>
      </c>
      <c r="C284" s="54" t="s">
        <v>178</v>
      </c>
      <c r="D284" s="54" t="s">
        <v>84</v>
      </c>
      <c r="E284" s="54" t="s">
        <v>80</v>
      </c>
      <c r="F284" s="54" t="s">
        <v>132</v>
      </c>
      <c r="G284" s="54" t="s">
        <v>135</v>
      </c>
      <c r="H284" s="54" t="s">
        <v>4</v>
      </c>
      <c r="I284" s="55">
        <v>4</v>
      </c>
    </row>
    <row r="285" spans="1:9" x14ac:dyDescent="0.2">
      <c r="A285" s="54" t="s">
        <v>104</v>
      </c>
      <c r="B285" s="54" t="s">
        <v>49</v>
      </c>
      <c r="C285" s="54" t="s">
        <v>178</v>
      </c>
      <c r="D285" s="54" t="s">
        <v>84</v>
      </c>
      <c r="E285" s="54" t="s">
        <v>80</v>
      </c>
      <c r="F285" s="54" t="s">
        <v>132</v>
      </c>
      <c r="G285" s="54" t="s">
        <v>81</v>
      </c>
      <c r="H285" s="54" t="s">
        <v>3</v>
      </c>
      <c r="I285" s="55">
        <v>16</v>
      </c>
    </row>
    <row r="286" spans="1:9" x14ac:dyDescent="0.2">
      <c r="A286" s="54" t="s">
        <v>104</v>
      </c>
      <c r="B286" s="54" t="s">
        <v>49</v>
      </c>
      <c r="C286" s="54" t="s">
        <v>178</v>
      </c>
      <c r="D286" s="54" t="s">
        <v>84</v>
      </c>
      <c r="E286" s="54" t="s">
        <v>80</v>
      </c>
      <c r="F286" s="54" t="s">
        <v>132</v>
      </c>
      <c r="G286" s="54" t="s">
        <v>81</v>
      </c>
      <c r="H286" s="54" t="s">
        <v>4</v>
      </c>
      <c r="I286" s="55">
        <v>1</v>
      </c>
    </row>
    <row r="287" spans="1:9" x14ac:dyDescent="0.2">
      <c r="A287" s="54" t="s">
        <v>104</v>
      </c>
      <c r="B287" s="54" t="s">
        <v>49</v>
      </c>
      <c r="C287" s="54" t="s">
        <v>178</v>
      </c>
      <c r="D287" s="54" t="s">
        <v>84</v>
      </c>
      <c r="E287" s="54" t="s">
        <v>80</v>
      </c>
      <c r="F287" s="54" t="s">
        <v>132</v>
      </c>
      <c r="G287" s="54" t="s">
        <v>133</v>
      </c>
      <c r="H287" s="54" t="s">
        <v>3</v>
      </c>
      <c r="I287" s="55">
        <v>14</v>
      </c>
    </row>
    <row r="288" spans="1:9" x14ac:dyDescent="0.2">
      <c r="A288" s="54" t="s">
        <v>104</v>
      </c>
      <c r="B288" s="54" t="s">
        <v>49</v>
      </c>
      <c r="C288" s="54" t="s">
        <v>178</v>
      </c>
      <c r="D288" s="54" t="s">
        <v>84</v>
      </c>
      <c r="E288" s="54" t="s">
        <v>80</v>
      </c>
      <c r="F288" s="54" t="s">
        <v>132</v>
      </c>
      <c r="G288" s="54" t="s">
        <v>133</v>
      </c>
      <c r="H288" s="54" t="s">
        <v>4</v>
      </c>
      <c r="I288" s="55">
        <v>26</v>
      </c>
    </row>
    <row r="289" spans="1:9" x14ac:dyDescent="0.2">
      <c r="A289" s="54" t="s">
        <v>104</v>
      </c>
      <c r="B289" s="54" t="s">
        <v>49</v>
      </c>
      <c r="C289" s="54" t="s">
        <v>178</v>
      </c>
      <c r="D289" s="54" t="s">
        <v>84</v>
      </c>
      <c r="E289" s="54" t="s">
        <v>80</v>
      </c>
      <c r="F289" s="54" t="s">
        <v>132</v>
      </c>
      <c r="G289" s="54" t="s">
        <v>53</v>
      </c>
      <c r="H289" s="54" t="s">
        <v>3</v>
      </c>
      <c r="I289" s="55">
        <v>64</v>
      </c>
    </row>
    <row r="290" spans="1:9" x14ac:dyDescent="0.2">
      <c r="A290" s="54" t="s">
        <v>104</v>
      </c>
      <c r="B290" s="54" t="s">
        <v>49</v>
      </c>
      <c r="C290" s="54" t="s">
        <v>178</v>
      </c>
      <c r="D290" s="54" t="s">
        <v>84</v>
      </c>
      <c r="E290" s="54" t="s">
        <v>80</v>
      </c>
      <c r="F290" s="54" t="s">
        <v>132</v>
      </c>
      <c r="G290" s="54" t="s">
        <v>53</v>
      </c>
      <c r="H290" s="54" t="s">
        <v>4</v>
      </c>
      <c r="I290" s="55">
        <v>2</v>
      </c>
    </row>
    <row r="291" spans="1:9" x14ac:dyDescent="0.2">
      <c r="A291" s="54" t="s">
        <v>117</v>
      </c>
      <c r="B291" s="54" t="s">
        <v>7</v>
      </c>
      <c r="C291" s="54" t="s">
        <v>131</v>
      </c>
      <c r="D291" s="54" t="s">
        <v>79</v>
      </c>
      <c r="E291" s="54" t="s">
        <v>80</v>
      </c>
      <c r="F291" s="54" t="s">
        <v>132</v>
      </c>
      <c r="G291" s="54" t="s">
        <v>135</v>
      </c>
      <c r="H291" s="54" t="s">
        <v>3</v>
      </c>
      <c r="I291" s="55">
        <v>1</v>
      </c>
    </row>
    <row r="292" spans="1:9" x14ac:dyDescent="0.2">
      <c r="A292" s="54" t="s">
        <v>117</v>
      </c>
      <c r="B292" s="54" t="s">
        <v>7</v>
      </c>
      <c r="C292" s="54" t="s">
        <v>131</v>
      </c>
      <c r="D292" s="54" t="s">
        <v>79</v>
      </c>
      <c r="E292" s="54" t="s">
        <v>80</v>
      </c>
      <c r="F292" s="54" t="s">
        <v>132</v>
      </c>
      <c r="G292" s="54" t="s">
        <v>81</v>
      </c>
      <c r="H292" s="54" t="s">
        <v>3</v>
      </c>
      <c r="I292" s="55">
        <v>8</v>
      </c>
    </row>
    <row r="293" spans="1:9" x14ac:dyDescent="0.2">
      <c r="A293" s="54" t="s">
        <v>117</v>
      </c>
      <c r="B293" s="54" t="s">
        <v>7</v>
      </c>
      <c r="C293" s="54" t="s">
        <v>131</v>
      </c>
      <c r="D293" s="54" t="s">
        <v>79</v>
      </c>
      <c r="E293" s="54" t="s">
        <v>80</v>
      </c>
      <c r="F293" s="54" t="s">
        <v>132</v>
      </c>
      <c r="G293" s="54" t="s">
        <v>81</v>
      </c>
      <c r="H293" s="54" t="s">
        <v>4</v>
      </c>
      <c r="I293" s="55">
        <v>2</v>
      </c>
    </row>
    <row r="294" spans="1:9" x14ac:dyDescent="0.2">
      <c r="A294" s="54" t="s">
        <v>117</v>
      </c>
      <c r="B294" s="54" t="s">
        <v>7</v>
      </c>
      <c r="C294" s="54" t="s">
        <v>131</v>
      </c>
      <c r="D294" s="54" t="s">
        <v>79</v>
      </c>
      <c r="E294" s="54" t="s">
        <v>80</v>
      </c>
      <c r="F294" s="54" t="s">
        <v>132</v>
      </c>
      <c r="G294" s="54" t="s">
        <v>133</v>
      </c>
      <c r="H294" s="54" t="s">
        <v>3</v>
      </c>
      <c r="I294" s="55">
        <v>6</v>
      </c>
    </row>
    <row r="295" spans="1:9" x14ac:dyDescent="0.2">
      <c r="A295" s="54" t="s">
        <v>117</v>
      </c>
      <c r="B295" s="54" t="s">
        <v>7</v>
      </c>
      <c r="C295" s="54" t="s">
        <v>131</v>
      </c>
      <c r="D295" s="54" t="s">
        <v>79</v>
      </c>
      <c r="E295" s="54" t="s">
        <v>80</v>
      </c>
      <c r="F295" s="54" t="s">
        <v>132</v>
      </c>
      <c r="G295" s="54" t="s">
        <v>133</v>
      </c>
      <c r="H295" s="54" t="s">
        <v>4</v>
      </c>
      <c r="I295" s="55">
        <v>16</v>
      </c>
    </row>
    <row r="296" spans="1:9" x14ac:dyDescent="0.2">
      <c r="A296" s="54" t="s">
        <v>117</v>
      </c>
      <c r="B296" s="54" t="s">
        <v>7</v>
      </c>
      <c r="C296" s="54" t="s">
        <v>131</v>
      </c>
      <c r="D296" s="54" t="s">
        <v>79</v>
      </c>
      <c r="E296" s="54" t="s">
        <v>80</v>
      </c>
      <c r="F296" s="54" t="s">
        <v>132</v>
      </c>
      <c r="G296" s="54" t="s">
        <v>53</v>
      </c>
      <c r="H296" s="54" t="s">
        <v>3</v>
      </c>
      <c r="I296" s="55">
        <v>21</v>
      </c>
    </row>
    <row r="297" spans="1:9" x14ac:dyDescent="0.2">
      <c r="A297" s="54" t="s">
        <v>117</v>
      </c>
      <c r="B297" s="54" t="s">
        <v>7</v>
      </c>
      <c r="C297" s="54" t="s">
        <v>131</v>
      </c>
      <c r="D297" s="54" t="s">
        <v>79</v>
      </c>
      <c r="E297" s="54" t="s">
        <v>80</v>
      </c>
      <c r="F297" s="54" t="s">
        <v>132</v>
      </c>
      <c r="G297" s="54" t="s">
        <v>53</v>
      </c>
      <c r="H297" s="54" t="s">
        <v>85</v>
      </c>
      <c r="I297" s="55">
        <v>2</v>
      </c>
    </row>
    <row r="298" spans="1:9" x14ac:dyDescent="0.2">
      <c r="A298" s="54" t="s">
        <v>117</v>
      </c>
      <c r="B298" s="54" t="s">
        <v>7</v>
      </c>
      <c r="C298" s="54" t="s">
        <v>131</v>
      </c>
      <c r="D298" s="54" t="s">
        <v>79</v>
      </c>
      <c r="E298" s="54" t="s">
        <v>80</v>
      </c>
      <c r="F298" s="54" t="s">
        <v>132</v>
      </c>
      <c r="G298" s="54" t="s">
        <v>53</v>
      </c>
      <c r="H298" s="54" t="s">
        <v>4</v>
      </c>
      <c r="I298" s="55">
        <v>1</v>
      </c>
    </row>
    <row r="299" spans="1:9" x14ac:dyDescent="0.2">
      <c r="A299" s="54" t="s">
        <v>117</v>
      </c>
      <c r="B299" s="54" t="s">
        <v>8</v>
      </c>
      <c r="C299" s="54" t="s">
        <v>134</v>
      </c>
      <c r="D299" s="54" t="s">
        <v>79</v>
      </c>
      <c r="E299" s="54" t="s">
        <v>82</v>
      </c>
      <c r="F299" s="54" t="s">
        <v>132</v>
      </c>
      <c r="G299" s="54" t="s">
        <v>135</v>
      </c>
      <c r="H299" s="54" t="s">
        <v>4</v>
      </c>
      <c r="I299" s="55">
        <v>6</v>
      </c>
    </row>
    <row r="300" spans="1:9" x14ac:dyDescent="0.2">
      <c r="A300" s="54" t="s">
        <v>117</v>
      </c>
      <c r="B300" s="54" t="s">
        <v>8</v>
      </c>
      <c r="C300" s="54" t="s">
        <v>134</v>
      </c>
      <c r="D300" s="54" t="s">
        <v>79</v>
      </c>
      <c r="E300" s="54" t="s">
        <v>82</v>
      </c>
      <c r="F300" s="54" t="s">
        <v>132</v>
      </c>
      <c r="G300" s="54" t="s">
        <v>81</v>
      </c>
      <c r="H300" s="54" t="s">
        <v>3</v>
      </c>
      <c r="I300" s="55">
        <v>10</v>
      </c>
    </row>
    <row r="301" spans="1:9" x14ac:dyDescent="0.2">
      <c r="A301" s="54" t="s">
        <v>117</v>
      </c>
      <c r="B301" s="54" t="s">
        <v>8</v>
      </c>
      <c r="C301" s="54" t="s">
        <v>134</v>
      </c>
      <c r="D301" s="54" t="s">
        <v>79</v>
      </c>
      <c r="E301" s="54" t="s">
        <v>82</v>
      </c>
      <c r="F301" s="54" t="s">
        <v>132</v>
      </c>
      <c r="G301" s="54" t="s">
        <v>81</v>
      </c>
      <c r="H301" s="54" t="s">
        <v>4</v>
      </c>
      <c r="I301" s="55">
        <v>2</v>
      </c>
    </row>
    <row r="302" spans="1:9" x14ac:dyDescent="0.2">
      <c r="A302" s="54" t="s">
        <v>117</v>
      </c>
      <c r="B302" s="54" t="s">
        <v>8</v>
      </c>
      <c r="C302" s="54" t="s">
        <v>134</v>
      </c>
      <c r="D302" s="54" t="s">
        <v>79</v>
      </c>
      <c r="E302" s="54" t="s">
        <v>82</v>
      </c>
      <c r="F302" s="54" t="s">
        <v>132</v>
      </c>
      <c r="G302" s="54" t="s">
        <v>133</v>
      </c>
      <c r="H302" s="54" t="s">
        <v>3</v>
      </c>
      <c r="I302" s="55">
        <v>15</v>
      </c>
    </row>
    <row r="303" spans="1:9" x14ac:dyDescent="0.2">
      <c r="A303" s="54" t="s">
        <v>117</v>
      </c>
      <c r="B303" s="54" t="s">
        <v>8</v>
      </c>
      <c r="C303" s="54" t="s">
        <v>134</v>
      </c>
      <c r="D303" s="54" t="s">
        <v>79</v>
      </c>
      <c r="E303" s="54" t="s">
        <v>82</v>
      </c>
      <c r="F303" s="54" t="s">
        <v>132</v>
      </c>
      <c r="G303" s="54" t="s">
        <v>133</v>
      </c>
      <c r="H303" s="54" t="s">
        <v>4</v>
      </c>
      <c r="I303" s="55">
        <v>11</v>
      </c>
    </row>
    <row r="304" spans="1:9" x14ac:dyDescent="0.2">
      <c r="A304" s="54" t="s">
        <v>117</v>
      </c>
      <c r="B304" s="54" t="s">
        <v>8</v>
      </c>
      <c r="C304" s="54" t="s">
        <v>134</v>
      </c>
      <c r="D304" s="54" t="s">
        <v>79</v>
      </c>
      <c r="E304" s="54" t="s">
        <v>82</v>
      </c>
      <c r="F304" s="54" t="s">
        <v>132</v>
      </c>
      <c r="G304" s="54" t="s">
        <v>53</v>
      </c>
      <c r="H304" s="54" t="s">
        <v>3</v>
      </c>
      <c r="I304" s="55">
        <v>30</v>
      </c>
    </row>
    <row r="305" spans="1:9" x14ac:dyDescent="0.2">
      <c r="A305" s="54" t="s">
        <v>117</v>
      </c>
      <c r="B305" s="54" t="s">
        <v>8</v>
      </c>
      <c r="C305" s="54" t="s">
        <v>134</v>
      </c>
      <c r="D305" s="54" t="s">
        <v>79</v>
      </c>
      <c r="E305" s="54" t="s">
        <v>82</v>
      </c>
      <c r="F305" s="54" t="s">
        <v>132</v>
      </c>
      <c r="G305" s="54" t="s">
        <v>53</v>
      </c>
      <c r="H305" s="54" t="s">
        <v>4</v>
      </c>
      <c r="I305" s="55">
        <v>1</v>
      </c>
    </row>
    <row r="306" spans="1:9" x14ac:dyDescent="0.2">
      <c r="A306" s="54" t="s">
        <v>117</v>
      </c>
      <c r="B306" s="54" t="s">
        <v>9</v>
      </c>
      <c r="C306" s="54" t="s">
        <v>136</v>
      </c>
      <c r="D306" s="54" t="s">
        <v>79</v>
      </c>
      <c r="E306" s="54" t="s">
        <v>80</v>
      </c>
      <c r="F306" s="54" t="s">
        <v>132</v>
      </c>
      <c r="G306" s="54" t="s">
        <v>81</v>
      </c>
      <c r="H306" s="54" t="s">
        <v>3</v>
      </c>
      <c r="I306" s="55">
        <v>5</v>
      </c>
    </row>
    <row r="307" spans="1:9" x14ac:dyDescent="0.2">
      <c r="A307" s="54" t="s">
        <v>117</v>
      </c>
      <c r="B307" s="54" t="s">
        <v>9</v>
      </c>
      <c r="C307" s="54" t="s">
        <v>136</v>
      </c>
      <c r="D307" s="54" t="s">
        <v>79</v>
      </c>
      <c r="E307" s="54" t="s">
        <v>80</v>
      </c>
      <c r="F307" s="54" t="s">
        <v>132</v>
      </c>
      <c r="G307" s="54" t="s">
        <v>133</v>
      </c>
      <c r="H307" s="54" t="s">
        <v>3</v>
      </c>
      <c r="I307" s="55">
        <v>18</v>
      </c>
    </row>
    <row r="308" spans="1:9" x14ac:dyDescent="0.2">
      <c r="A308" s="54" t="s">
        <v>117</v>
      </c>
      <c r="B308" s="54" t="s">
        <v>9</v>
      </c>
      <c r="C308" s="54" t="s">
        <v>136</v>
      </c>
      <c r="D308" s="54" t="s">
        <v>79</v>
      </c>
      <c r="E308" s="54" t="s">
        <v>80</v>
      </c>
      <c r="F308" s="54" t="s">
        <v>132</v>
      </c>
      <c r="G308" s="54" t="s">
        <v>133</v>
      </c>
      <c r="H308" s="54" t="s">
        <v>4</v>
      </c>
      <c r="I308" s="55">
        <v>8</v>
      </c>
    </row>
    <row r="309" spans="1:9" x14ac:dyDescent="0.2">
      <c r="A309" s="54" t="s">
        <v>117</v>
      </c>
      <c r="B309" s="54" t="s">
        <v>9</v>
      </c>
      <c r="C309" s="54" t="s">
        <v>136</v>
      </c>
      <c r="D309" s="54" t="s">
        <v>79</v>
      </c>
      <c r="E309" s="54" t="s">
        <v>80</v>
      </c>
      <c r="F309" s="54" t="s">
        <v>132</v>
      </c>
      <c r="G309" s="54" t="s">
        <v>53</v>
      </c>
      <c r="H309" s="54" t="s">
        <v>3</v>
      </c>
      <c r="I309" s="55">
        <v>26</v>
      </c>
    </row>
    <row r="310" spans="1:9" x14ac:dyDescent="0.2">
      <c r="A310" s="54" t="s">
        <v>117</v>
      </c>
      <c r="B310" s="54" t="s">
        <v>9</v>
      </c>
      <c r="C310" s="54" t="s">
        <v>136</v>
      </c>
      <c r="D310" s="54" t="s">
        <v>79</v>
      </c>
      <c r="E310" s="54" t="s">
        <v>80</v>
      </c>
      <c r="F310" s="54" t="s">
        <v>132</v>
      </c>
      <c r="G310" s="54" t="s">
        <v>53</v>
      </c>
      <c r="H310" s="54" t="s">
        <v>4</v>
      </c>
      <c r="I310" s="55">
        <v>2</v>
      </c>
    </row>
    <row r="311" spans="1:9" x14ac:dyDescent="0.2">
      <c r="A311" s="54" t="s">
        <v>117</v>
      </c>
      <c r="B311" s="54" t="s">
        <v>10</v>
      </c>
      <c r="C311" s="54" t="s">
        <v>137</v>
      </c>
      <c r="D311" s="54" t="s">
        <v>79</v>
      </c>
      <c r="E311" s="54" t="s">
        <v>82</v>
      </c>
      <c r="F311" s="54" t="s">
        <v>132</v>
      </c>
      <c r="G311" s="54" t="s">
        <v>81</v>
      </c>
      <c r="H311" s="54" t="s">
        <v>3</v>
      </c>
      <c r="I311" s="55">
        <v>10</v>
      </c>
    </row>
    <row r="312" spans="1:9" x14ac:dyDescent="0.2">
      <c r="A312" s="54" t="s">
        <v>117</v>
      </c>
      <c r="B312" s="54" t="s">
        <v>10</v>
      </c>
      <c r="C312" s="54" t="s">
        <v>137</v>
      </c>
      <c r="D312" s="54" t="s">
        <v>79</v>
      </c>
      <c r="E312" s="54" t="s">
        <v>82</v>
      </c>
      <c r="F312" s="54" t="s">
        <v>132</v>
      </c>
      <c r="G312" s="54" t="s">
        <v>81</v>
      </c>
      <c r="H312" s="54" t="s">
        <v>4</v>
      </c>
      <c r="I312" s="55">
        <v>2</v>
      </c>
    </row>
    <row r="313" spans="1:9" x14ac:dyDescent="0.2">
      <c r="A313" s="54" t="s">
        <v>117</v>
      </c>
      <c r="B313" s="54" t="s">
        <v>10</v>
      </c>
      <c r="C313" s="54" t="s">
        <v>137</v>
      </c>
      <c r="D313" s="54" t="s">
        <v>79</v>
      </c>
      <c r="E313" s="54" t="s">
        <v>82</v>
      </c>
      <c r="F313" s="54" t="s">
        <v>132</v>
      </c>
      <c r="G313" s="54" t="s">
        <v>133</v>
      </c>
      <c r="H313" s="54" t="s">
        <v>3</v>
      </c>
      <c r="I313" s="55">
        <v>4</v>
      </c>
    </row>
    <row r="314" spans="1:9" x14ac:dyDescent="0.2">
      <c r="A314" s="54" t="s">
        <v>117</v>
      </c>
      <c r="B314" s="54" t="s">
        <v>10</v>
      </c>
      <c r="C314" s="54" t="s">
        <v>137</v>
      </c>
      <c r="D314" s="54" t="s">
        <v>79</v>
      </c>
      <c r="E314" s="54" t="s">
        <v>82</v>
      </c>
      <c r="F314" s="54" t="s">
        <v>132</v>
      </c>
      <c r="G314" s="54" t="s">
        <v>133</v>
      </c>
      <c r="H314" s="54" t="s">
        <v>4</v>
      </c>
      <c r="I314" s="55">
        <v>5</v>
      </c>
    </row>
    <row r="315" spans="1:9" x14ac:dyDescent="0.2">
      <c r="A315" s="54" t="s">
        <v>117</v>
      </c>
      <c r="B315" s="54" t="s">
        <v>10</v>
      </c>
      <c r="C315" s="54" t="s">
        <v>137</v>
      </c>
      <c r="D315" s="54" t="s">
        <v>79</v>
      </c>
      <c r="E315" s="54" t="s">
        <v>82</v>
      </c>
      <c r="F315" s="54" t="s">
        <v>132</v>
      </c>
      <c r="G315" s="54" t="s">
        <v>53</v>
      </c>
      <c r="H315" s="54" t="s">
        <v>3</v>
      </c>
      <c r="I315" s="55">
        <v>10</v>
      </c>
    </row>
    <row r="316" spans="1:9" x14ac:dyDescent="0.2">
      <c r="A316" s="54" t="s">
        <v>117</v>
      </c>
      <c r="B316" s="54" t="s">
        <v>10</v>
      </c>
      <c r="C316" s="54" t="s">
        <v>137</v>
      </c>
      <c r="D316" s="54" t="s">
        <v>79</v>
      </c>
      <c r="E316" s="54" t="s">
        <v>82</v>
      </c>
      <c r="F316" s="54" t="s">
        <v>132</v>
      </c>
      <c r="G316" s="54" t="s">
        <v>53</v>
      </c>
      <c r="H316" s="54" t="s">
        <v>4</v>
      </c>
      <c r="I316" s="55">
        <v>1</v>
      </c>
    </row>
    <row r="317" spans="1:9" x14ac:dyDescent="0.2">
      <c r="A317" s="54" t="s">
        <v>117</v>
      </c>
      <c r="B317" s="54" t="s">
        <v>11</v>
      </c>
      <c r="C317" s="54" t="s">
        <v>138</v>
      </c>
      <c r="D317" s="54" t="s">
        <v>79</v>
      </c>
      <c r="E317" s="54" t="s">
        <v>83</v>
      </c>
      <c r="F317" s="54" t="s">
        <v>132</v>
      </c>
      <c r="G317" s="54" t="s">
        <v>135</v>
      </c>
      <c r="H317" s="54" t="s">
        <v>3</v>
      </c>
      <c r="I317" s="55">
        <v>3</v>
      </c>
    </row>
    <row r="318" spans="1:9" x14ac:dyDescent="0.2">
      <c r="A318" s="54" t="s">
        <v>117</v>
      </c>
      <c r="B318" s="54" t="s">
        <v>11</v>
      </c>
      <c r="C318" s="54" t="s">
        <v>138</v>
      </c>
      <c r="D318" s="54" t="s">
        <v>79</v>
      </c>
      <c r="E318" s="54" t="s">
        <v>83</v>
      </c>
      <c r="F318" s="54" t="s">
        <v>132</v>
      </c>
      <c r="G318" s="54" t="s">
        <v>135</v>
      </c>
      <c r="H318" s="54" t="s">
        <v>4</v>
      </c>
      <c r="I318" s="55">
        <v>2</v>
      </c>
    </row>
    <row r="319" spans="1:9" x14ac:dyDescent="0.2">
      <c r="A319" s="54" t="s">
        <v>117</v>
      </c>
      <c r="B319" s="54" t="s">
        <v>11</v>
      </c>
      <c r="C319" s="54" t="s">
        <v>138</v>
      </c>
      <c r="D319" s="54" t="s">
        <v>79</v>
      </c>
      <c r="E319" s="54" t="s">
        <v>83</v>
      </c>
      <c r="F319" s="54" t="s">
        <v>132</v>
      </c>
      <c r="G319" s="54" t="s">
        <v>81</v>
      </c>
      <c r="H319" s="54" t="s">
        <v>3</v>
      </c>
      <c r="I319" s="55">
        <v>25</v>
      </c>
    </row>
    <row r="320" spans="1:9" x14ac:dyDescent="0.2">
      <c r="A320" s="54" t="s">
        <v>117</v>
      </c>
      <c r="B320" s="54" t="s">
        <v>11</v>
      </c>
      <c r="C320" s="54" t="s">
        <v>138</v>
      </c>
      <c r="D320" s="54" t="s">
        <v>79</v>
      </c>
      <c r="E320" s="54" t="s">
        <v>83</v>
      </c>
      <c r="F320" s="54" t="s">
        <v>132</v>
      </c>
      <c r="G320" s="54" t="s">
        <v>81</v>
      </c>
      <c r="H320" s="54" t="s">
        <v>4</v>
      </c>
      <c r="I320" s="55">
        <v>2</v>
      </c>
    </row>
    <row r="321" spans="1:9" x14ac:dyDescent="0.2">
      <c r="A321" s="54" t="s">
        <v>117</v>
      </c>
      <c r="B321" s="54" t="s">
        <v>11</v>
      </c>
      <c r="C321" s="54" t="s">
        <v>138</v>
      </c>
      <c r="D321" s="54" t="s">
        <v>79</v>
      </c>
      <c r="E321" s="54" t="s">
        <v>83</v>
      </c>
      <c r="F321" s="54" t="s">
        <v>132</v>
      </c>
      <c r="G321" s="54" t="s">
        <v>133</v>
      </c>
      <c r="H321" s="54" t="s">
        <v>3</v>
      </c>
      <c r="I321" s="55">
        <v>3</v>
      </c>
    </row>
    <row r="322" spans="1:9" x14ac:dyDescent="0.2">
      <c r="A322" s="54" t="s">
        <v>117</v>
      </c>
      <c r="B322" s="54" t="s">
        <v>11</v>
      </c>
      <c r="C322" s="54" t="s">
        <v>138</v>
      </c>
      <c r="D322" s="54" t="s">
        <v>79</v>
      </c>
      <c r="E322" s="54" t="s">
        <v>83</v>
      </c>
      <c r="F322" s="54" t="s">
        <v>132</v>
      </c>
      <c r="G322" s="54" t="s">
        <v>133</v>
      </c>
      <c r="H322" s="54" t="s">
        <v>4</v>
      </c>
      <c r="I322" s="55">
        <v>11</v>
      </c>
    </row>
    <row r="323" spans="1:9" x14ac:dyDescent="0.2">
      <c r="A323" s="54" t="s">
        <v>117</v>
      </c>
      <c r="B323" s="54" t="s">
        <v>11</v>
      </c>
      <c r="C323" s="54" t="s">
        <v>138</v>
      </c>
      <c r="D323" s="54" t="s">
        <v>79</v>
      </c>
      <c r="E323" s="54" t="s">
        <v>83</v>
      </c>
      <c r="F323" s="54" t="s">
        <v>132</v>
      </c>
      <c r="G323" s="54" t="s">
        <v>53</v>
      </c>
      <c r="H323" s="54" t="s">
        <v>3</v>
      </c>
      <c r="I323" s="55">
        <v>9</v>
      </c>
    </row>
    <row r="324" spans="1:9" x14ac:dyDescent="0.2">
      <c r="A324" s="54" t="s">
        <v>117</v>
      </c>
      <c r="B324" s="54" t="s">
        <v>11</v>
      </c>
      <c r="C324" s="54" t="s">
        <v>138</v>
      </c>
      <c r="D324" s="54" t="s">
        <v>79</v>
      </c>
      <c r="E324" s="54" t="s">
        <v>83</v>
      </c>
      <c r="F324" s="54" t="s">
        <v>132</v>
      </c>
      <c r="G324" s="54" t="s">
        <v>53</v>
      </c>
      <c r="H324" s="54" t="s">
        <v>4</v>
      </c>
      <c r="I324" s="55">
        <v>1</v>
      </c>
    </row>
    <row r="325" spans="1:9" x14ac:dyDescent="0.2">
      <c r="A325" s="54" t="s">
        <v>117</v>
      </c>
      <c r="B325" s="54" t="s">
        <v>12</v>
      </c>
      <c r="C325" s="54" t="s">
        <v>139</v>
      </c>
      <c r="D325" s="54" t="s">
        <v>79</v>
      </c>
      <c r="E325" s="54" t="s">
        <v>82</v>
      </c>
      <c r="F325" s="54" t="s">
        <v>132</v>
      </c>
      <c r="G325" s="54" t="s">
        <v>81</v>
      </c>
      <c r="H325" s="54" t="s">
        <v>3</v>
      </c>
      <c r="I325" s="55">
        <v>61</v>
      </c>
    </row>
    <row r="326" spans="1:9" x14ac:dyDescent="0.2">
      <c r="A326" s="54" t="s">
        <v>117</v>
      </c>
      <c r="B326" s="54" t="s">
        <v>12</v>
      </c>
      <c r="C326" s="54" t="s">
        <v>139</v>
      </c>
      <c r="D326" s="54" t="s">
        <v>79</v>
      </c>
      <c r="E326" s="54" t="s">
        <v>82</v>
      </c>
      <c r="F326" s="54" t="s">
        <v>132</v>
      </c>
      <c r="G326" s="54" t="s">
        <v>81</v>
      </c>
      <c r="H326" s="54" t="s">
        <v>4</v>
      </c>
      <c r="I326" s="55">
        <v>3</v>
      </c>
    </row>
    <row r="327" spans="1:9" x14ac:dyDescent="0.2">
      <c r="A327" s="54" t="s">
        <v>117</v>
      </c>
      <c r="B327" s="54" t="s">
        <v>12</v>
      </c>
      <c r="C327" s="54" t="s">
        <v>139</v>
      </c>
      <c r="D327" s="54" t="s">
        <v>79</v>
      </c>
      <c r="E327" s="54" t="s">
        <v>82</v>
      </c>
      <c r="F327" s="54" t="s">
        <v>132</v>
      </c>
      <c r="G327" s="54" t="s">
        <v>133</v>
      </c>
      <c r="H327" s="54" t="s">
        <v>3</v>
      </c>
      <c r="I327" s="55">
        <v>9</v>
      </c>
    </row>
    <row r="328" spans="1:9" x14ac:dyDescent="0.2">
      <c r="A328" s="54" t="s">
        <v>117</v>
      </c>
      <c r="B328" s="54" t="s">
        <v>12</v>
      </c>
      <c r="C328" s="54" t="s">
        <v>139</v>
      </c>
      <c r="D328" s="54" t="s">
        <v>79</v>
      </c>
      <c r="E328" s="54" t="s">
        <v>82</v>
      </c>
      <c r="F328" s="54" t="s">
        <v>132</v>
      </c>
      <c r="G328" s="54" t="s">
        <v>133</v>
      </c>
      <c r="H328" s="54" t="s">
        <v>4</v>
      </c>
      <c r="I328" s="55">
        <v>13</v>
      </c>
    </row>
    <row r="329" spans="1:9" x14ac:dyDescent="0.2">
      <c r="A329" s="54" t="s">
        <v>117</v>
      </c>
      <c r="B329" s="54" t="s">
        <v>12</v>
      </c>
      <c r="C329" s="54" t="s">
        <v>139</v>
      </c>
      <c r="D329" s="54" t="s">
        <v>79</v>
      </c>
      <c r="E329" s="54" t="s">
        <v>82</v>
      </c>
      <c r="F329" s="54" t="s">
        <v>132</v>
      </c>
      <c r="G329" s="54" t="s">
        <v>53</v>
      </c>
      <c r="H329" s="54" t="s">
        <v>3</v>
      </c>
      <c r="I329" s="55">
        <v>27</v>
      </c>
    </row>
    <row r="330" spans="1:9" x14ac:dyDescent="0.2">
      <c r="A330" s="54" t="s">
        <v>117</v>
      </c>
      <c r="B330" s="54" t="s">
        <v>12</v>
      </c>
      <c r="C330" s="54" t="s">
        <v>139</v>
      </c>
      <c r="D330" s="54" t="s">
        <v>79</v>
      </c>
      <c r="E330" s="54" t="s">
        <v>82</v>
      </c>
      <c r="F330" s="54" t="s">
        <v>132</v>
      </c>
      <c r="G330" s="54" t="s">
        <v>53</v>
      </c>
      <c r="H330" s="54" t="s">
        <v>4</v>
      </c>
      <c r="I330" s="55">
        <v>8</v>
      </c>
    </row>
    <row r="331" spans="1:9" x14ac:dyDescent="0.2">
      <c r="A331" s="54" t="s">
        <v>117</v>
      </c>
      <c r="B331" s="54" t="s">
        <v>13</v>
      </c>
      <c r="C331" s="54" t="s">
        <v>140</v>
      </c>
      <c r="D331" s="54" t="s">
        <v>79</v>
      </c>
      <c r="E331" s="54" t="s">
        <v>80</v>
      </c>
      <c r="F331" s="54" t="s">
        <v>132</v>
      </c>
      <c r="G331" s="54" t="s">
        <v>135</v>
      </c>
      <c r="H331" s="54" t="s">
        <v>3</v>
      </c>
      <c r="I331" s="55">
        <v>1</v>
      </c>
    </row>
    <row r="332" spans="1:9" x14ac:dyDescent="0.2">
      <c r="A332" s="54" t="s">
        <v>117</v>
      </c>
      <c r="B332" s="54" t="s">
        <v>13</v>
      </c>
      <c r="C332" s="54" t="s">
        <v>140</v>
      </c>
      <c r="D332" s="54" t="s">
        <v>79</v>
      </c>
      <c r="E332" s="54" t="s">
        <v>80</v>
      </c>
      <c r="F332" s="54" t="s">
        <v>132</v>
      </c>
      <c r="G332" s="54" t="s">
        <v>135</v>
      </c>
      <c r="H332" s="54" t="s">
        <v>4</v>
      </c>
      <c r="I332" s="55">
        <v>2</v>
      </c>
    </row>
    <row r="333" spans="1:9" x14ac:dyDescent="0.2">
      <c r="A333" s="54" t="s">
        <v>117</v>
      </c>
      <c r="B333" s="54" t="s">
        <v>13</v>
      </c>
      <c r="C333" s="54" t="s">
        <v>140</v>
      </c>
      <c r="D333" s="54" t="s">
        <v>79</v>
      </c>
      <c r="E333" s="54" t="s">
        <v>80</v>
      </c>
      <c r="F333" s="54" t="s">
        <v>132</v>
      </c>
      <c r="G333" s="54" t="s">
        <v>81</v>
      </c>
      <c r="H333" s="54" t="s">
        <v>3</v>
      </c>
      <c r="I333" s="55">
        <v>12</v>
      </c>
    </row>
    <row r="334" spans="1:9" x14ac:dyDescent="0.2">
      <c r="A334" s="54" t="s">
        <v>117</v>
      </c>
      <c r="B334" s="54" t="s">
        <v>13</v>
      </c>
      <c r="C334" s="54" t="s">
        <v>140</v>
      </c>
      <c r="D334" s="54" t="s">
        <v>79</v>
      </c>
      <c r="E334" s="54" t="s">
        <v>80</v>
      </c>
      <c r="F334" s="54" t="s">
        <v>132</v>
      </c>
      <c r="G334" s="54" t="s">
        <v>133</v>
      </c>
      <c r="H334" s="54" t="s">
        <v>3</v>
      </c>
      <c r="I334" s="55">
        <v>7</v>
      </c>
    </row>
    <row r="335" spans="1:9" x14ac:dyDescent="0.2">
      <c r="A335" s="54" t="s">
        <v>117</v>
      </c>
      <c r="B335" s="54" t="s">
        <v>13</v>
      </c>
      <c r="C335" s="54" t="s">
        <v>140</v>
      </c>
      <c r="D335" s="54" t="s">
        <v>79</v>
      </c>
      <c r="E335" s="54" t="s">
        <v>80</v>
      </c>
      <c r="F335" s="54" t="s">
        <v>132</v>
      </c>
      <c r="G335" s="54" t="s">
        <v>133</v>
      </c>
      <c r="H335" s="54" t="s">
        <v>4</v>
      </c>
      <c r="I335" s="55">
        <v>9</v>
      </c>
    </row>
    <row r="336" spans="1:9" x14ac:dyDescent="0.2">
      <c r="A336" s="54" t="s">
        <v>117</v>
      </c>
      <c r="B336" s="54" t="s">
        <v>13</v>
      </c>
      <c r="C336" s="54" t="s">
        <v>140</v>
      </c>
      <c r="D336" s="54" t="s">
        <v>79</v>
      </c>
      <c r="E336" s="54" t="s">
        <v>80</v>
      </c>
      <c r="F336" s="54" t="s">
        <v>132</v>
      </c>
      <c r="G336" s="54" t="s">
        <v>53</v>
      </c>
      <c r="H336" s="54" t="s">
        <v>3</v>
      </c>
      <c r="I336" s="55">
        <v>24</v>
      </c>
    </row>
    <row r="337" spans="1:9" x14ac:dyDescent="0.2">
      <c r="A337" s="54" t="s">
        <v>117</v>
      </c>
      <c r="B337" s="54" t="s">
        <v>14</v>
      </c>
      <c r="C337" s="54" t="s">
        <v>141</v>
      </c>
      <c r="D337" s="54" t="s">
        <v>79</v>
      </c>
      <c r="E337" s="54" t="s">
        <v>83</v>
      </c>
      <c r="F337" s="54" t="s">
        <v>132</v>
      </c>
      <c r="G337" s="54" t="s">
        <v>81</v>
      </c>
      <c r="H337" s="54" t="s">
        <v>3</v>
      </c>
      <c r="I337" s="55">
        <v>26</v>
      </c>
    </row>
    <row r="338" spans="1:9" x14ac:dyDescent="0.2">
      <c r="A338" s="54" t="s">
        <v>117</v>
      </c>
      <c r="B338" s="54" t="s">
        <v>14</v>
      </c>
      <c r="C338" s="54" t="s">
        <v>141</v>
      </c>
      <c r="D338" s="54" t="s">
        <v>79</v>
      </c>
      <c r="E338" s="54" t="s">
        <v>83</v>
      </c>
      <c r="F338" s="54" t="s">
        <v>132</v>
      </c>
      <c r="G338" s="54" t="s">
        <v>81</v>
      </c>
      <c r="H338" s="54" t="s">
        <v>4</v>
      </c>
      <c r="I338" s="55">
        <v>1</v>
      </c>
    </row>
    <row r="339" spans="1:9" x14ac:dyDescent="0.2">
      <c r="A339" s="54" t="s">
        <v>117</v>
      </c>
      <c r="B339" s="54" t="s">
        <v>14</v>
      </c>
      <c r="C339" s="54" t="s">
        <v>141</v>
      </c>
      <c r="D339" s="54" t="s">
        <v>79</v>
      </c>
      <c r="E339" s="54" t="s">
        <v>83</v>
      </c>
      <c r="F339" s="54" t="s">
        <v>132</v>
      </c>
      <c r="G339" s="54" t="s">
        <v>133</v>
      </c>
      <c r="H339" s="54" t="s">
        <v>3</v>
      </c>
      <c r="I339" s="55">
        <v>5</v>
      </c>
    </row>
    <row r="340" spans="1:9" x14ac:dyDescent="0.2">
      <c r="A340" s="54" t="s">
        <v>117</v>
      </c>
      <c r="B340" s="54" t="s">
        <v>14</v>
      </c>
      <c r="C340" s="54" t="s">
        <v>141</v>
      </c>
      <c r="D340" s="54" t="s">
        <v>79</v>
      </c>
      <c r="E340" s="54" t="s">
        <v>83</v>
      </c>
      <c r="F340" s="54" t="s">
        <v>132</v>
      </c>
      <c r="G340" s="54" t="s">
        <v>133</v>
      </c>
      <c r="H340" s="54" t="s">
        <v>4</v>
      </c>
      <c r="I340" s="55">
        <v>1</v>
      </c>
    </row>
    <row r="341" spans="1:9" x14ac:dyDescent="0.2">
      <c r="A341" s="54" t="s">
        <v>117</v>
      </c>
      <c r="B341" s="54" t="s">
        <v>14</v>
      </c>
      <c r="C341" s="54" t="s">
        <v>141</v>
      </c>
      <c r="D341" s="54" t="s">
        <v>79</v>
      </c>
      <c r="E341" s="54" t="s">
        <v>83</v>
      </c>
      <c r="F341" s="54" t="s">
        <v>132</v>
      </c>
      <c r="G341" s="54" t="s">
        <v>53</v>
      </c>
      <c r="H341" s="54" t="s">
        <v>3</v>
      </c>
      <c r="I341" s="55">
        <v>9</v>
      </c>
    </row>
    <row r="342" spans="1:9" x14ac:dyDescent="0.2">
      <c r="A342" s="54" t="s">
        <v>117</v>
      </c>
      <c r="B342" s="54" t="s">
        <v>15</v>
      </c>
      <c r="C342" s="54" t="s">
        <v>142</v>
      </c>
      <c r="D342" s="54" t="s">
        <v>79</v>
      </c>
      <c r="E342" s="54" t="s">
        <v>83</v>
      </c>
      <c r="F342" s="54" t="s">
        <v>132</v>
      </c>
      <c r="G342" s="54" t="s">
        <v>81</v>
      </c>
      <c r="H342" s="54" t="s">
        <v>3</v>
      </c>
      <c r="I342" s="55">
        <v>26</v>
      </c>
    </row>
    <row r="343" spans="1:9" x14ac:dyDescent="0.2">
      <c r="A343" s="54" t="s">
        <v>117</v>
      </c>
      <c r="B343" s="54" t="s">
        <v>15</v>
      </c>
      <c r="C343" s="54" t="s">
        <v>142</v>
      </c>
      <c r="D343" s="54" t="s">
        <v>79</v>
      </c>
      <c r="E343" s="54" t="s">
        <v>83</v>
      </c>
      <c r="F343" s="54" t="s">
        <v>132</v>
      </c>
      <c r="G343" s="54" t="s">
        <v>133</v>
      </c>
      <c r="H343" s="54" t="s">
        <v>3</v>
      </c>
      <c r="I343" s="55">
        <v>4</v>
      </c>
    </row>
    <row r="344" spans="1:9" x14ac:dyDescent="0.2">
      <c r="A344" s="54" t="s">
        <v>117</v>
      </c>
      <c r="B344" s="54" t="s">
        <v>15</v>
      </c>
      <c r="C344" s="54" t="s">
        <v>142</v>
      </c>
      <c r="D344" s="54" t="s">
        <v>79</v>
      </c>
      <c r="E344" s="54" t="s">
        <v>83</v>
      </c>
      <c r="F344" s="54" t="s">
        <v>132</v>
      </c>
      <c r="G344" s="54" t="s">
        <v>133</v>
      </c>
      <c r="H344" s="54" t="s">
        <v>4</v>
      </c>
      <c r="I344" s="55">
        <v>7</v>
      </c>
    </row>
    <row r="345" spans="1:9" x14ac:dyDescent="0.2">
      <c r="A345" s="54" t="s">
        <v>117</v>
      </c>
      <c r="B345" s="54" t="s">
        <v>15</v>
      </c>
      <c r="C345" s="54" t="s">
        <v>142</v>
      </c>
      <c r="D345" s="54" t="s">
        <v>79</v>
      </c>
      <c r="E345" s="54" t="s">
        <v>83</v>
      </c>
      <c r="F345" s="54" t="s">
        <v>132</v>
      </c>
      <c r="G345" s="54" t="s">
        <v>53</v>
      </c>
      <c r="H345" s="54" t="s">
        <v>3</v>
      </c>
      <c r="I345" s="55">
        <v>10</v>
      </c>
    </row>
    <row r="346" spans="1:9" x14ac:dyDescent="0.2">
      <c r="A346" s="54" t="s">
        <v>117</v>
      </c>
      <c r="B346" s="54" t="s">
        <v>15</v>
      </c>
      <c r="C346" s="54" t="s">
        <v>142</v>
      </c>
      <c r="D346" s="54" t="s">
        <v>79</v>
      </c>
      <c r="E346" s="54" t="s">
        <v>83</v>
      </c>
      <c r="F346" s="54" t="s">
        <v>132</v>
      </c>
      <c r="G346" s="54" t="s">
        <v>53</v>
      </c>
      <c r="H346" s="54" t="s">
        <v>66</v>
      </c>
      <c r="I346" s="55">
        <v>1</v>
      </c>
    </row>
    <row r="347" spans="1:9" x14ac:dyDescent="0.2">
      <c r="A347" s="54" t="s">
        <v>117</v>
      </c>
      <c r="B347" s="54" t="s">
        <v>15</v>
      </c>
      <c r="C347" s="54" t="s">
        <v>142</v>
      </c>
      <c r="D347" s="54" t="s">
        <v>79</v>
      </c>
      <c r="E347" s="54" t="s">
        <v>83</v>
      </c>
      <c r="F347" s="54" t="s">
        <v>132</v>
      </c>
      <c r="G347" s="54" t="s">
        <v>53</v>
      </c>
      <c r="H347" s="54" t="s">
        <v>4</v>
      </c>
      <c r="I347" s="55">
        <v>4</v>
      </c>
    </row>
    <row r="348" spans="1:9" x14ac:dyDescent="0.2">
      <c r="A348" s="54" t="s">
        <v>117</v>
      </c>
      <c r="B348" s="54" t="s">
        <v>16</v>
      </c>
      <c r="C348" s="54" t="s">
        <v>143</v>
      </c>
      <c r="D348" s="54" t="s">
        <v>79</v>
      </c>
      <c r="E348" s="54" t="s">
        <v>82</v>
      </c>
      <c r="F348" s="54" t="s">
        <v>132</v>
      </c>
      <c r="G348" s="54" t="s">
        <v>135</v>
      </c>
      <c r="H348" s="54" t="s">
        <v>3</v>
      </c>
      <c r="I348" s="55">
        <v>1</v>
      </c>
    </row>
    <row r="349" spans="1:9" x14ac:dyDescent="0.2">
      <c r="A349" s="54" t="s">
        <v>117</v>
      </c>
      <c r="B349" s="54" t="s">
        <v>16</v>
      </c>
      <c r="C349" s="54" t="s">
        <v>143</v>
      </c>
      <c r="D349" s="54" t="s">
        <v>79</v>
      </c>
      <c r="E349" s="54" t="s">
        <v>82</v>
      </c>
      <c r="F349" s="54" t="s">
        <v>132</v>
      </c>
      <c r="G349" s="54" t="s">
        <v>135</v>
      </c>
      <c r="H349" s="54" t="s">
        <v>4</v>
      </c>
      <c r="I349" s="55">
        <v>2</v>
      </c>
    </row>
    <row r="350" spans="1:9" x14ac:dyDescent="0.2">
      <c r="A350" s="54" t="s">
        <v>117</v>
      </c>
      <c r="B350" s="54" t="s">
        <v>16</v>
      </c>
      <c r="C350" s="54" t="s">
        <v>143</v>
      </c>
      <c r="D350" s="54" t="s">
        <v>79</v>
      </c>
      <c r="E350" s="54" t="s">
        <v>82</v>
      </c>
      <c r="F350" s="54" t="s">
        <v>132</v>
      </c>
      <c r="G350" s="54" t="s">
        <v>81</v>
      </c>
      <c r="H350" s="54" t="s">
        <v>3</v>
      </c>
      <c r="I350" s="55">
        <v>37</v>
      </c>
    </row>
    <row r="351" spans="1:9" x14ac:dyDescent="0.2">
      <c r="A351" s="54" t="s">
        <v>117</v>
      </c>
      <c r="B351" s="54" t="s">
        <v>16</v>
      </c>
      <c r="C351" s="54" t="s">
        <v>143</v>
      </c>
      <c r="D351" s="54" t="s">
        <v>79</v>
      </c>
      <c r="E351" s="54" t="s">
        <v>82</v>
      </c>
      <c r="F351" s="54" t="s">
        <v>132</v>
      </c>
      <c r="G351" s="54" t="s">
        <v>81</v>
      </c>
      <c r="H351" s="54" t="s">
        <v>4</v>
      </c>
      <c r="I351" s="55">
        <v>6</v>
      </c>
    </row>
    <row r="352" spans="1:9" x14ac:dyDescent="0.2">
      <c r="A352" s="54" t="s">
        <v>117</v>
      </c>
      <c r="B352" s="54" t="s">
        <v>16</v>
      </c>
      <c r="C352" s="54" t="s">
        <v>143</v>
      </c>
      <c r="D352" s="54" t="s">
        <v>79</v>
      </c>
      <c r="E352" s="54" t="s">
        <v>82</v>
      </c>
      <c r="F352" s="54" t="s">
        <v>132</v>
      </c>
      <c r="G352" s="54" t="s">
        <v>133</v>
      </c>
      <c r="H352" s="54" t="s">
        <v>3</v>
      </c>
      <c r="I352" s="55">
        <v>8</v>
      </c>
    </row>
    <row r="353" spans="1:9" x14ac:dyDescent="0.2">
      <c r="A353" s="54" t="s">
        <v>117</v>
      </c>
      <c r="B353" s="54" t="s">
        <v>16</v>
      </c>
      <c r="C353" s="54" t="s">
        <v>143</v>
      </c>
      <c r="D353" s="54" t="s">
        <v>79</v>
      </c>
      <c r="E353" s="54" t="s">
        <v>82</v>
      </c>
      <c r="F353" s="54" t="s">
        <v>132</v>
      </c>
      <c r="G353" s="54" t="s">
        <v>133</v>
      </c>
      <c r="H353" s="54" t="s">
        <v>85</v>
      </c>
      <c r="I353" s="55">
        <v>1</v>
      </c>
    </row>
    <row r="354" spans="1:9" x14ac:dyDescent="0.2">
      <c r="A354" s="54" t="s">
        <v>117</v>
      </c>
      <c r="B354" s="54" t="s">
        <v>16</v>
      </c>
      <c r="C354" s="54" t="s">
        <v>143</v>
      </c>
      <c r="D354" s="54" t="s">
        <v>79</v>
      </c>
      <c r="E354" s="54" t="s">
        <v>82</v>
      </c>
      <c r="F354" s="54" t="s">
        <v>132</v>
      </c>
      <c r="G354" s="54" t="s">
        <v>133</v>
      </c>
      <c r="H354" s="54" t="s">
        <v>4</v>
      </c>
      <c r="I354" s="55">
        <v>11</v>
      </c>
    </row>
    <row r="355" spans="1:9" x14ac:dyDescent="0.2">
      <c r="A355" s="54" t="s">
        <v>117</v>
      </c>
      <c r="B355" s="54" t="s">
        <v>16</v>
      </c>
      <c r="C355" s="54" t="s">
        <v>143</v>
      </c>
      <c r="D355" s="54" t="s">
        <v>79</v>
      </c>
      <c r="E355" s="54" t="s">
        <v>82</v>
      </c>
      <c r="F355" s="54" t="s">
        <v>132</v>
      </c>
      <c r="G355" s="54" t="s">
        <v>53</v>
      </c>
      <c r="H355" s="54" t="s">
        <v>3</v>
      </c>
      <c r="I355" s="55">
        <v>17</v>
      </c>
    </row>
    <row r="356" spans="1:9" x14ac:dyDescent="0.2">
      <c r="A356" s="54" t="s">
        <v>117</v>
      </c>
      <c r="B356" s="54" t="s">
        <v>16</v>
      </c>
      <c r="C356" s="54" t="s">
        <v>143</v>
      </c>
      <c r="D356" s="54" t="s">
        <v>79</v>
      </c>
      <c r="E356" s="54" t="s">
        <v>82</v>
      </c>
      <c r="F356" s="54" t="s">
        <v>132</v>
      </c>
      <c r="G356" s="54" t="s">
        <v>53</v>
      </c>
      <c r="H356" s="54" t="s">
        <v>4</v>
      </c>
      <c r="I356" s="55">
        <v>2</v>
      </c>
    </row>
    <row r="357" spans="1:9" x14ac:dyDescent="0.2">
      <c r="A357" s="54" t="s">
        <v>117</v>
      </c>
      <c r="B357" s="54" t="s">
        <v>17</v>
      </c>
      <c r="C357" s="54" t="s">
        <v>144</v>
      </c>
      <c r="D357" s="54" t="s">
        <v>79</v>
      </c>
      <c r="E357" s="54" t="s">
        <v>83</v>
      </c>
      <c r="F357" s="54" t="s">
        <v>132</v>
      </c>
      <c r="G357" s="54" t="s">
        <v>135</v>
      </c>
      <c r="H357" s="54" t="s">
        <v>4</v>
      </c>
      <c r="I357" s="55">
        <v>2</v>
      </c>
    </row>
    <row r="358" spans="1:9" x14ac:dyDescent="0.2">
      <c r="A358" s="54" t="s">
        <v>117</v>
      </c>
      <c r="B358" s="54" t="s">
        <v>17</v>
      </c>
      <c r="C358" s="54" t="s">
        <v>144</v>
      </c>
      <c r="D358" s="54" t="s">
        <v>79</v>
      </c>
      <c r="E358" s="54" t="s">
        <v>83</v>
      </c>
      <c r="F358" s="54" t="s">
        <v>132</v>
      </c>
      <c r="G358" s="54" t="s">
        <v>81</v>
      </c>
      <c r="H358" s="54" t="s">
        <v>3</v>
      </c>
      <c r="I358" s="55">
        <v>63</v>
      </c>
    </row>
    <row r="359" spans="1:9" x14ac:dyDescent="0.2">
      <c r="A359" s="54" t="s">
        <v>117</v>
      </c>
      <c r="B359" s="54" t="s">
        <v>17</v>
      </c>
      <c r="C359" s="54" t="s">
        <v>144</v>
      </c>
      <c r="D359" s="54" t="s">
        <v>79</v>
      </c>
      <c r="E359" s="54" t="s">
        <v>83</v>
      </c>
      <c r="F359" s="54" t="s">
        <v>132</v>
      </c>
      <c r="G359" s="54" t="s">
        <v>81</v>
      </c>
      <c r="H359" s="54" t="s">
        <v>4</v>
      </c>
      <c r="I359" s="55">
        <v>6</v>
      </c>
    </row>
    <row r="360" spans="1:9" x14ac:dyDescent="0.2">
      <c r="A360" s="54" t="s">
        <v>117</v>
      </c>
      <c r="B360" s="54" t="s">
        <v>17</v>
      </c>
      <c r="C360" s="54" t="s">
        <v>144</v>
      </c>
      <c r="D360" s="54" t="s">
        <v>79</v>
      </c>
      <c r="E360" s="54" t="s">
        <v>83</v>
      </c>
      <c r="F360" s="54" t="s">
        <v>132</v>
      </c>
      <c r="G360" s="54" t="s">
        <v>133</v>
      </c>
      <c r="H360" s="54" t="s">
        <v>3</v>
      </c>
      <c r="I360" s="55">
        <v>17</v>
      </c>
    </row>
    <row r="361" spans="1:9" x14ac:dyDescent="0.2">
      <c r="A361" s="54" t="s">
        <v>117</v>
      </c>
      <c r="B361" s="54" t="s">
        <v>17</v>
      </c>
      <c r="C361" s="54" t="s">
        <v>144</v>
      </c>
      <c r="D361" s="54" t="s">
        <v>79</v>
      </c>
      <c r="E361" s="54" t="s">
        <v>83</v>
      </c>
      <c r="F361" s="54" t="s">
        <v>132</v>
      </c>
      <c r="G361" s="54" t="s">
        <v>133</v>
      </c>
      <c r="H361" s="54" t="s">
        <v>4</v>
      </c>
      <c r="I361" s="55">
        <v>14</v>
      </c>
    </row>
    <row r="362" spans="1:9" x14ac:dyDescent="0.2">
      <c r="A362" s="54" t="s">
        <v>117</v>
      </c>
      <c r="B362" s="54" t="s">
        <v>17</v>
      </c>
      <c r="C362" s="54" t="s">
        <v>144</v>
      </c>
      <c r="D362" s="54" t="s">
        <v>79</v>
      </c>
      <c r="E362" s="54" t="s">
        <v>83</v>
      </c>
      <c r="F362" s="54" t="s">
        <v>132</v>
      </c>
      <c r="G362" s="54" t="s">
        <v>53</v>
      </c>
      <c r="H362" s="54" t="s">
        <v>3</v>
      </c>
      <c r="I362" s="55">
        <v>47</v>
      </c>
    </row>
    <row r="363" spans="1:9" x14ac:dyDescent="0.2">
      <c r="A363" s="54" t="s">
        <v>117</v>
      </c>
      <c r="B363" s="54" t="s">
        <v>17</v>
      </c>
      <c r="C363" s="54" t="s">
        <v>144</v>
      </c>
      <c r="D363" s="54" t="s">
        <v>79</v>
      </c>
      <c r="E363" s="54" t="s">
        <v>83</v>
      </c>
      <c r="F363" s="54" t="s">
        <v>132</v>
      </c>
      <c r="G363" s="54" t="s">
        <v>53</v>
      </c>
      <c r="H363" s="54" t="s">
        <v>4</v>
      </c>
      <c r="I363" s="55">
        <v>1</v>
      </c>
    </row>
    <row r="364" spans="1:9" x14ac:dyDescent="0.2">
      <c r="A364" s="54" t="s">
        <v>117</v>
      </c>
      <c r="B364" s="54" t="s">
        <v>18</v>
      </c>
      <c r="C364" s="54" t="s">
        <v>145</v>
      </c>
      <c r="D364" s="54" t="s">
        <v>79</v>
      </c>
      <c r="E364" s="54" t="s">
        <v>82</v>
      </c>
      <c r="F364" s="54" t="s">
        <v>132</v>
      </c>
      <c r="G364" s="54" t="s">
        <v>135</v>
      </c>
      <c r="H364" s="54" t="s">
        <v>3</v>
      </c>
      <c r="I364" s="55">
        <v>1</v>
      </c>
    </row>
    <row r="365" spans="1:9" x14ac:dyDescent="0.2">
      <c r="A365" s="54" t="s">
        <v>117</v>
      </c>
      <c r="B365" s="54" t="s">
        <v>18</v>
      </c>
      <c r="C365" s="54" t="s">
        <v>145</v>
      </c>
      <c r="D365" s="54" t="s">
        <v>79</v>
      </c>
      <c r="E365" s="54" t="s">
        <v>82</v>
      </c>
      <c r="F365" s="54" t="s">
        <v>132</v>
      </c>
      <c r="G365" s="54" t="s">
        <v>135</v>
      </c>
      <c r="H365" s="54" t="s">
        <v>4</v>
      </c>
      <c r="I365" s="55">
        <v>2</v>
      </c>
    </row>
    <row r="366" spans="1:9" x14ac:dyDescent="0.2">
      <c r="A366" s="54" t="s">
        <v>117</v>
      </c>
      <c r="B366" s="54" t="s">
        <v>18</v>
      </c>
      <c r="C366" s="54" t="s">
        <v>145</v>
      </c>
      <c r="D366" s="54" t="s">
        <v>79</v>
      </c>
      <c r="E366" s="54" t="s">
        <v>82</v>
      </c>
      <c r="F366" s="54" t="s">
        <v>132</v>
      </c>
      <c r="G366" s="54" t="s">
        <v>81</v>
      </c>
      <c r="H366" s="54" t="s">
        <v>3</v>
      </c>
      <c r="I366" s="55">
        <v>67</v>
      </c>
    </row>
    <row r="367" spans="1:9" x14ac:dyDescent="0.2">
      <c r="A367" s="54" t="s">
        <v>117</v>
      </c>
      <c r="B367" s="54" t="s">
        <v>18</v>
      </c>
      <c r="C367" s="54" t="s">
        <v>145</v>
      </c>
      <c r="D367" s="54" t="s">
        <v>79</v>
      </c>
      <c r="E367" s="54" t="s">
        <v>82</v>
      </c>
      <c r="F367" s="54" t="s">
        <v>132</v>
      </c>
      <c r="G367" s="54" t="s">
        <v>81</v>
      </c>
      <c r="H367" s="54" t="s">
        <v>85</v>
      </c>
      <c r="I367" s="55">
        <v>2</v>
      </c>
    </row>
    <row r="368" spans="1:9" x14ac:dyDescent="0.2">
      <c r="A368" s="54" t="s">
        <v>117</v>
      </c>
      <c r="B368" s="54" t="s">
        <v>18</v>
      </c>
      <c r="C368" s="54" t="s">
        <v>145</v>
      </c>
      <c r="D368" s="54" t="s">
        <v>79</v>
      </c>
      <c r="E368" s="54" t="s">
        <v>82</v>
      </c>
      <c r="F368" s="54" t="s">
        <v>132</v>
      </c>
      <c r="G368" s="54" t="s">
        <v>81</v>
      </c>
      <c r="H368" s="54" t="s">
        <v>4</v>
      </c>
      <c r="I368" s="55">
        <v>4</v>
      </c>
    </row>
    <row r="369" spans="1:9" x14ac:dyDescent="0.2">
      <c r="A369" s="54" t="s">
        <v>117</v>
      </c>
      <c r="B369" s="54" t="s">
        <v>18</v>
      </c>
      <c r="C369" s="54" t="s">
        <v>145</v>
      </c>
      <c r="D369" s="54" t="s">
        <v>79</v>
      </c>
      <c r="E369" s="54" t="s">
        <v>82</v>
      </c>
      <c r="F369" s="54" t="s">
        <v>132</v>
      </c>
      <c r="G369" s="54" t="s">
        <v>133</v>
      </c>
      <c r="H369" s="54" t="s">
        <v>3</v>
      </c>
      <c r="I369" s="55">
        <v>21</v>
      </c>
    </row>
    <row r="370" spans="1:9" x14ac:dyDescent="0.2">
      <c r="A370" s="54" t="s">
        <v>117</v>
      </c>
      <c r="B370" s="54" t="s">
        <v>18</v>
      </c>
      <c r="C370" s="54" t="s">
        <v>145</v>
      </c>
      <c r="D370" s="54" t="s">
        <v>79</v>
      </c>
      <c r="E370" s="54" t="s">
        <v>82</v>
      </c>
      <c r="F370" s="54" t="s">
        <v>132</v>
      </c>
      <c r="G370" s="54" t="s">
        <v>133</v>
      </c>
      <c r="H370" s="54" t="s">
        <v>4</v>
      </c>
      <c r="I370" s="55">
        <v>17</v>
      </c>
    </row>
    <row r="371" spans="1:9" x14ac:dyDescent="0.2">
      <c r="A371" s="54" t="s">
        <v>117</v>
      </c>
      <c r="B371" s="54" t="s">
        <v>18</v>
      </c>
      <c r="C371" s="54" t="s">
        <v>145</v>
      </c>
      <c r="D371" s="54" t="s">
        <v>79</v>
      </c>
      <c r="E371" s="54" t="s">
        <v>82</v>
      </c>
      <c r="F371" s="54" t="s">
        <v>132</v>
      </c>
      <c r="G371" s="54" t="s">
        <v>53</v>
      </c>
      <c r="H371" s="54" t="s">
        <v>3</v>
      </c>
      <c r="I371" s="55">
        <v>25</v>
      </c>
    </row>
    <row r="372" spans="1:9" x14ac:dyDescent="0.2">
      <c r="A372" s="54" t="s">
        <v>117</v>
      </c>
      <c r="B372" s="54" t="s">
        <v>18</v>
      </c>
      <c r="C372" s="54" t="s">
        <v>145</v>
      </c>
      <c r="D372" s="54" t="s">
        <v>79</v>
      </c>
      <c r="E372" s="54" t="s">
        <v>82</v>
      </c>
      <c r="F372" s="54" t="s">
        <v>132</v>
      </c>
      <c r="G372" s="54" t="s">
        <v>53</v>
      </c>
      <c r="H372" s="54" t="s">
        <v>85</v>
      </c>
      <c r="I372" s="55">
        <v>1</v>
      </c>
    </row>
    <row r="373" spans="1:9" x14ac:dyDescent="0.2">
      <c r="A373" s="54" t="s">
        <v>117</v>
      </c>
      <c r="B373" s="54" t="s">
        <v>18</v>
      </c>
      <c r="C373" s="54" t="s">
        <v>145</v>
      </c>
      <c r="D373" s="54" t="s">
        <v>79</v>
      </c>
      <c r="E373" s="54" t="s">
        <v>82</v>
      </c>
      <c r="F373" s="54" t="s">
        <v>132</v>
      </c>
      <c r="G373" s="54" t="s">
        <v>53</v>
      </c>
      <c r="H373" s="54" t="s">
        <v>4</v>
      </c>
      <c r="I373" s="55">
        <v>3</v>
      </c>
    </row>
    <row r="374" spans="1:9" x14ac:dyDescent="0.2">
      <c r="A374" s="54" t="s">
        <v>117</v>
      </c>
      <c r="B374" s="54" t="s">
        <v>19</v>
      </c>
      <c r="C374" s="54" t="s">
        <v>146</v>
      </c>
      <c r="D374" s="54" t="s">
        <v>79</v>
      </c>
      <c r="E374" s="54" t="s">
        <v>83</v>
      </c>
      <c r="F374" s="54" t="s">
        <v>132</v>
      </c>
      <c r="G374" s="54" t="s">
        <v>135</v>
      </c>
      <c r="H374" s="54" t="s">
        <v>4</v>
      </c>
      <c r="I374" s="55">
        <v>2</v>
      </c>
    </row>
    <row r="375" spans="1:9" x14ac:dyDescent="0.2">
      <c r="A375" s="54" t="s">
        <v>117</v>
      </c>
      <c r="B375" s="54" t="s">
        <v>19</v>
      </c>
      <c r="C375" s="54" t="s">
        <v>146</v>
      </c>
      <c r="D375" s="54" t="s">
        <v>79</v>
      </c>
      <c r="E375" s="54" t="s">
        <v>83</v>
      </c>
      <c r="F375" s="54" t="s">
        <v>132</v>
      </c>
      <c r="G375" s="54" t="s">
        <v>81</v>
      </c>
      <c r="H375" s="54" t="s">
        <v>3</v>
      </c>
      <c r="I375" s="55">
        <v>17</v>
      </c>
    </row>
    <row r="376" spans="1:9" x14ac:dyDescent="0.2">
      <c r="A376" s="54" t="s">
        <v>117</v>
      </c>
      <c r="B376" s="54" t="s">
        <v>19</v>
      </c>
      <c r="C376" s="54" t="s">
        <v>146</v>
      </c>
      <c r="D376" s="54" t="s">
        <v>79</v>
      </c>
      <c r="E376" s="54" t="s">
        <v>83</v>
      </c>
      <c r="F376" s="54" t="s">
        <v>132</v>
      </c>
      <c r="G376" s="54" t="s">
        <v>133</v>
      </c>
      <c r="H376" s="54" t="s">
        <v>3</v>
      </c>
      <c r="I376" s="55">
        <v>5</v>
      </c>
    </row>
    <row r="377" spans="1:9" x14ac:dyDescent="0.2">
      <c r="A377" s="54" t="s">
        <v>117</v>
      </c>
      <c r="B377" s="54" t="s">
        <v>19</v>
      </c>
      <c r="C377" s="54" t="s">
        <v>146</v>
      </c>
      <c r="D377" s="54" t="s">
        <v>79</v>
      </c>
      <c r="E377" s="54" t="s">
        <v>83</v>
      </c>
      <c r="F377" s="54" t="s">
        <v>132</v>
      </c>
      <c r="G377" s="54" t="s">
        <v>133</v>
      </c>
      <c r="H377" s="54" t="s">
        <v>4</v>
      </c>
      <c r="I377" s="55">
        <v>4</v>
      </c>
    </row>
    <row r="378" spans="1:9" x14ac:dyDescent="0.2">
      <c r="A378" s="54" t="s">
        <v>117</v>
      </c>
      <c r="B378" s="54" t="s">
        <v>19</v>
      </c>
      <c r="C378" s="54" t="s">
        <v>146</v>
      </c>
      <c r="D378" s="54" t="s">
        <v>79</v>
      </c>
      <c r="E378" s="54" t="s">
        <v>83</v>
      </c>
      <c r="F378" s="54" t="s">
        <v>132</v>
      </c>
      <c r="G378" s="54" t="s">
        <v>53</v>
      </c>
      <c r="H378" s="54" t="s">
        <v>3</v>
      </c>
      <c r="I378" s="55">
        <v>15</v>
      </c>
    </row>
    <row r="379" spans="1:9" x14ac:dyDescent="0.2">
      <c r="A379" s="54" t="s">
        <v>117</v>
      </c>
      <c r="B379" s="54" t="s">
        <v>19</v>
      </c>
      <c r="C379" s="54" t="s">
        <v>146</v>
      </c>
      <c r="D379" s="54" t="s">
        <v>79</v>
      </c>
      <c r="E379" s="54" t="s">
        <v>83</v>
      </c>
      <c r="F379" s="54" t="s">
        <v>132</v>
      </c>
      <c r="G379" s="54" t="s">
        <v>53</v>
      </c>
      <c r="H379" s="54" t="s">
        <v>4</v>
      </c>
      <c r="I379" s="55">
        <v>1</v>
      </c>
    </row>
    <row r="380" spans="1:9" x14ac:dyDescent="0.2">
      <c r="A380" s="54" t="s">
        <v>117</v>
      </c>
      <c r="B380" s="54" t="s">
        <v>20</v>
      </c>
      <c r="C380" s="54" t="s">
        <v>147</v>
      </c>
      <c r="D380" s="54" t="s">
        <v>79</v>
      </c>
      <c r="E380" s="54" t="s">
        <v>82</v>
      </c>
      <c r="F380" s="54" t="s">
        <v>132</v>
      </c>
      <c r="G380" s="54" t="s">
        <v>135</v>
      </c>
      <c r="H380" s="54" t="s">
        <v>3</v>
      </c>
      <c r="I380" s="55">
        <v>1</v>
      </c>
    </row>
    <row r="381" spans="1:9" x14ac:dyDescent="0.2">
      <c r="A381" s="54" t="s">
        <v>117</v>
      </c>
      <c r="B381" s="54" t="s">
        <v>20</v>
      </c>
      <c r="C381" s="54" t="s">
        <v>147</v>
      </c>
      <c r="D381" s="54" t="s">
        <v>79</v>
      </c>
      <c r="E381" s="54" t="s">
        <v>82</v>
      </c>
      <c r="F381" s="54" t="s">
        <v>132</v>
      </c>
      <c r="G381" s="54" t="s">
        <v>135</v>
      </c>
      <c r="H381" s="54" t="s">
        <v>4</v>
      </c>
      <c r="I381" s="55">
        <v>2</v>
      </c>
    </row>
    <row r="382" spans="1:9" x14ac:dyDescent="0.2">
      <c r="A382" s="54" t="s">
        <v>117</v>
      </c>
      <c r="B382" s="54" t="s">
        <v>20</v>
      </c>
      <c r="C382" s="54" t="s">
        <v>147</v>
      </c>
      <c r="D382" s="54" t="s">
        <v>79</v>
      </c>
      <c r="E382" s="54" t="s">
        <v>82</v>
      </c>
      <c r="F382" s="54" t="s">
        <v>132</v>
      </c>
      <c r="G382" s="54" t="s">
        <v>81</v>
      </c>
      <c r="H382" s="54" t="s">
        <v>3</v>
      </c>
      <c r="I382" s="55">
        <v>16</v>
      </c>
    </row>
    <row r="383" spans="1:9" x14ac:dyDescent="0.2">
      <c r="A383" s="54" t="s">
        <v>117</v>
      </c>
      <c r="B383" s="54" t="s">
        <v>20</v>
      </c>
      <c r="C383" s="54" t="s">
        <v>147</v>
      </c>
      <c r="D383" s="54" t="s">
        <v>79</v>
      </c>
      <c r="E383" s="54" t="s">
        <v>82</v>
      </c>
      <c r="F383" s="54" t="s">
        <v>132</v>
      </c>
      <c r="G383" s="54" t="s">
        <v>81</v>
      </c>
      <c r="H383" s="54" t="s">
        <v>4</v>
      </c>
      <c r="I383" s="55">
        <v>2</v>
      </c>
    </row>
    <row r="384" spans="1:9" x14ac:dyDescent="0.2">
      <c r="A384" s="54" t="s">
        <v>117</v>
      </c>
      <c r="B384" s="54" t="s">
        <v>20</v>
      </c>
      <c r="C384" s="54" t="s">
        <v>147</v>
      </c>
      <c r="D384" s="54" t="s">
        <v>79</v>
      </c>
      <c r="E384" s="54" t="s">
        <v>82</v>
      </c>
      <c r="F384" s="54" t="s">
        <v>132</v>
      </c>
      <c r="G384" s="54" t="s">
        <v>133</v>
      </c>
      <c r="H384" s="54" t="s">
        <v>3</v>
      </c>
      <c r="I384" s="55">
        <v>6</v>
      </c>
    </row>
    <row r="385" spans="1:9" x14ac:dyDescent="0.2">
      <c r="A385" s="54" t="s">
        <v>117</v>
      </c>
      <c r="B385" s="54" t="s">
        <v>20</v>
      </c>
      <c r="C385" s="54" t="s">
        <v>147</v>
      </c>
      <c r="D385" s="54" t="s">
        <v>79</v>
      </c>
      <c r="E385" s="54" t="s">
        <v>82</v>
      </c>
      <c r="F385" s="54" t="s">
        <v>132</v>
      </c>
      <c r="G385" s="54" t="s">
        <v>133</v>
      </c>
      <c r="H385" s="54" t="s">
        <v>4</v>
      </c>
      <c r="I385" s="55">
        <v>19</v>
      </c>
    </row>
    <row r="386" spans="1:9" x14ac:dyDescent="0.2">
      <c r="A386" s="54" t="s">
        <v>117</v>
      </c>
      <c r="B386" s="54" t="s">
        <v>20</v>
      </c>
      <c r="C386" s="54" t="s">
        <v>147</v>
      </c>
      <c r="D386" s="54" t="s">
        <v>79</v>
      </c>
      <c r="E386" s="54" t="s">
        <v>82</v>
      </c>
      <c r="F386" s="54" t="s">
        <v>132</v>
      </c>
      <c r="G386" s="54" t="s">
        <v>53</v>
      </c>
      <c r="H386" s="54" t="s">
        <v>3</v>
      </c>
      <c r="I386" s="55">
        <v>29</v>
      </c>
    </row>
    <row r="387" spans="1:9" x14ac:dyDescent="0.2">
      <c r="A387" s="54" t="s">
        <v>117</v>
      </c>
      <c r="B387" s="54" t="s">
        <v>20</v>
      </c>
      <c r="C387" s="54" t="s">
        <v>147</v>
      </c>
      <c r="D387" s="54" t="s">
        <v>79</v>
      </c>
      <c r="E387" s="54" t="s">
        <v>82</v>
      </c>
      <c r="F387" s="54" t="s">
        <v>132</v>
      </c>
      <c r="G387" s="54" t="s">
        <v>53</v>
      </c>
      <c r="H387" s="54" t="s">
        <v>4</v>
      </c>
      <c r="I387" s="55">
        <v>3</v>
      </c>
    </row>
    <row r="388" spans="1:9" x14ac:dyDescent="0.2">
      <c r="A388" s="54" t="s">
        <v>117</v>
      </c>
      <c r="B388" s="54" t="s">
        <v>21</v>
      </c>
      <c r="C388" s="54" t="s">
        <v>148</v>
      </c>
      <c r="D388" s="54" t="s">
        <v>79</v>
      </c>
      <c r="E388" s="54" t="s">
        <v>82</v>
      </c>
      <c r="F388" s="54" t="s">
        <v>132</v>
      </c>
      <c r="G388" s="54" t="s">
        <v>135</v>
      </c>
      <c r="H388" s="54" t="s">
        <v>3</v>
      </c>
      <c r="I388" s="55">
        <v>1</v>
      </c>
    </row>
    <row r="389" spans="1:9" x14ac:dyDescent="0.2">
      <c r="A389" s="54" t="s">
        <v>117</v>
      </c>
      <c r="B389" s="54" t="s">
        <v>21</v>
      </c>
      <c r="C389" s="54" t="s">
        <v>148</v>
      </c>
      <c r="D389" s="54" t="s">
        <v>79</v>
      </c>
      <c r="E389" s="54" t="s">
        <v>82</v>
      </c>
      <c r="F389" s="54" t="s">
        <v>132</v>
      </c>
      <c r="G389" s="54" t="s">
        <v>135</v>
      </c>
      <c r="H389" s="54" t="s">
        <v>4</v>
      </c>
      <c r="I389" s="55">
        <v>6</v>
      </c>
    </row>
    <row r="390" spans="1:9" x14ac:dyDescent="0.2">
      <c r="A390" s="54" t="s">
        <v>117</v>
      </c>
      <c r="B390" s="54" t="s">
        <v>21</v>
      </c>
      <c r="C390" s="54" t="s">
        <v>148</v>
      </c>
      <c r="D390" s="54" t="s">
        <v>79</v>
      </c>
      <c r="E390" s="54" t="s">
        <v>82</v>
      </c>
      <c r="F390" s="54" t="s">
        <v>132</v>
      </c>
      <c r="G390" s="54" t="s">
        <v>81</v>
      </c>
      <c r="H390" s="54" t="s">
        <v>3</v>
      </c>
      <c r="I390" s="55">
        <v>34</v>
      </c>
    </row>
    <row r="391" spans="1:9" x14ac:dyDescent="0.2">
      <c r="A391" s="54" t="s">
        <v>117</v>
      </c>
      <c r="B391" s="54" t="s">
        <v>21</v>
      </c>
      <c r="C391" s="54" t="s">
        <v>148</v>
      </c>
      <c r="D391" s="54" t="s">
        <v>79</v>
      </c>
      <c r="E391" s="54" t="s">
        <v>82</v>
      </c>
      <c r="F391" s="54" t="s">
        <v>132</v>
      </c>
      <c r="G391" s="54" t="s">
        <v>81</v>
      </c>
      <c r="H391" s="54" t="s">
        <v>4</v>
      </c>
      <c r="I391" s="55">
        <v>6</v>
      </c>
    </row>
    <row r="392" spans="1:9" x14ac:dyDescent="0.2">
      <c r="A392" s="54" t="s">
        <v>117</v>
      </c>
      <c r="B392" s="54" t="s">
        <v>21</v>
      </c>
      <c r="C392" s="54" t="s">
        <v>148</v>
      </c>
      <c r="D392" s="54" t="s">
        <v>79</v>
      </c>
      <c r="E392" s="54" t="s">
        <v>82</v>
      </c>
      <c r="F392" s="54" t="s">
        <v>132</v>
      </c>
      <c r="G392" s="54" t="s">
        <v>133</v>
      </c>
      <c r="H392" s="54" t="s">
        <v>3</v>
      </c>
      <c r="I392" s="55">
        <v>18</v>
      </c>
    </row>
    <row r="393" spans="1:9" x14ac:dyDescent="0.2">
      <c r="A393" s="54" t="s">
        <v>117</v>
      </c>
      <c r="B393" s="54" t="s">
        <v>21</v>
      </c>
      <c r="C393" s="54" t="s">
        <v>148</v>
      </c>
      <c r="D393" s="54" t="s">
        <v>79</v>
      </c>
      <c r="E393" s="54" t="s">
        <v>82</v>
      </c>
      <c r="F393" s="54" t="s">
        <v>132</v>
      </c>
      <c r="G393" s="54" t="s">
        <v>133</v>
      </c>
      <c r="H393" s="54" t="s">
        <v>85</v>
      </c>
      <c r="I393" s="55">
        <v>2</v>
      </c>
    </row>
    <row r="394" spans="1:9" x14ac:dyDescent="0.2">
      <c r="A394" s="54" t="s">
        <v>117</v>
      </c>
      <c r="B394" s="54" t="s">
        <v>21</v>
      </c>
      <c r="C394" s="54" t="s">
        <v>148</v>
      </c>
      <c r="D394" s="54" t="s">
        <v>79</v>
      </c>
      <c r="E394" s="54" t="s">
        <v>82</v>
      </c>
      <c r="F394" s="54" t="s">
        <v>132</v>
      </c>
      <c r="G394" s="54" t="s">
        <v>133</v>
      </c>
      <c r="H394" s="54" t="s">
        <v>4</v>
      </c>
      <c r="I394" s="55">
        <v>29</v>
      </c>
    </row>
    <row r="395" spans="1:9" x14ac:dyDescent="0.2">
      <c r="A395" s="54" t="s">
        <v>117</v>
      </c>
      <c r="B395" s="54" t="s">
        <v>21</v>
      </c>
      <c r="C395" s="54" t="s">
        <v>148</v>
      </c>
      <c r="D395" s="54" t="s">
        <v>79</v>
      </c>
      <c r="E395" s="54" t="s">
        <v>82</v>
      </c>
      <c r="F395" s="54" t="s">
        <v>132</v>
      </c>
      <c r="G395" s="54" t="s">
        <v>53</v>
      </c>
      <c r="H395" s="54" t="s">
        <v>3</v>
      </c>
      <c r="I395" s="55">
        <v>36</v>
      </c>
    </row>
    <row r="396" spans="1:9" x14ac:dyDescent="0.2">
      <c r="A396" s="54" t="s">
        <v>117</v>
      </c>
      <c r="B396" s="54" t="s">
        <v>21</v>
      </c>
      <c r="C396" s="54" t="s">
        <v>148</v>
      </c>
      <c r="D396" s="54" t="s">
        <v>79</v>
      </c>
      <c r="E396" s="54" t="s">
        <v>82</v>
      </c>
      <c r="F396" s="54" t="s">
        <v>132</v>
      </c>
      <c r="G396" s="54" t="s">
        <v>53</v>
      </c>
      <c r="H396" s="54" t="s">
        <v>85</v>
      </c>
      <c r="I396" s="55">
        <v>3</v>
      </c>
    </row>
    <row r="397" spans="1:9" x14ac:dyDescent="0.2">
      <c r="A397" s="54" t="s">
        <v>117</v>
      </c>
      <c r="B397" s="54" t="s">
        <v>21</v>
      </c>
      <c r="C397" s="54" t="s">
        <v>148</v>
      </c>
      <c r="D397" s="54" t="s">
        <v>79</v>
      </c>
      <c r="E397" s="54" t="s">
        <v>82</v>
      </c>
      <c r="F397" s="54" t="s">
        <v>132</v>
      </c>
      <c r="G397" s="54" t="s">
        <v>53</v>
      </c>
      <c r="H397" s="54" t="s">
        <v>4</v>
      </c>
      <c r="I397" s="55">
        <v>5</v>
      </c>
    </row>
    <row r="398" spans="1:9" x14ac:dyDescent="0.2">
      <c r="A398" s="54" t="s">
        <v>117</v>
      </c>
      <c r="B398" s="54" t="s">
        <v>22</v>
      </c>
      <c r="C398" s="54" t="s">
        <v>149</v>
      </c>
      <c r="D398" s="54" t="s">
        <v>79</v>
      </c>
      <c r="E398" s="54" t="s">
        <v>82</v>
      </c>
      <c r="F398" s="54" t="s">
        <v>132</v>
      </c>
      <c r="G398" s="54" t="s">
        <v>81</v>
      </c>
      <c r="H398" s="54" t="s">
        <v>3</v>
      </c>
      <c r="I398" s="55">
        <v>32</v>
      </c>
    </row>
    <row r="399" spans="1:9" x14ac:dyDescent="0.2">
      <c r="A399" s="54" t="s">
        <v>117</v>
      </c>
      <c r="B399" s="54" t="s">
        <v>22</v>
      </c>
      <c r="C399" s="54" t="s">
        <v>149</v>
      </c>
      <c r="D399" s="54" t="s">
        <v>79</v>
      </c>
      <c r="E399" s="54" t="s">
        <v>82</v>
      </c>
      <c r="F399" s="54" t="s">
        <v>132</v>
      </c>
      <c r="G399" s="54" t="s">
        <v>81</v>
      </c>
      <c r="H399" s="54" t="s">
        <v>4</v>
      </c>
      <c r="I399" s="55">
        <v>9</v>
      </c>
    </row>
    <row r="400" spans="1:9" x14ac:dyDescent="0.2">
      <c r="A400" s="54" t="s">
        <v>117</v>
      </c>
      <c r="B400" s="54" t="s">
        <v>22</v>
      </c>
      <c r="C400" s="54" t="s">
        <v>149</v>
      </c>
      <c r="D400" s="54" t="s">
        <v>79</v>
      </c>
      <c r="E400" s="54" t="s">
        <v>82</v>
      </c>
      <c r="F400" s="54" t="s">
        <v>132</v>
      </c>
      <c r="G400" s="54" t="s">
        <v>133</v>
      </c>
      <c r="H400" s="54" t="s">
        <v>3</v>
      </c>
      <c r="I400" s="55">
        <v>6</v>
      </c>
    </row>
    <row r="401" spans="1:9" x14ac:dyDescent="0.2">
      <c r="A401" s="54" t="s">
        <v>117</v>
      </c>
      <c r="B401" s="54" t="s">
        <v>22</v>
      </c>
      <c r="C401" s="54" t="s">
        <v>149</v>
      </c>
      <c r="D401" s="54" t="s">
        <v>79</v>
      </c>
      <c r="E401" s="54" t="s">
        <v>82</v>
      </c>
      <c r="F401" s="54" t="s">
        <v>132</v>
      </c>
      <c r="G401" s="54" t="s">
        <v>133</v>
      </c>
      <c r="H401" s="54" t="s">
        <v>4</v>
      </c>
      <c r="I401" s="55">
        <v>5</v>
      </c>
    </row>
    <row r="402" spans="1:9" x14ac:dyDescent="0.2">
      <c r="A402" s="54" t="s">
        <v>117</v>
      </c>
      <c r="B402" s="54" t="s">
        <v>22</v>
      </c>
      <c r="C402" s="54" t="s">
        <v>149</v>
      </c>
      <c r="D402" s="54" t="s">
        <v>79</v>
      </c>
      <c r="E402" s="54" t="s">
        <v>82</v>
      </c>
      <c r="F402" s="54" t="s">
        <v>132</v>
      </c>
      <c r="G402" s="54" t="s">
        <v>53</v>
      </c>
      <c r="H402" s="54" t="s">
        <v>3</v>
      </c>
      <c r="I402" s="55">
        <v>15</v>
      </c>
    </row>
    <row r="403" spans="1:9" x14ac:dyDescent="0.2">
      <c r="A403" s="54" t="s">
        <v>117</v>
      </c>
      <c r="B403" s="54" t="s">
        <v>22</v>
      </c>
      <c r="C403" s="54" t="s">
        <v>149</v>
      </c>
      <c r="D403" s="54" t="s">
        <v>79</v>
      </c>
      <c r="E403" s="54" t="s">
        <v>82</v>
      </c>
      <c r="F403" s="54" t="s">
        <v>132</v>
      </c>
      <c r="G403" s="54" t="s">
        <v>53</v>
      </c>
      <c r="H403" s="54" t="s">
        <v>4</v>
      </c>
      <c r="I403" s="55">
        <v>3</v>
      </c>
    </row>
    <row r="404" spans="1:9" x14ac:dyDescent="0.2">
      <c r="A404" s="54" t="s">
        <v>117</v>
      </c>
      <c r="B404" s="54" t="s">
        <v>50</v>
      </c>
      <c r="C404" s="54" t="s">
        <v>150</v>
      </c>
      <c r="D404" s="54" t="s">
        <v>84</v>
      </c>
      <c r="E404" s="54" t="s">
        <v>80</v>
      </c>
      <c r="F404" s="54" t="s">
        <v>132</v>
      </c>
      <c r="G404" s="54" t="s">
        <v>135</v>
      </c>
      <c r="H404" s="54" t="s">
        <v>3</v>
      </c>
      <c r="I404" s="55">
        <v>5</v>
      </c>
    </row>
    <row r="405" spans="1:9" x14ac:dyDescent="0.2">
      <c r="A405" s="54" t="s">
        <v>117</v>
      </c>
      <c r="B405" s="54" t="s">
        <v>50</v>
      </c>
      <c r="C405" s="54" t="s">
        <v>150</v>
      </c>
      <c r="D405" s="54" t="s">
        <v>84</v>
      </c>
      <c r="E405" s="54" t="s">
        <v>80</v>
      </c>
      <c r="F405" s="54" t="s">
        <v>132</v>
      </c>
      <c r="G405" s="54" t="s">
        <v>135</v>
      </c>
      <c r="H405" s="54" t="s">
        <v>4</v>
      </c>
      <c r="I405" s="55">
        <v>6</v>
      </c>
    </row>
    <row r="406" spans="1:9" x14ac:dyDescent="0.2">
      <c r="A406" s="54" t="s">
        <v>117</v>
      </c>
      <c r="B406" s="54" t="s">
        <v>50</v>
      </c>
      <c r="C406" s="54" t="s">
        <v>150</v>
      </c>
      <c r="D406" s="54" t="s">
        <v>84</v>
      </c>
      <c r="E406" s="54" t="s">
        <v>80</v>
      </c>
      <c r="F406" s="54" t="s">
        <v>132</v>
      </c>
      <c r="G406" s="54" t="s">
        <v>133</v>
      </c>
      <c r="H406" s="54" t="s">
        <v>3</v>
      </c>
      <c r="I406" s="55">
        <v>59</v>
      </c>
    </row>
    <row r="407" spans="1:9" x14ac:dyDescent="0.2">
      <c r="A407" s="54" t="s">
        <v>117</v>
      </c>
      <c r="B407" s="54" t="s">
        <v>50</v>
      </c>
      <c r="C407" s="54" t="s">
        <v>150</v>
      </c>
      <c r="D407" s="54" t="s">
        <v>84</v>
      </c>
      <c r="E407" s="54" t="s">
        <v>80</v>
      </c>
      <c r="F407" s="54" t="s">
        <v>132</v>
      </c>
      <c r="G407" s="54" t="s">
        <v>133</v>
      </c>
      <c r="H407" s="54" t="s">
        <v>4</v>
      </c>
      <c r="I407" s="55">
        <v>53</v>
      </c>
    </row>
    <row r="408" spans="1:9" x14ac:dyDescent="0.2">
      <c r="A408" s="54" t="s">
        <v>117</v>
      </c>
      <c r="B408" s="54" t="s">
        <v>50</v>
      </c>
      <c r="C408" s="54" t="s">
        <v>150</v>
      </c>
      <c r="D408" s="54" t="s">
        <v>84</v>
      </c>
      <c r="E408" s="54" t="s">
        <v>80</v>
      </c>
      <c r="F408" s="54" t="s">
        <v>132</v>
      </c>
      <c r="G408" s="54" t="s">
        <v>53</v>
      </c>
      <c r="H408" s="54" t="s">
        <v>3</v>
      </c>
      <c r="I408" s="55">
        <v>204</v>
      </c>
    </row>
    <row r="409" spans="1:9" x14ac:dyDescent="0.2">
      <c r="A409" s="54" t="s">
        <v>117</v>
      </c>
      <c r="B409" s="54" t="s">
        <v>50</v>
      </c>
      <c r="C409" s="54" t="s">
        <v>150</v>
      </c>
      <c r="D409" s="54" t="s">
        <v>84</v>
      </c>
      <c r="E409" s="54" t="s">
        <v>80</v>
      </c>
      <c r="F409" s="54" t="s">
        <v>132</v>
      </c>
      <c r="G409" s="54" t="s">
        <v>53</v>
      </c>
      <c r="H409" s="54" t="s">
        <v>4</v>
      </c>
      <c r="I409" s="55">
        <v>20</v>
      </c>
    </row>
    <row r="410" spans="1:9" x14ac:dyDescent="0.2">
      <c r="A410" s="54" t="s">
        <v>117</v>
      </c>
      <c r="B410" s="54" t="s">
        <v>44</v>
      </c>
      <c r="C410" s="54" t="s">
        <v>151</v>
      </c>
      <c r="D410" s="54" t="s">
        <v>84</v>
      </c>
      <c r="E410" s="54" t="s">
        <v>80</v>
      </c>
      <c r="F410" s="54" t="s">
        <v>132</v>
      </c>
      <c r="G410" s="54" t="s">
        <v>133</v>
      </c>
      <c r="H410" s="54" t="s">
        <v>3</v>
      </c>
      <c r="I410" s="55">
        <v>14</v>
      </c>
    </row>
    <row r="411" spans="1:9" x14ac:dyDescent="0.2">
      <c r="A411" s="54" t="s">
        <v>117</v>
      </c>
      <c r="B411" s="54" t="s">
        <v>44</v>
      </c>
      <c r="C411" s="54" t="s">
        <v>151</v>
      </c>
      <c r="D411" s="54" t="s">
        <v>84</v>
      </c>
      <c r="E411" s="54" t="s">
        <v>80</v>
      </c>
      <c r="F411" s="54" t="s">
        <v>132</v>
      </c>
      <c r="G411" s="54" t="s">
        <v>133</v>
      </c>
      <c r="H411" s="54" t="s">
        <v>85</v>
      </c>
      <c r="I411" s="55">
        <v>5</v>
      </c>
    </row>
    <row r="412" spans="1:9" x14ac:dyDescent="0.2">
      <c r="A412" s="54" t="s">
        <v>117</v>
      </c>
      <c r="B412" s="54" t="s">
        <v>44</v>
      </c>
      <c r="C412" s="54" t="s">
        <v>151</v>
      </c>
      <c r="D412" s="54" t="s">
        <v>84</v>
      </c>
      <c r="E412" s="54" t="s">
        <v>80</v>
      </c>
      <c r="F412" s="54" t="s">
        <v>132</v>
      </c>
      <c r="G412" s="54" t="s">
        <v>133</v>
      </c>
      <c r="H412" s="54" t="s">
        <v>4</v>
      </c>
      <c r="I412" s="55">
        <v>11</v>
      </c>
    </row>
    <row r="413" spans="1:9" x14ac:dyDescent="0.2">
      <c r="A413" s="54" t="s">
        <v>117</v>
      </c>
      <c r="B413" s="54" t="s">
        <v>44</v>
      </c>
      <c r="C413" s="54" t="s">
        <v>151</v>
      </c>
      <c r="D413" s="54" t="s">
        <v>84</v>
      </c>
      <c r="E413" s="54" t="s">
        <v>80</v>
      </c>
      <c r="F413" s="54" t="s">
        <v>132</v>
      </c>
      <c r="G413" s="54" t="s">
        <v>53</v>
      </c>
      <c r="H413" s="54" t="s">
        <v>3</v>
      </c>
      <c r="I413" s="55">
        <v>50</v>
      </c>
    </row>
    <row r="414" spans="1:9" x14ac:dyDescent="0.2">
      <c r="A414" s="54" t="s">
        <v>117</v>
      </c>
      <c r="B414" s="54" t="s">
        <v>44</v>
      </c>
      <c r="C414" s="54" t="s">
        <v>151</v>
      </c>
      <c r="D414" s="54" t="s">
        <v>84</v>
      </c>
      <c r="E414" s="54" t="s">
        <v>80</v>
      </c>
      <c r="F414" s="54" t="s">
        <v>132</v>
      </c>
      <c r="G414" s="54" t="s">
        <v>53</v>
      </c>
      <c r="H414" s="54" t="s">
        <v>85</v>
      </c>
      <c r="I414" s="55">
        <v>28</v>
      </c>
    </row>
    <row r="415" spans="1:9" x14ac:dyDescent="0.2">
      <c r="A415" s="54" t="s">
        <v>117</v>
      </c>
      <c r="B415" s="54" t="s">
        <v>44</v>
      </c>
      <c r="C415" s="54" t="s">
        <v>151</v>
      </c>
      <c r="D415" s="54" t="s">
        <v>84</v>
      </c>
      <c r="E415" s="54" t="s">
        <v>80</v>
      </c>
      <c r="F415" s="54" t="s">
        <v>132</v>
      </c>
      <c r="G415" s="54" t="s">
        <v>53</v>
      </c>
      <c r="H415" s="54" t="s">
        <v>4</v>
      </c>
      <c r="I415" s="55">
        <v>3</v>
      </c>
    </row>
    <row r="416" spans="1:9" ht="30" x14ac:dyDescent="0.2">
      <c r="A416" s="54" t="s">
        <v>117</v>
      </c>
      <c r="B416" s="54" t="s">
        <v>68</v>
      </c>
      <c r="C416" s="54" t="s">
        <v>152</v>
      </c>
      <c r="D416" s="54" t="s">
        <v>79</v>
      </c>
      <c r="E416" s="54" t="s">
        <v>82</v>
      </c>
      <c r="F416" s="54" t="s">
        <v>132</v>
      </c>
      <c r="G416" s="54" t="s">
        <v>135</v>
      </c>
      <c r="H416" s="54" t="s">
        <v>3</v>
      </c>
      <c r="I416" s="55">
        <v>1</v>
      </c>
    </row>
    <row r="417" spans="1:9" ht="30" x14ac:dyDescent="0.2">
      <c r="A417" s="54" t="s">
        <v>117</v>
      </c>
      <c r="B417" s="54" t="s">
        <v>68</v>
      </c>
      <c r="C417" s="54" t="s">
        <v>152</v>
      </c>
      <c r="D417" s="54" t="s">
        <v>79</v>
      </c>
      <c r="E417" s="54" t="s">
        <v>82</v>
      </c>
      <c r="F417" s="54" t="s">
        <v>132</v>
      </c>
      <c r="G417" s="54" t="s">
        <v>135</v>
      </c>
      <c r="H417" s="54" t="s">
        <v>4</v>
      </c>
      <c r="I417" s="55">
        <v>4</v>
      </c>
    </row>
    <row r="418" spans="1:9" ht="30" x14ac:dyDescent="0.2">
      <c r="A418" s="54" t="s">
        <v>117</v>
      </c>
      <c r="B418" s="54" t="s">
        <v>68</v>
      </c>
      <c r="C418" s="54" t="s">
        <v>152</v>
      </c>
      <c r="D418" s="54" t="s">
        <v>79</v>
      </c>
      <c r="E418" s="54" t="s">
        <v>82</v>
      </c>
      <c r="F418" s="54" t="s">
        <v>132</v>
      </c>
      <c r="G418" s="54" t="s">
        <v>81</v>
      </c>
      <c r="H418" s="54" t="s">
        <v>3</v>
      </c>
      <c r="I418" s="55">
        <v>39</v>
      </c>
    </row>
    <row r="419" spans="1:9" ht="30" x14ac:dyDescent="0.2">
      <c r="A419" s="54" t="s">
        <v>117</v>
      </c>
      <c r="B419" s="54" t="s">
        <v>68</v>
      </c>
      <c r="C419" s="54" t="s">
        <v>152</v>
      </c>
      <c r="D419" s="54" t="s">
        <v>79</v>
      </c>
      <c r="E419" s="54" t="s">
        <v>82</v>
      </c>
      <c r="F419" s="54" t="s">
        <v>132</v>
      </c>
      <c r="G419" s="54" t="s">
        <v>81</v>
      </c>
      <c r="H419" s="54" t="s">
        <v>4</v>
      </c>
      <c r="I419" s="55">
        <v>7</v>
      </c>
    </row>
    <row r="420" spans="1:9" ht="30" x14ac:dyDescent="0.2">
      <c r="A420" s="54" t="s">
        <v>117</v>
      </c>
      <c r="B420" s="54" t="s">
        <v>68</v>
      </c>
      <c r="C420" s="54" t="s">
        <v>152</v>
      </c>
      <c r="D420" s="54" t="s">
        <v>79</v>
      </c>
      <c r="E420" s="54" t="s">
        <v>82</v>
      </c>
      <c r="F420" s="54" t="s">
        <v>132</v>
      </c>
      <c r="G420" s="54" t="s">
        <v>133</v>
      </c>
      <c r="H420" s="54" t="s">
        <v>3</v>
      </c>
      <c r="I420" s="55">
        <v>25</v>
      </c>
    </row>
    <row r="421" spans="1:9" ht="30" x14ac:dyDescent="0.2">
      <c r="A421" s="54" t="s">
        <v>117</v>
      </c>
      <c r="B421" s="54" t="s">
        <v>68</v>
      </c>
      <c r="C421" s="54" t="s">
        <v>152</v>
      </c>
      <c r="D421" s="54" t="s">
        <v>79</v>
      </c>
      <c r="E421" s="54" t="s">
        <v>82</v>
      </c>
      <c r="F421" s="54" t="s">
        <v>132</v>
      </c>
      <c r="G421" s="54" t="s">
        <v>133</v>
      </c>
      <c r="H421" s="54" t="s">
        <v>4</v>
      </c>
      <c r="I421" s="55">
        <v>23</v>
      </c>
    </row>
    <row r="422" spans="1:9" ht="30" x14ac:dyDescent="0.2">
      <c r="A422" s="54" t="s">
        <v>117</v>
      </c>
      <c r="B422" s="54" t="s">
        <v>68</v>
      </c>
      <c r="C422" s="54" t="s">
        <v>152</v>
      </c>
      <c r="D422" s="54" t="s">
        <v>79</v>
      </c>
      <c r="E422" s="54" t="s">
        <v>82</v>
      </c>
      <c r="F422" s="54" t="s">
        <v>132</v>
      </c>
      <c r="G422" s="54" t="s">
        <v>53</v>
      </c>
      <c r="H422" s="54" t="s">
        <v>3</v>
      </c>
      <c r="I422" s="55">
        <v>50</v>
      </c>
    </row>
    <row r="423" spans="1:9" x14ac:dyDescent="0.2">
      <c r="A423" s="54" t="s">
        <v>117</v>
      </c>
      <c r="B423" s="54" t="s">
        <v>23</v>
      </c>
      <c r="C423" s="54" t="s">
        <v>153</v>
      </c>
      <c r="D423" s="54" t="s">
        <v>79</v>
      </c>
      <c r="E423" s="54" t="s">
        <v>82</v>
      </c>
      <c r="F423" s="54" t="s">
        <v>132</v>
      </c>
      <c r="G423" s="54" t="s">
        <v>135</v>
      </c>
      <c r="H423" s="54" t="s">
        <v>3</v>
      </c>
      <c r="I423" s="55">
        <v>1</v>
      </c>
    </row>
    <row r="424" spans="1:9" x14ac:dyDescent="0.2">
      <c r="A424" s="54" t="s">
        <v>117</v>
      </c>
      <c r="B424" s="54" t="s">
        <v>23</v>
      </c>
      <c r="C424" s="54" t="s">
        <v>153</v>
      </c>
      <c r="D424" s="54" t="s">
        <v>79</v>
      </c>
      <c r="E424" s="54" t="s">
        <v>82</v>
      </c>
      <c r="F424" s="54" t="s">
        <v>132</v>
      </c>
      <c r="G424" s="54" t="s">
        <v>135</v>
      </c>
      <c r="H424" s="54" t="s">
        <v>4</v>
      </c>
      <c r="I424" s="55">
        <v>1</v>
      </c>
    </row>
    <row r="425" spans="1:9" x14ac:dyDescent="0.2">
      <c r="A425" s="54" t="s">
        <v>117</v>
      </c>
      <c r="B425" s="54" t="s">
        <v>23</v>
      </c>
      <c r="C425" s="54" t="s">
        <v>153</v>
      </c>
      <c r="D425" s="54" t="s">
        <v>79</v>
      </c>
      <c r="E425" s="54" t="s">
        <v>82</v>
      </c>
      <c r="F425" s="54" t="s">
        <v>132</v>
      </c>
      <c r="G425" s="54" t="s">
        <v>81</v>
      </c>
      <c r="H425" s="54" t="s">
        <v>3</v>
      </c>
      <c r="I425" s="55">
        <v>42</v>
      </c>
    </row>
    <row r="426" spans="1:9" x14ac:dyDescent="0.2">
      <c r="A426" s="54" t="s">
        <v>117</v>
      </c>
      <c r="B426" s="54" t="s">
        <v>23</v>
      </c>
      <c r="C426" s="54" t="s">
        <v>153</v>
      </c>
      <c r="D426" s="54" t="s">
        <v>79</v>
      </c>
      <c r="E426" s="54" t="s">
        <v>82</v>
      </c>
      <c r="F426" s="54" t="s">
        <v>132</v>
      </c>
      <c r="G426" s="54" t="s">
        <v>81</v>
      </c>
      <c r="H426" s="54" t="s">
        <v>4</v>
      </c>
      <c r="I426" s="55">
        <v>5</v>
      </c>
    </row>
    <row r="427" spans="1:9" x14ac:dyDescent="0.2">
      <c r="A427" s="54" t="s">
        <v>117</v>
      </c>
      <c r="B427" s="54" t="s">
        <v>23</v>
      </c>
      <c r="C427" s="54" t="s">
        <v>153</v>
      </c>
      <c r="D427" s="54" t="s">
        <v>79</v>
      </c>
      <c r="E427" s="54" t="s">
        <v>82</v>
      </c>
      <c r="F427" s="54" t="s">
        <v>132</v>
      </c>
      <c r="G427" s="54" t="s">
        <v>133</v>
      </c>
      <c r="H427" s="54" t="s">
        <v>3</v>
      </c>
      <c r="I427" s="55">
        <v>2</v>
      </c>
    </row>
    <row r="428" spans="1:9" x14ac:dyDescent="0.2">
      <c r="A428" s="54" t="s">
        <v>117</v>
      </c>
      <c r="B428" s="54" t="s">
        <v>23</v>
      </c>
      <c r="C428" s="54" t="s">
        <v>153</v>
      </c>
      <c r="D428" s="54" t="s">
        <v>79</v>
      </c>
      <c r="E428" s="54" t="s">
        <v>82</v>
      </c>
      <c r="F428" s="54" t="s">
        <v>132</v>
      </c>
      <c r="G428" s="54" t="s">
        <v>133</v>
      </c>
      <c r="H428" s="54" t="s">
        <v>4</v>
      </c>
      <c r="I428" s="55">
        <v>16</v>
      </c>
    </row>
    <row r="429" spans="1:9" x14ac:dyDescent="0.2">
      <c r="A429" s="54" t="s">
        <v>117</v>
      </c>
      <c r="B429" s="54" t="s">
        <v>23</v>
      </c>
      <c r="C429" s="54" t="s">
        <v>153</v>
      </c>
      <c r="D429" s="54" t="s">
        <v>79</v>
      </c>
      <c r="E429" s="54" t="s">
        <v>82</v>
      </c>
      <c r="F429" s="54" t="s">
        <v>132</v>
      </c>
      <c r="G429" s="54" t="s">
        <v>53</v>
      </c>
      <c r="H429" s="54" t="s">
        <v>3</v>
      </c>
      <c r="I429" s="55">
        <v>14</v>
      </c>
    </row>
    <row r="430" spans="1:9" x14ac:dyDescent="0.2">
      <c r="A430" s="54" t="s">
        <v>117</v>
      </c>
      <c r="B430" s="54" t="s">
        <v>23</v>
      </c>
      <c r="C430" s="54" t="s">
        <v>153</v>
      </c>
      <c r="D430" s="54" t="s">
        <v>79</v>
      </c>
      <c r="E430" s="54" t="s">
        <v>82</v>
      </c>
      <c r="F430" s="54" t="s">
        <v>132</v>
      </c>
      <c r="G430" s="54" t="s">
        <v>53</v>
      </c>
      <c r="H430" s="54" t="s">
        <v>4</v>
      </c>
      <c r="I430" s="55">
        <v>5</v>
      </c>
    </row>
    <row r="431" spans="1:9" x14ac:dyDescent="0.2">
      <c r="A431" s="54" t="s">
        <v>117</v>
      </c>
      <c r="B431" s="54" t="s">
        <v>24</v>
      </c>
      <c r="C431" s="54" t="s">
        <v>154</v>
      </c>
      <c r="D431" s="54" t="s">
        <v>79</v>
      </c>
      <c r="E431" s="54" t="s">
        <v>80</v>
      </c>
      <c r="F431" s="54" t="s">
        <v>132</v>
      </c>
      <c r="G431" s="54" t="s">
        <v>135</v>
      </c>
      <c r="H431" s="54" t="s">
        <v>4</v>
      </c>
      <c r="I431" s="55">
        <v>2</v>
      </c>
    </row>
    <row r="432" spans="1:9" x14ac:dyDescent="0.2">
      <c r="A432" s="54" t="s">
        <v>117</v>
      </c>
      <c r="B432" s="54" t="s">
        <v>24</v>
      </c>
      <c r="C432" s="54" t="s">
        <v>154</v>
      </c>
      <c r="D432" s="54" t="s">
        <v>79</v>
      </c>
      <c r="E432" s="54" t="s">
        <v>80</v>
      </c>
      <c r="F432" s="54" t="s">
        <v>132</v>
      </c>
      <c r="G432" s="54" t="s">
        <v>81</v>
      </c>
      <c r="H432" s="54" t="s">
        <v>3</v>
      </c>
      <c r="I432" s="55">
        <v>22</v>
      </c>
    </row>
    <row r="433" spans="1:9" x14ac:dyDescent="0.2">
      <c r="A433" s="54" t="s">
        <v>117</v>
      </c>
      <c r="B433" s="54" t="s">
        <v>24</v>
      </c>
      <c r="C433" s="54" t="s">
        <v>154</v>
      </c>
      <c r="D433" s="54" t="s">
        <v>79</v>
      </c>
      <c r="E433" s="54" t="s">
        <v>80</v>
      </c>
      <c r="F433" s="54" t="s">
        <v>132</v>
      </c>
      <c r="G433" s="54" t="s">
        <v>81</v>
      </c>
      <c r="H433" s="54" t="s">
        <v>4</v>
      </c>
      <c r="I433" s="55">
        <v>4</v>
      </c>
    </row>
    <row r="434" spans="1:9" x14ac:dyDescent="0.2">
      <c r="A434" s="54" t="s">
        <v>117</v>
      </c>
      <c r="B434" s="54" t="s">
        <v>24</v>
      </c>
      <c r="C434" s="54" t="s">
        <v>154</v>
      </c>
      <c r="D434" s="54" t="s">
        <v>79</v>
      </c>
      <c r="E434" s="54" t="s">
        <v>80</v>
      </c>
      <c r="F434" s="54" t="s">
        <v>132</v>
      </c>
      <c r="G434" s="54" t="s">
        <v>133</v>
      </c>
      <c r="H434" s="54" t="s">
        <v>3</v>
      </c>
      <c r="I434" s="55">
        <v>8</v>
      </c>
    </row>
    <row r="435" spans="1:9" x14ac:dyDescent="0.2">
      <c r="A435" s="54" t="s">
        <v>117</v>
      </c>
      <c r="B435" s="54" t="s">
        <v>24</v>
      </c>
      <c r="C435" s="54" t="s">
        <v>154</v>
      </c>
      <c r="D435" s="54" t="s">
        <v>79</v>
      </c>
      <c r="E435" s="54" t="s">
        <v>80</v>
      </c>
      <c r="F435" s="54" t="s">
        <v>132</v>
      </c>
      <c r="G435" s="54" t="s">
        <v>133</v>
      </c>
      <c r="H435" s="54" t="s">
        <v>4</v>
      </c>
      <c r="I435" s="55">
        <v>18</v>
      </c>
    </row>
    <row r="436" spans="1:9" x14ac:dyDescent="0.2">
      <c r="A436" s="54" t="s">
        <v>117</v>
      </c>
      <c r="B436" s="54" t="s">
        <v>24</v>
      </c>
      <c r="C436" s="54" t="s">
        <v>154</v>
      </c>
      <c r="D436" s="54" t="s">
        <v>79</v>
      </c>
      <c r="E436" s="54" t="s">
        <v>80</v>
      </c>
      <c r="F436" s="54" t="s">
        <v>132</v>
      </c>
      <c r="G436" s="54" t="s">
        <v>53</v>
      </c>
      <c r="H436" s="54" t="s">
        <v>3</v>
      </c>
      <c r="I436" s="55">
        <v>41</v>
      </c>
    </row>
    <row r="437" spans="1:9" x14ac:dyDescent="0.2">
      <c r="A437" s="54" t="s">
        <v>117</v>
      </c>
      <c r="B437" s="54" t="s">
        <v>24</v>
      </c>
      <c r="C437" s="54" t="s">
        <v>154</v>
      </c>
      <c r="D437" s="54" t="s">
        <v>79</v>
      </c>
      <c r="E437" s="54" t="s">
        <v>80</v>
      </c>
      <c r="F437" s="54" t="s">
        <v>132</v>
      </c>
      <c r="G437" s="54" t="s">
        <v>53</v>
      </c>
      <c r="H437" s="54" t="s">
        <v>4</v>
      </c>
      <c r="I437" s="55">
        <v>3</v>
      </c>
    </row>
    <row r="438" spans="1:9" x14ac:dyDescent="0.2">
      <c r="A438" s="54" t="s">
        <v>117</v>
      </c>
      <c r="B438" s="54" t="s">
        <v>25</v>
      </c>
      <c r="C438" s="54" t="s">
        <v>155</v>
      </c>
      <c r="D438" s="54" t="s">
        <v>79</v>
      </c>
      <c r="E438" s="54" t="s">
        <v>82</v>
      </c>
      <c r="F438" s="54" t="s">
        <v>132</v>
      </c>
      <c r="G438" s="54" t="s">
        <v>135</v>
      </c>
      <c r="H438" s="54" t="s">
        <v>4</v>
      </c>
      <c r="I438" s="55">
        <v>3</v>
      </c>
    </row>
    <row r="439" spans="1:9" x14ac:dyDescent="0.2">
      <c r="A439" s="54" t="s">
        <v>117</v>
      </c>
      <c r="B439" s="54" t="s">
        <v>25</v>
      </c>
      <c r="C439" s="54" t="s">
        <v>155</v>
      </c>
      <c r="D439" s="54" t="s">
        <v>79</v>
      </c>
      <c r="E439" s="54" t="s">
        <v>82</v>
      </c>
      <c r="F439" s="54" t="s">
        <v>132</v>
      </c>
      <c r="G439" s="54" t="s">
        <v>81</v>
      </c>
      <c r="H439" s="54" t="s">
        <v>3</v>
      </c>
      <c r="I439" s="55">
        <v>23</v>
      </c>
    </row>
    <row r="440" spans="1:9" x14ac:dyDescent="0.2">
      <c r="A440" s="54" t="s">
        <v>117</v>
      </c>
      <c r="B440" s="54" t="s">
        <v>25</v>
      </c>
      <c r="C440" s="54" t="s">
        <v>155</v>
      </c>
      <c r="D440" s="54" t="s">
        <v>79</v>
      </c>
      <c r="E440" s="54" t="s">
        <v>82</v>
      </c>
      <c r="F440" s="54" t="s">
        <v>132</v>
      </c>
      <c r="G440" s="54" t="s">
        <v>81</v>
      </c>
      <c r="H440" s="54" t="s">
        <v>4</v>
      </c>
      <c r="I440" s="55">
        <v>4</v>
      </c>
    </row>
    <row r="441" spans="1:9" x14ac:dyDescent="0.2">
      <c r="A441" s="54" t="s">
        <v>117</v>
      </c>
      <c r="B441" s="54" t="s">
        <v>25</v>
      </c>
      <c r="C441" s="54" t="s">
        <v>155</v>
      </c>
      <c r="D441" s="54" t="s">
        <v>79</v>
      </c>
      <c r="E441" s="54" t="s">
        <v>82</v>
      </c>
      <c r="F441" s="54" t="s">
        <v>132</v>
      </c>
      <c r="G441" s="54" t="s">
        <v>133</v>
      </c>
      <c r="H441" s="54" t="s">
        <v>3</v>
      </c>
      <c r="I441" s="55">
        <v>12</v>
      </c>
    </row>
    <row r="442" spans="1:9" x14ac:dyDescent="0.2">
      <c r="A442" s="54" t="s">
        <v>117</v>
      </c>
      <c r="B442" s="54" t="s">
        <v>25</v>
      </c>
      <c r="C442" s="54" t="s">
        <v>155</v>
      </c>
      <c r="D442" s="54" t="s">
        <v>79</v>
      </c>
      <c r="E442" s="54" t="s">
        <v>82</v>
      </c>
      <c r="F442" s="54" t="s">
        <v>132</v>
      </c>
      <c r="G442" s="54" t="s">
        <v>133</v>
      </c>
      <c r="H442" s="54" t="s">
        <v>4</v>
      </c>
      <c r="I442" s="55">
        <v>16</v>
      </c>
    </row>
    <row r="443" spans="1:9" x14ac:dyDescent="0.2">
      <c r="A443" s="54" t="s">
        <v>117</v>
      </c>
      <c r="B443" s="54" t="s">
        <v>25</v>
      </c>
      <c r="C443" s="54" t="s">
        <v>155</v>
      </c>
      <c r="D443" s="54" t="s">
        <v>79</v>
      </c>
      <c r="E443" s="54" t="s">
        <v>82</v>
      </c>
      <c r="F443" s="54" t="s">
        <v>132</v>
      </c>
      <c r="G443" s="54" t="s">
        <v>53</v>
      </c>
      <c r="H443" s="54" t="s">
        <v>3</v>
      </c>
      <c r="I443" s="55">
        <v>36</v>
      </c>
    </row>
    <row r="444" spans="1:9" x14ac:dyDescent="0.2">
      <c r="A444" s="54" t="s">
        <v>117</v>
      </c>
      <c r="B444" s="54" t="s">
        <v>25</v>
      </c>
      <c r="C444" s="54" t="s">
        <v>155</v>
      </c>
      <c r="D444" s="54" t="s">
        <v>79</v>
      </c>
      <c r="E444" s="54" t="s">
        <v>82</v>
      </c>
      <c r="F444" s="54" t="s">
        <v>132</v>
      </c>
      <c r="G444" s="54" t="s">
        <v>53</v>
      </c>
      <c r="H444" s="54" t="s">
        <v>85</v>
      </c>
      <c r="I444" s="55">
        <v>2</v>
      </c>
    </row>
    <row r="445" spans="1:9" x14ac:dyDescent="0.2">
      <c r="A445" s="54" t="s">
        <v>117</v>
      </c>
      <c r="B445" s="54" t="s">
        <v>25</v>
      </c>
      <c r="C445" s="54" t="s">
        <v>155</v>
      </c>
      <c r="D445" s="54" t="s">
        <v>79</v>
      </c>
      <c r="E445" s="54" t="s">
        <v>82</v>
      </c>
      <c r="F445" s="54" t="s">
        <v>132</v>
      </c>
      <c r="G445" s="54" t="s">
        <v>53</v>
      </c>
      <c r="H445" s="54" t="s">
        <v>4</v>
      </c>
      <c r="I445" s="55">
        <v>4</v>
      </c>
    </row>
    <row r="446" spans="1:9" x14ac:dyDescent="0.2">
      <c r="A446" s="54" t="s">
        <v>117</v>
      </c>
      <c r="B446" s="54" t="s">
        <v>67</v>
      </c>
      <c r="C446" s="54" t="s">
        <v>156</v>
      </c>
      <c r="D446" s="54" t="s">
        <v>79</v>
      </c>
      <c r="E446" s="54" t="s">
        <v>83</v>
      </c>
      <c r="F446" s="54" t="s">
        <v>132</v>
      </c>
      <c r="G446" s="54" t="s">
        <v>81</v>
      </c>
      <c r="H446" s="54" t="s">
        <v>3</v>
      </c>
      <c r="I446" s="55">
        <v>1</v>
      </c>
    </row>
    <row r="447" spans="1:9" x14ac:dyDescent="0.2">
      <c r="A447" s="54" t="s">
        <v>117</v>
      </c>
      <c r="B447" s="54" t="s">
        <v>67</v>
      </c>
      <c r="C447" s="54" t="s">
        <v>156</v>
      </c>
      <c r="D447" s="54" t="s">
        <v>79</v>
      </c>
      <c r="E447" s="54" t="s">
        <v>83</v>
      </c>
      <c r="F447" s="54" t="s">
        <v>132</v>
      </c>
      <c r="G447" s="54" t="s">
        <v>81</v>
      </c>
      <c r="H447" s="54" t="s">
        <v>4</v>
      </c>
      <c r="I447" s="55">
        <v>1</v>
      </c>
    </row>
    <row r="448" spans="1:9" x14ac:dyDescent="0.2">
      <c r="A448" s="54" t="s">
        <v>117</v>
      </c>
      <c r="B448" s="54" t="s">
        <v>67</v>
      </c>
      <c r="C448" s="54" t="s">
        <v>156</v>
      </c>
      <c r="D448" s="54" t="s">
        <v>79</v>
      </c>
      <c r="E448" s="54" t="s">
        <v>83</v>
      </c>
      <c r="F448" s="54" t="s">
        <v>132</v>
      </c>
      <c r="G448" s="54" t="s">
        <v>53</v>
      </c>
      <c r="H448" s="54" t="s">
        <v>3</v>
      </c>
      <c r="I448" s="55">
        <v>1</v>
      </c>
    </row>
    <row r="449" spans="1:9" x14ac:dyDescent="0.2">
      <c r="A449" s="54" t="s">
        <v>117</v>
      </c>
      <c r="B449" s="54" t="s">
        <v>26</v>
      </c>
      <c r="C449" s="54" t="s">
        <v>157</v>
      </c>
      <c r="D449" s="54" t="s">
        <v>79</v>
      </c>
      <c r="E449" s="54" t="s">
        <v>82</v>
      </c>
      <c r="F449" s="54" t="s">
        <v>132</v>
      </c>
      <c r="G449" s="54" t="s">
        <v>135</v>
      </c>
      <c r="H449" s="54" t="s">
        <v>4</v>
      </c>
      <c r="I449" s="55">
        <v>4</v>
      </c>
    </row>
    <row r="450" spans="1:9" x14ac:dyDescent="0.2">
      <c r="A450" s="54" t="s">
        <v>117</v>
      </c>
      <c r="B450" s="54" t="s">
        <v>26</v>
      </c>
      <c r="C450" s="54" t="s">
        <v>157</v>
      </c>
      <c r="D450" s="54" t="s">
        <v>79</v>
      </c>
      <c r="E450" s="54" t="s">
        <v>82</v>
      </c>
      <c r="F450" s="54" t="s">
        <v>132</v>
      </c>
      <c r="G450" s="54" t="s">
        <v>81</v>
      </c>
      <c r="H450" s="54" t="s">
        <v>3</v>
      </c>
      <c r="I450" s="55">
        <v>29</v>
      </c>
    </row>
    <row r="451" spans="1:9" x14ac:dyDescent="0.2">
      <c r="A451" s="54" t="s">
        <v>117</v>
      </c>
      <c r="B451" s="54" t="s">
        <v>26</v>
      </c>
      <c r="C451" s="54" t="s">
        <v>157</v>
      </c>
      <c r="D451" s="54" t="s">
        <v>79</v>
      </c>
      <c r="E451" s="54" t="s">
        <v>82</v>
      </c>
      <c r="F451" s="54" t="s">
        <v>132</v>
      </c>
      <c r="G451" s="54" t="s">
        <v>81</v>
      </c>
      <c r="H451" s="54" t="s">
        <v>4</v>
      </c>
      <c r="I451" s="55">
        <v>4</v>
      </c>
    </row>
    <row r="452" spans="1:9" x14ac:dyDescent="0.2">
      <c r="A452" s="54" t="s">
        <v>117</v>
      </c>
      <c r="B452" s="54" t="s">
        <v>26</v>
      </c>
      <c r="C452" s="54" t="s">
        <v>157</v>
      </c>
      <c r="D452" s="54" t="s">
        <v>79</v>
      </c>
      <c r="E452" s="54" t="s">
        <v>82</v>
      </c>
      <c r="F452" s="54" t="s">
        <v>132</v>
      </c>
      <c r="G452" s="54" t="s">
        <v>133</v>
      </c>
      <c r="H452" s="54" t="s">
        <v>3</v>
      </c>
      <c r="I452" s="55">
        <v>25</v>
      </c>
    </row>
    <row r="453" spans="1:9" x14ac:dyDescent="0.2">
      <c r="A453" s="54" t="s">
        <v>117</v>
      </c>
      <c r="B453" s="54" t="s">
        <v>26</v>
      </c>
      <c r="C453" s="54" t="s">
        <v>157</v>
      </c>
      <c r="D453" s="54" t="s">
        <v>79</v>
      </c>
      <c r="E453" s="54" t="s">
        <v>82</v>
      </c>
      <c r="F453" s="54" t="s">
        <v>132</v>
      </c>
      <c r="G453" s="54" t="s">
        <v>133</v>
      </c>
      <c r="H453" s="54" t="s">
        <v>4</v>
      </c>
      <c r="I453" s="55">
        <v>42</v>
      </c>
    </row>
    <row r="454" spans="1:9" x14ac:dyDescent="0.2">
      <c r="A454" s="54" t="s">
        <v>117</v>
      </c>
      <c r="B454" s="54" t="s">
        <v>26</v>
      </c>
      <c r="C454" s="54" t="s">
        <v>157</v>
      </c>
      <c r="D454" s="54" t="s">
        <v>79</v>
      </c>
      <c r="E454" s="54" t="s">
        <v>82</v>
      </c>
      <c r="F454" s="54" t="s">
        <v>132</v>
      </c>
      <c r="G454" s="54" t="s">
        <v>53</v>
      </c>
      <c r="H454" s="54" t="s">
        <v>3</v>
      </c>
      <c r="I454" s="55">
        <v>60</v>
      </c>
    </row>
    <row r="455" spans="1:9" x14ac:dyDescent="0.2">
      <c r="A455" s="54" t="s">
        <v>117</v>
      </c>
      <c r="B455" s="54" t="s">
        <v>26</v>
      </c>
      <c r="C455" s="54" t="s">
        <v>157</v>
      </c>
      <c r="D455" s="54" t="s">
        <v>79</v>
      </c>
      <c r="E455" s="54" t="s">
        <v>82</v>
      </c>
      <c r="F455" s="54" t="s">
        <v>132</v>
      </c>
      <c r="G455" s="54" t="s">
        <v>53</v>
      </c>
      <c r="H455" s="54" t="s">
        <v>4</v>
      </c>
      <c r="I455" s="55">
        <v>3</v>
      </c>
    </row>
    <row r="456" spans="1:9" x14ac:dyDescent="0.2">
      <c r="A456" s="54" t="s">
        <v>117</v>
      </c>
      <c r="B456" s="54" t="s">
        <v>27</v>
      </c>
      <c r="C456" s="54" t="s">
        <v>158</v>
      </c>
      <c r="D456" s="54" t="s">
        <v>79</v>
      </c>
      <c r="E456" s="54" t="s">
        <v>80</v>
      </c>
      <c r="F456" s="54" t="s">
        <v>132</v>
      </c>
      <c r="G456" s="54" t="s">
        <v>81</v>
      </c>
      <c r="H456" s="54" t="s">
        <v>3</v>
      </c>
      <c r="I456" s="55">
        <v>42</v>
      </c>
    </row>
    <row r="457" spans="1:9" x14ac:dyDescent="0.2">
      <c r="A457" s="54" t="s">
        <v>117</v>
      </c>
      <c r="B457" s="54" t="s">
        <v>27</v>
      </c>
      <c r="C457" s="54" t="s">
        <v>158</v>
      </c>
      <c r="D457" s="54" t="s">
        <v>79</v>
      </c>
      <c r="E457" s="54" t="s">
        <v>80</v>
      </c>
      <c r="F457" s="54" t="s">
        <v>132</v>
      </c>
      <c r="G457" s="54" t="s">
        <v>81</v>
      </c>
      <c r="H457" s="54" t="s">
        <v>4</v>
      </c>
      <c r="I457" s="55">
        <v>2</v>
      </c>
    </row>
    <row r="458" spans="1:9" x14ac:dyDescent="0.2">
      <c r="A458" s="54" t="s">
        <v>117</v>
      </c>
      <c r="B458" s="54" t="s">
        <v>27</v>
      </c>
      <c r="C458" s="54" t="s">
        <v>158</v>
      </c>
      <c r="D458" s="54" t="s">
        <v>79</v>
      </c>
      <c r="E458" s="54" t="s">
        <v>80</v>
      </c>
      <c r="F458" s="54" t="s">
        <v>132</v>
      </c>
      <c r="G458" s="54" t="s">
        <v>133</v>
      </c>
      <c r="H458" s="54" t="s">
        <v>3</v>
      </c>
      <c r="I458" s="55">
        <v>12</v>
      </c>
    </row>
    <row r="459" spans="1:9" x14ac:dyDescent="0.2">
      <c r="A459" s="54" t="s">
        <v>117</v>
      </c>
      <c r="B459" s="54" t="s">
        <v>27</v>
      </c>
      <c r="C459" s="54" t="s">
        <v>158</v>
      </c>
      <c r="D459" s="54" t="s">
        <v>79</v>
      </c>
      <c r="E459" s="54" t="s">
        <v>80</v>
      </c>
      <c r="F459" s="54" t="s">
        <v>132</v>
      </c>
      <c r="G459" s="54" t="s">
        <v>133</v>
      </c>
      <c r="H459" s="54" t="s">
        <v>4</v>
      </c>
      <c r="I459" s="55">
        <v>18</v>
      </c>
    </row>
    <row r="460" spans="1:9" x14ac:dyDescent="0.2">
      <c r="A460" s="54" t="s">
        <v>117</v>
      </c>
      <c r="B460" s="54" t="s">
        <v>27</v>
      </c>
      <c r="C460" s="54" t="s">
        <v>158</v>
      </c>
      <c r="D460" s="54" t="s">
        <v>79</v>
      </c>
      <c r="E460" s="54" t="s">
        <v>80</v>
      </c>
      <c r="F460" s="54" t="s">
        <v>132</v>
      </c>
      <c r="G460" s="54" t="s">
        <v>53</v>
      </c>
      <c r="H460" s="54" t="s">
        <v>3</v>
      </c>
      <c r="I460" s="55">
        <v>25</v>
      </c>
    </row>
    <row r="461" spans="1:9" x14ac:dyDescent="0.2">
      <c r="A461" s="54" t="s">
        <v>117</v>
      </c>
      <c r="B461" s="54" t="s">
        <v>27</v>
      </c>
      <c r="C461" s="54" t="s">
        <v>158</v>
      </c>
      <c r="D461" s="54" t="s">
        <v>79</v>
      </c>
      <c r="E461" s="54" t="s">
        <v>80</v>
      </c>
      <c r="F461" s="54" t="s">
        <v>132</v>
      </c>
      <c r="G461" s="54" t="s">
        <v>53</v>
      </c>
      <c r="H461" s="54" t="s">
        <v>4</v>
      </c>
      <c r="I461" s="55">
        <v>25</v>
      </c>
    </row>
    <row r="462" spans="1:9" x14ac:dyDescent="0.2">
      <c r="A462" s="54" t="s">
        <v>117</v>
      </c>
      <c r="B462" s="54" t="s">
        <v>28</v>
      </c>
      <c r="C462" s="54" t="s">
        <v>159</v>
      </c>
      <c r="D462" s="54" t="s">
        <v>79</v>
      </c>
      <c r="E462" s="54" t="s">
        <v>82</v>
      </c>
      <c r="F462" s="54" t="s">
        <v>132</v>
      </c>
      <c r="G462" s="54" t="s">
        <v>135</v>
      </c>
      <c r="H462" s="54" t="s">
        <v>3</v>
      </c>
      <c r="I462" s="55">
        <v>1</v>
      </c>
    </row>
    <row r="463" spans="1:9" x14ac:dyDescent="0.2">
      <c r="A463" s="54" t="s">
        <v>117</v>
      </c>
      <c r="B463" s="54" t="s">
        <v>28</v>
      </c>
      <c r="C463" s="54" t="s">
        <v>159</v>
      </c>
      <c r="D463" s="54" t="s">
        <v>79</v>
      </c>
      <c r="E463" s="54" t="s">
        <v>82</v>
      </c>
      <c r="F463" s="54" t="s">
        <v>132</v>
      </c>
      <c r="G463" s="54" t="s">
        <v>81</v>
      </c>
      <c r="H463" s="54" t="s">
        <v>3</v>
      </c>
      <c r="I463" s="55">
        <v>10</v>
      </c>
    </row>
    <row r="464" spans="1:9" x14ac:dyDescent="0.2">
      <c r="A464" s="54" t="s">
        <v>117</v>
      </c>
      <c r="B464" s="54" t="s">
        <v>28</v>
      </c>
      <c r="C464" s="54" t="s">
        <v>159</v>
      </c>
      <c r="D464" s="54" t="s">
        <v>79</v>
      </c>
      <c r="E464" s="54" t="s">
        <v>82</v>
      </c>
      <c r="F464" s="54" t="s">
        <v>132</v>
      </c>
      <c r="G464" s="54" t="s">
        <v>81</v>
      </c>
      <c r="H464" s="54" t="s">
        <v>4</v>
      </c>
      <c r="I464" s="55">
        <v>1</v>
      </c>
    </row>
    <row r="465" spans="1:9" x14ac:dyDescent="0.2">
      <c r="A465" s="54" t="s">
        <v>117</v>
      </c>
      <c r="B465" s="54" t="s">
        <v>28</v>
      </c>
      <c r="C465" s="54" t="s">
        <v>159</v>
      </c>
      <c r="D465" s="54" t="s">
        <v>79</v>
      </c>
      <c r="E465" s="54" t="s">
        <v>82</v>
      </c>
      <c r="F465" s="54" t="s">
        <v>132</v>
      </c>
      <c r="G465" s="54" t="s">
        <v>133</v>
      </c>
      <c r="H465" s="54" t="s">
        <v>3</v>
      </c>
      <c r="I465" s="55">
        <v>1</v>
      </c>
    </row>
    <row r="466" spans="1:9" x14ac:dyDescent="0.2">
      <c r="A466" s="54" t="s">
        <v>117</v>
      </c>
      <c r="B466" s="54" t="s">
        <v>28</v>
      </c>
      <c r="C466" s="54" t="s">
        <v>159</v>
      </c>
      <c r="D466" s="54" t="s">
        <v>79</v>
      </c>
      <c r="E466" s="54" t="s">
        <v>82</v>
      </c>
      <c r="F466" s="54" t="s">
        <v>132</v>
      </c>
      <c r="G466" s="54" t="s">
        <v>133</v>
      </c>
      <c r="H466" s="54" t="s">
        <v>85</v>
      </c>
      <c r="I466" s="55">
        <v>1</v>
      </c>
    </row>
    <row r="467" spans="1:9" x14ac:dyDescent="0.2">
      <c r="A467" s="54" t="s">
        <v>117</v>
      </c>
      <c r="B467" s="54" t="s">
        <v>28</v>
      </c>
      <c r="C467" s="54" t="s">
        <v>159</v>
      </c>
      <c r="D467" s="54" t="s">
        <v>79</v>
      </c>
      <c r="E467" s="54" t="s">
        <v>82</v>
      </c>
      <c r="F467" s="54" t="s">
        <v>132</v>
      </c>
      <c r="G467" s="54" t="s">
        <v>133</v>
      </c>
      <c r="H467" s="54" t="s">
        <v>4</v>
      </c>
      <c r="I467" s="55">
        <v>13</v>
      </c>
    </row>
    <row r="468" spans="1:9" x14ac:dyDescent="0.2">
      <c r="A468" s="54" t="s">
        <v>117</v>
      </c>
      <c r="B468" s="54" t="s">
        <v>28</v>
      </c>
      <c r="C468" s="54" t="s">
        <v>159</v>
      </c>
      <c r="D468" s="54" t="s">
        <v>79</v>
      </c>
      <c r="E468" s="54" t="s">
        <v>82</v>
      </c>
      <c r="F468" s="54" t="s">
        <v>132</v>
      </c>
      <c r="G468" s="54" t="s">
        <v>53</v>
      </c>
      <c r="H468" s="54" t="s">
        <v>3</v>
      </c>
      <c r="I468" s="55">
        <v>21</v>
      </c>
    </row>
    <row r="469" spans="1:9" x14ac:dyDescent="0.2">
      <c r="A469" s="54" t="s">
        <v>117</v>
      </c>
      <c r="B469" s="54" t="s">
        <v>28</v>
      </c>
      <c r="C469" s="54" t="s">
        <v>159</v>
      </c>
      <c r="D469" s="54" t="s">
        <v>79</v>
      </c>
      <c r="E469" s="54" t="s">
        <v>82</v>
      </c>
      <c r="F469" s="54" t="s">
        <v>132</v>
      </c>
      <c r="G469" s="54" t="s">
        <v>53</v>
      </c>
      <c r="H469" s="54" t="s">
        <v>4</v>
      </c>
      <c r="I469" s="55">
        <v>1</v>
      </c>
    </row>
    <row r="470" spans="1:9" x14ac:dyDescent="0.2">
      <c r="A470" s="54" t="s">
        <v>117</v>
      </c>
      <c r="B470" s="54" t="s">
        <v>29</v>
      </c>
      <c r="C470" s="54" t="s">
        <v>160</v>
      </c>
      <c r="D470" s="54" t="s">
        <v>79</v>
      </c>
      <c r="E470" s="54" t="s">
        <v>83</v>
      </c>
      <c r="F470" s="54" t="s">
        <v>132</v>
      </c>
      <c r="G470" s="54" t="s">
        <v>135</v>
      </c>
      <c r="H470" s="54" t="s">
        <v>4</v>
      </c>
      <c r="I470" s="55">
        <v>6</v>
      </c>
    </row>
    <row r="471" spans="1:9" x14ac:dyDescent="0.2">
      <c r="A471" s="54" t="s">
        <v>117</v>
      </c>
      <c r="B471" s="54" t="s">
        <v>29</v>
      </c>
      <c r="C471" s="54" t="s">
        <v>160</v>
      </c>
      <c r="D471" s="54" t="s">
        <v>79</v>
      </c>
      <c r="E471" s="54" t="s">
        <v>83</v>
      </c>
      <c r="F471" s="54" t="s">
        <v>132</v>
      </c>
      <c r="G471" s="54" t="s">
        <v>81</v>
      </c>
      <c r="H471" s="54" t="s">
        <v>3</v>
      </c>
      <c r="I471" s="55">
        <v>40</v>
      </c>
    </row>
    <row r="472" spans="1:9" x14ac:dyDescent="0.2">
      <c r="A472" s="54" t="s">
        <v>117</v>
      </c>
      <c r="B472" s="54" t="s">
        <v>29</v>
      </c>
      <c r="C472" s="54" t="s">
        <v>160</v>
      </c>
      <c r="D472" s="54" t="s">
        <v>79</v>
      </c>
      <c r="E472" s="54" t="s">
        <v>83</v>
      </c>
      <c r="F472" s="54" t="s">
        <v>132</v>
      </c>
      <c r="G472" s="54" t="s">
        <v>81</v>
      </c>
      <c r="H472" s="54" t="s">
        <v>4</v>
      </c>
      <c r="I472" s="55">
        <v>9</v>
      </c>
    </row>
    <row r="473" spans="1:9" x14ac:dyDescent="0.2">
      <c r="A473" s="54" t="s">
        <v>117</v>
      </c>
      <c r="B473" s="54" t="s">
        <v>29</v>
      </c>
      <c r="C473" s="54" t="s">
        <v>160</v>
      </c>
      <c r="D473" s="54" t="s">
        <v>79</v>
      </c>
      <c r="E473" s="54" t="s">
        <v>83</v>
      </c>
      <c r="F473" s="54" t="s">
        <v>132</v>
      </c>
      <c r="G473" s="54" t="s">
        <v>133</v>
      </c>
      <c r="H473" s="54" t="s">
        <v>3</v>
      </c>
      <c r="I473" s="55">
        <v>3</v>
      </c>
    </row>
    <row r="474" spans="1:9" x14ac:dyDescent="0.2">
      <c r="A474" s="54" t="s">
        <v>117</v>
      </c>
      <c r="B474" s="54" t="s">
        <v>29</v>
      </c>
      <c r="C474" s="54" t="s">
        <v>160</v>
      </c>
      <c r="D474" s="54" t="s">
        <v>79</v>
      </c>
      <c r="E474" s="54" t="s">
        <v>83</v>
      </c>
      <c r="F474" s="54" t="s">
        <v>132</v>
      </c>
      <c r="G474" s="54" t="s">
        <v>133</v>
      </c>
      <c r="H474" s="54" t="s">
        <v>4</v>
      </c>
      <c r="I474" s="55">
        <v>4</v>
      </c>
    </row>
    <row r="475" spans="1:9" x14ac:dyDescent="0.2">
      <c r="A475" s="54" t="s">
        <v>117</v>
      </c>
      <c r="B475" s="54" t="s">
        <v>29</v>
      </c>
      <c r="C475" s="54" t="s">
        <v>160</v>
      </c>
      <c r="D475" s="54" t="s">
        <v>79</v>
      </c>
      <c r="E475" s="54" t="s">
        <v>83</v>
      </c>
      <c r="F475" s="54" t="s">
        <v>132</v>
      </c>
      <c r="G475" s="54" t="s">
        <v>53</v>
      </c>
      <c r="H475" s="54" t="s">
        <v>3</v>
      </c>
      <c r="I475" s="55">
        <v>5</v>
      </c>
    </row>
    <row r="476" spans="1:9" x14ac:dyDescent="0.2">
      <c r="A476" s="54" t="s">
        <v>117</v>
      </c>
      <c r="B476" s="54" t="s">
        <v>45</v>
      </c>
      <c r="C476" s="54" t="s">
        <v>161</v>
      </c>
      <c r="D476" s="54" t="s">
        <v>84</v>
      </c>
      <c r="E476" s="54" t="s">
        <v>80</v>
      </c>
      <c r="F476" s="54" t="s">
        <v>132</v>
      </c>
      <c r="G476" s="54" t="s">
        <v>135</v>
      </c>
      <c r="H476" s="54" t="s">
        <v>4</v>
      </c>
      <c r="I476" s="55">
        <v>1</v>
      </c>
    </row>
    <row r="477" spans="1:9" x14ac:dyDescent="0.2">
      <c r="A477" s="54" t="s">
        <v>117</v>
      </c>
      <c r="B477" s="54" t="s">
        <v>45</v>
      </c>
      <c r="C477" s="54" t="s">
        <v>161</v>
      </c>
      <c r="D477" s="54" t="s">
        <v>84</v>
      </c>
      <c r="E477" s="54" t="s">
        <v>80</v>
      </c>
      <c r="F477" s="54" t="s">
        <v>132</v>
      </c>
      <c r="G477" s="54" t="s">
        <v>81</v>
      </c>
      <c r="H477" s="54" t="s">
        <v>3</v>
      </c>
      <c r="I477" s="55">
        <v>10</v>
      </c>
    </row>
    <row r="478" spans="1:9" x14ac:dyDescent="0.2">
      <c r="A478" s="54" t="s">
        <v>117</v>
      </c>
      <c r="B478" s="54" t="s">
        <v>45</v>
      </c>
      <c r="C478" s="54" t="s">
        <v>161</v>
      </c>
      <c r="D478" s="54" t="s">
        <v>84</v>
      </c>
      <c r="E478" s="54" t="s">
        <v>80</v>
      </c>
      <c r="F478" s="54" t="s">
        <v>132</v>
      </c>
      <c r="G478" s="54" t="s">
        <v>133</v>
      </c>
      <c r="H478" s="54" t="s">
        <v>3</v>
      </c>
      <c r="I478" s="55">
        <v>21</v>
      </c>
    </row>
    <row r="479" spans="1:9" x14ac:dyDescent="0.2">
      <c r="A479" s="54" t="s">
        <v>117</v>
      </c>
      <c r="B479" s="54" t="s">
        <v>45</v>
      </c>
      <c r="C479" s="54" t="s">
        <v>161</v>
      </c>
      <c r="D479" s="54" t="s">
        <v>84</v>
      </c>
      <c r="E479" s="54" t="s">
        <v>80</v>
      </c>
      <c r="F479" s="54" t="s">
        <v>132</v>
      </c>
      <c r="G479" s="54" t="s">
        <v>133</v>
      </c>
      <c r="H479" s="54" t="s">
        <v>4</v>
      </c>
      <c r="I479" s="55">
        <v>17</v>
      </c>
    </row>
    <row r="480" spans="1:9" x14ac:dyDescent="0.2">
      <c r="A480" s="54" t="s">
        <v>117</v>
      </c>
      <c r="B480" s="54" t="s">
        <v>45</v>
      </c>
      <c r="C480" s="54" t="s">
        <v>161</v>
      </c>
      <c r="D480" s="54" t="s">
        <v>84</v>
      </c>
      <c r="E480" s="54" t="s">
        <v>80</v>
      </c>
      <c r="F480" s="54" t="s">
        <v>132</v>
      </c>
      <c r="G480" s="54" t="s">
        <v>53</v>
      </c>
      <c r="H480" s="54" t="s">
        <v>3</v>
      </c>
      <c r="I480" s="55">
        <v>50</v>
      </c>
    </row>
    <row r="481" spans="1:9" x14ac:dyDescent="0.2">
      <c r="A481" s="54" t="s">
        <v>117</v>
      </c>
      <c r="B481" s="54" t="s">
        <v>45</v>
      </c>
      <c r="C481" s="54" t="s">
        <v>161</v>
      </c>
      <c r="D481" s="54" t="s">
        <v>84</v>
      </c>
      <c r="E481" s="54" t="s">
        <v>80</v>
      </c>
      <c r="F481" s="54" t="s">
        <v>132</v>
      </c>
      <c r="G481" s="54" t="s">
        <v>53</v>
      </c>
      <c r="H481" s="54" t="s">
        <v>4</v>
      </c>
      <c r="I481" s="55">
        <v>2</v>
      </c>
    </row>
    <row r="482" spans="1:9" x14ac:dyDescent="0.2">
      <c r="A482" s="54" t="s">
        <v>117</v>
      </c>
      <c r="B482" s="54" t="s">
        <v>30</v>
      </c>
      <c r="C482" s="54" t="s">
        <v>162</v>
      </c>
      <c r="D482" s="54" t="s">
        <v>79</v>
      </c>
      <c r="E482" s="54" t="s">
        <v>83</v>
      </c>
      <c r="F482" s="54" t="s">
        <v>132</v>
      </c>
      <c r="G482" s="54" t="s">
        <v>135</v>
      </c>
      <c r="H482" s="54" t="s">
        <v>3</v>
      </c>
      <c r="I482" s="55">
        <v>2</v>
      </c>
    </row>
    <row r="483" spans="1:9" x14ac:dyDescent="0.2">
      <c r="A483" s="54" t="s">
        <v>117</v>
      </c>
      <c r="B483" s="54" t="s">
        <v>30</v>
      </c>
      <c r="C483" s="54" t="s">
        <v>162</v>
      </c>
      <c r="D483" s="54" t="s">
        <v>79</v>
      </c>
      <c r="E483" s="54" t="s">
        <v>83</v>
      </c>
      <c r="F483" s="54" t="s">
        <v>132</v>
      </c>
      <c r="G483" s="54" t="s">
        <v>135</v>
      </c>
      <c r="H483" s="54" t="s">
        <v>4</v>
      </c>
      <c r="I483" s="55">
        <v>1</v>
      </c>
    </row>
    <row r="484" spans="1:9" x14ac:dyDescent="0.2">
      <c r="A484" s="54" t="s">
        <v>117</v>
      </c>
      <c r="B484" s="54" t="s">
        <v>30</v>
      </c>
      <c r="C484" s="54" t="s">
        <v>162</v>
      </c>
      <c r="D484" s="54" t="s">
        <v>79</v>
      </c>
      <c r="E484" s="54" t="s">
        <v>83</v>
      </c>
      <c r="F484" s="54" t="s">
        <v>132</v>
      </c>
      <c r="G484" s="54" t="s">
        <v>81</v>
      </c>
      <c r="H484" s="54" t="s">
        <v>3</v>
      </c>
      <c r="I484" s="55">
        <v>34</v>
      </c>
    </row>
    <row r="485" spans="1:9" x14ac:dyDescent="0.2">
      <c r="A485" s="54" t="s">
        <v>117</v>
      </c>
      <c r="B485" s="54" t="s">
        <v>30</v>
      </c>
      <c r="C485" s="54" t="s">
        <v>162</v>
      </c>
      <c r="D485" s="54" t="s">
        <v>79</v>
      </c>
      <c r="E485" s="54" t="s">
        <v>83</v>
      </c>
      <c r="F485" s="54" t="s">
        <v>132</v>
      </c>
      <c r="G485" s="54" t="s">
        <v>81</v>
      </c>
      <c r="H485" s="54" t="s">
        <v>4</v>
      </c>
      <c r="I485" s="55">
        <v>3</v>
      </c>
    </row>
    <row r="486" spans="1:9" x14ac:dyDescent="0.2">
      <c r="A486" s="54" t="s">
        <v>117</v>
      </c>
      <c r="B486" s="54" t="s">
        <v>30</v>
      </c>
      <c r="C486" s="54" t="s">
        <v>162</v>
      </c>
      <c r="D486" s="54" t="s">
        <v>79</v>
      </c>
      <c r="E486" s="54" t="s">
        <v>83</v>
      </c>
      <c r="F486" s="54" t="s">
        <v>132</v>
      </c>
      <c r="G486" s="54" t="s">
        <v>133</v>
      </c>
      <c r="H486" s="54" t="s">
        <v>3</v>
      </c>
      <c r="I486" s="55">
        <v>11</v>
      </c>
    </row>
    <row r="487" spans="1:9" x14ac:dyDescent="0.2">
      <c r="A487" s="54" t="s">
        <v>117</v>
      </c>
      <c r="B487" s="54" t="s">
        <v>30</v>
      </c>
      <c r="C487" s="54" t="s">
        <v>162</v>
      </c>
      <c r="D487" s="54" t="s">
        <v>79</v>
      </c>
      <c r="E487" s="54" t="s">
        <v>83</v>
      </c>
      <c r="F487" s="54" t="s">
        <v>132</v>
      </c>
      <c r="G487" s="54" t="s">
        <v>133</v>
      </c>
      <c r="H487" s="54" t="s">
        <v>4</v>
      </c>
      <c r="I487" s="55">
        <v>5</v>
      </c>
    </row>
    <row r="488" spans="1:9" x14ac:dyDescent="0.2">
      <c r="A488" s="54" t="s">
        <v>117</v>
      </c>
      <c r="B488" s="54" t="s">
        <v>30</v>
      </c>
      <c r="C488" s="54" t="s">
        <v>162</v>
      </c>
      <c r="D488" s="54" t="s">
        <v>79</v>
      </c>
      <c r="E488" s="54" t="s">
        <v>83</v>
      </c>
      <c r="F488" s="54" t="s">
        <v>132</v>
      </c>
      <c r="G488" s="54" t="s">
        <v>53</v>
      </c>
      <c r="H488" s="54" t="s">
        <v>3</v>
      </c>
      <c r="I488" s="55">
        <v>13</v>
      </c>
    </row>
    <row r="489" spans="1:9" x14ac:dyDescent="0.2">
      <c r="A489" s="54" t="s">
        <v>117</v>
      </c>
      <c r="B489" s="54" t="s">
        <v>32</v>
      </c>
      <c r="C489" s="54" t="s">
        <v>164</v>
      </c>
      <c r="D489" s="54" t="s">
        <v>79</v>
      </c>
      <c r="E489" s="54" t="s">
        <v>83</v>
      </c>
      <c r="F489" s="54" t="s">
        <v>132</v>
      </c>
      <c r="G489" s="54" t="s">
        <v>135</v>
      </c>
      <c r="H489" s="54" t="s">
        <v>4</v>
      </c>
      <c r="I489" s="55">
        <v>3</v>
      </c>
    </row>
    <row r="490" spans="1:9" x14ac:dyDescent="0.2">
      <c r="A490" s="54" t="s">
        <v>117</v>
      </c>
      <c r="B490" s="54" t="s">
        <v>32</v>
      </c>
      <c r="C490" s="54" t="s">
        <v>164</v>
      </c>
      <c r="D490" s="54" t="s">
        <v>79</v>
      </c>
      <c r="E490" s="54" t="s">
        <v>83</v>
      </c>
      <c r="F490" s="54" t="s">
        <v>132</v>
      </c>
      <c r="G490" s="54" t="s">
        <v>81</v>
      </c>
      <c r="H490" s="54" t="s">
        <v>3</v>
      </c>
      <c r="I490" s="55">
        <v>37</v>
      </c>
    </row>
    <row r="491" spans="1:9" x14ac:dyDescent="0.2">
      <c r="A491" s="54" t="s">
        <v>117</v>
      </c>
      <c r="B491" s="54" t="s">
        <v>32</v>
      </c>
      <c r="C491" s="54" t="s">
        <v>164</v>
      </c>
      <c r="D491" s="54" t="s">
        <v>79</v>
      </c>
      <c r="E491" s="54" t="s">
        <v>83</v>
      </c>
      <c r="F491" s="54" t="s">
        <v>132</v>
      </c>
      <c r="G491" s="54" t="s">
        <v>81</v>
      </c>
      <c r="H491" s="54" t="s">
        <v>4</v>
      </c>
      <c r="I491" s="55">
        <v>2</v>
      </c>
    </row>
    <row r="492" spans="1:9" x14ac:dyDescent="0.2">
      <c r="A492" s="54" t="s">
        <v>117</v>
      </c>
      <c r="B492" s="54" t="s">
        <v>32</v>
      </c>
      <c r="C492" s="54" t="s">
        <v>164</v>
      </c>
      <c r="D492" s="54" t="s">
        <v>79</v>
      </c>
      <c r="E492" s="54" t="s">
        <v>83</v>
      </c>
      <c r="F492" s="54" t="s">
        <v>132</v>
      </c>
      <c r="G492" s="54" t="s">
        <v>133</v>
      </c>
      <c r="H492" s="54" t="s">
        <v>3</v>
      </c>
      <c r="I492" s="55">
        <v>3</v>
      </c>
    </row>
    <row r="493" spans="1:9" x14ac:dyDescent="0.2">
      <c r="A493" s="54" t="s">
        <v>117</v>
      </c>
      <c r="B493" s="54" t="s">
        <v>32</v>
      </c>
      <c r="C493" s="54" t="s">
        <v>164</v>
      </c>
      <c r="D493" s="54" t="s">
        <v>79</v>
      </c>
      <c r="E493" s="54" t="s">
        <v>83</v>
      </c>
      <c r="F493" s="54" t="s">
        <v>132</v>
      </c>
      <c r="G493" s="54" t="s">
        <v>133</v>
      </c>
      <c r="H493" s="54" t="s">
        <v>4</v>
      </c>
      <c r="I493" s="55">
        <v>8</v>
      </c>
    </row>
    <row r="494" spans="1:9" x14ac:dyDescent="0.2">
      <c r="A494" s="54" t="s">
        <v>117</v>
      </c>
      <c r="B494" s="54" t="s">
        <v>32</v>
      </c>
      <c r="C494" s="54" t="s">
        <v>164</v>
      </c>
      <c r="D494" s="54" t="s">
        <v>79</v>
      </c>
      <c r="E494" s="54" t="s">
        <v>83</v>
      </c>
      <c r="F494" s="54" t="s">
        <v>132</v>
      </c>
      <c r="G494" s="54" t="s">
        <v>53</v>
      </c>
      <c r="H494" s="54" t="s">
        <v>3</v>
      </c>
      <c r="I494" s="55">
        <v>22</v>
      </c>
    </row>
    <row r="495" spans="1:9" x14ac:dyDescent="0.2">
      <c r="A495" s="54" t="s">
        <v>117</v>
      </c>
      <c r="B495" s="54" t="s">
        <v>32</v>
      </c>
      <c r="C495" s="54" t="s">
        <v>164</v>
      </c>
      <c r="D495" s="54" t="s">
        <v>79</v>
      </c>
      <c r="E495" s="54" t="s">
        <v>83</v>
      </c>
      <c r="F495" s="54" t="s">
        <v>132</v>
      </c>
      <c r="G495" s="54" t="s">
        <v>53</v>
      </c>
      <c r="H495" s="54" t="s">
        <v>4</v>
      </c>
      <c r="I495" s="55">
        <v>4</v>
      </c>
    </row>
    <row r="496" spans="1:9" x14ac:dyDescent="0.2">
      <c r="A496" s="54" t="s">
        <v>117</v>
      </c>
      <c r="B496" s="54" t="s">
        <v>33</v>
      </c>
      <c r="C496" s="54" t="s">
        <v>165</v>
      </c>
      <c r="D496" s="54" t="s">
        <v>79</v>
      </c>
      <c r="E496" s="54" t="s">
        <v>82</v>
      </c>
      <c r="F496" s="54" t="s">
        <v>132</v>
      </c>
      <c r="G496" s="54" t="s">
        <v>135</v>
      </c>
      <c r="H496" s="54" t="s">
        <v>4</v>
      </c>
      <c r="I496" s="55">
        <v>1</v>
      </c>
    </row>
    <row r="497" spans="1:9" x14ac:dyDescent="0.2">
      <c r="A497" s="54" t="s">
        <v>117</v>
      </c>
      <c r="B497" s="54" t="s">
        <v>33</v>
      </c>
      <c r="C497" s="54" t="s">
        <v>165</v>
      </c>
      <c r="D497" s="54" t="s">
        <v>79</v>
      </c>
      <c r="E497" s="54" t="s">
        <v>82</v>
      </c>
      <c r="F497" s="54" t="s">
        <v>132</v>
      </c>
      <c r="G497" s="54" t="s">
        <v>81</v>
      </c>
      <c r="H497" s="54" t="s">
        <v>3</v>
      </c>
      <c r="I497" s="55">
        <v>16</v>
      </c>
    </row>
    <row r="498" spans="1:9" x14ac:dyDescent="0.2">
      <c r="A498" s="54" t="s">
        <v>117</v>
      </c>
      <c r="B498" s="54" t="s">
        <v>33</v>
      </c>
      <c r="C498" s="54" t="s">
        <v>165</v>
      </c>
      <c r="D498" s="54" t="s">
        <v>79</v>
      </c>
      <c r="E498" s="54" t="s">
        <v>82</v>
      </c>
      <c r="F498" s="54" t="s">
        <v>132</v>
      </c>
      <c r="G498" s="54" t="s">
        <v>81</v>
      </c>
      <c r="H498" s="54" t="s">
        <v>4</v>
      </c>
      <c r="I498" s="55">
        <v>4</v>
      </c>
    </row>
    <row r="499" spans="1:9" x14ac:dyDescent="0.2">
      <c r="A499" s="54" t="s">
        <v>117</v>
      </c>
      <c r="B499" s="54" t="s">
        <v>33</v>
      </c>
      <c r="C499" s="54" t="s">
        <v>165</v>
      </c>
      <c r="D499" s="54" t="s">
        <v>79</v>
      </c>
      <c r="E499" s="54" t="s">
        <v>82</v>
      </c>
      <c r="F499" s="54" t="s">
        <v>132</v>
      </c>
      <c r="G499" s="54" t="s">
        <v>133</v>
      </c>
      <c r="H499" s="54" t="s">
        <v>3</v>
      </c>
      <c r="I499" s="55">
        <v>2</v>
      </c>
    </row>
    <row r="500" spans="1:9" x14ac:dyDescent="0.2">
      <c r="A500" s="54" t="s">
        <v>117</v>
      </c>
      <c r="B500" s="54" t="s">
        <v>33</v>
      </c>
      <c r="C500" s="54" t="s">
        <v>165</v>
      </c>
      <c r="D500" s="54" t="s">
        <v>79</v>
      </c>
      <c r="E500" s="54" t="s">
        <v>82</v>
      </c>
      <c r="F500" s="54" t="s">
        <v>132</v>
      </c>
      <c r="G500" s="54" t="s">
        <v>133</v>
      </c>
      <c r="H500" s="54" t="s">
        <v>4</v>
      </c>
      <c r="I500" s="55">
        <v>3</v>
      </c>
    </row>
    <row r="501" spans="1:9" x14ac:dyDescent="0.2">
      <c r="A501" s="54" t="s">
        <v>117</v>
      </c>
      <c r="B501" s="54" t="s">
        <v>33</v>
      </c>
      <c r="C501" s="54" t="s">
        <v>165</v>
      </c>
      <c r="D501" s="54" t="s">
        <v>79</v>
      </c>
      <c r="E501" s="54" t="s">
        <v>82</v>
      </c>
      <c r="F501" s="54" t="s">
        <v>132</v>
      </c>
      <c r="G501" s="54" t="s">
        <v>53</v>
      </c>
      <c r="H501" s="54" t="s">
        <v>3</v>
      </c>
      <c r="I501" s="55">
        <v>17</v>
      </c>
    </row>
    <row r="502" spans="1:9" x14ac:dyDescent="0.2">
      <c r="A502" s="54" t="s">
        <v>117</v>
      </c>
      <c r="B502" s="54" t="s">
        <v>33</v>
      </c>
      <c r="C502" s="54" t="s">
        <v>165</v>
      </c>
      <c r="D502" s="54" t="s">
        <v>79</v>
      </c>
      <c r="E502" s="54" t="s">
        <v>82</v>
      </c>
      <c r="F502" s="54" t="s">
        <v>132</v>
      </c>
      <c r="G502" s="54" t="s">
        <v>53</v>
      </c>
      <c r="H502" s="54" t="s">
        <v>4</v>
      </c>
      <c r="I502" s="55">
        <v>1</v>
      </c>
    </row>
    <row r="503" spans="1:9" x14ac:dyDescent="0.2">
      <c r="A503" s="54" t="s">
        <v>117</v>
      </c>
      <c r="B503" s="54" t="s">
        <v>34</v>
      </c>
      <c r="C503" s="54" t="s">
        <v>166</v>
      </c>
      <c r="D503" s="54" t="s">
        <v>79</v>
      </c>
      <c r="E503" s="54" t="s">
        <v>83</v>
      </c>
      <c r="F503" s="54" t="s">
        <v>132</v>
      </c>
      <c r="G503" s="54" t="s">
        <v>81</v>
      </c>
      <c r="H503" s="54" t="s">
        <v>3</v>
      </c>
      <c r="I503" s="55">
        <v>9</v>
      </c>
    </row>
    <row r="504" spans="1:9" x14ac:dyDescent="0.2">
      <c r="A504" s="54" t="s">
        <v>117</v>
      </c>
      <c r="B504" s="54" t="s">
        <v>34</v>
      </c>
      <c r="C504" s="54" t="s">
        <v>166</v>
      </c>
      <c r="D504" s="54" t="s">
        <v>79</v>
      </c>
      <c r="E504" s="54" t="s">
        <v>83</v>
      </c>
      <c r="F504" s="54" t="s">
        <v>132</v>
      </c>
      <c r="G504" s="54" t="s">
        <v>81</v>
      </c>
      <c r="H504" s="54" t="s">
        <v>4</v>
      </c>
      <c r="I504" s="55">
        <v>3</v>
      </c>
    </row>
    <row r="505" spans="1:9" x14ac:dyDescent="0.2">
      <c r="A505" s="54" t="s">
        <v>117</v>
      </c>
      <c r="B505" s="54" t="s">
        <v>34</v>
      </c>
      <c r="C505" s="54" t="s">
        <v>166</v>
      </c>
      <c r="D505" s="54" t="s">
        <v>79</v>
      </c>
      <c r="E505" s="54" t="s">
        <v>83</v>
      </c>
      <c r="F505" s="54" t="s">
        <v>132</v>
      </c>
      <c r="G505" s="54" t="s">
        <v>133</v>
      </c>
      <c r="H505" s="54" t="s">
        <v>3</v>
      </c>
      <c r="I505" s="55">
        <v>3</v>
      </c>
    </row>
    <row r="506" spans="1:9" x14ac:dyDescent="0.2">
      <c r="A506" s="54" t="s">
        <v>117</v>
      </c>
      <c r="B506" s="54" t="s">
        <v>34</v>
      </c>
      <c r="C506" s="54" t="s">
        <v>166</v>
      </c>
      <c r="D506" s="54" t="s">
        <v>79</v>
      </c>
      <c r="E506" s="54" t="s">
        <v>83</v>
      </c>
      <c r="F506" s="54" t="s">
        <v>132</v>
      </c>
      <c r="G506" s="54" t="s">
        <v>133</v>
      </c>
      <c r="H506" s="54" t="s">
        <v>4</v>
      </c>
      <c r="I506" s="55">
        <v>2</v>
      </c>
    </row>
    <row r="507" spans="1:9" x14ac:dyDescent="0.2">
      <c r="A507" s="54" t="s">
        <v>117</v>
      </c>
      <c r="B507" s="54" t="s">
        <v>34</v>
      </c>
      <c r="C507" s="54" t="s">
        <v>166</v>
      </c>
      <c r="D507" s="54" t="s">
        <v>79</v>
      </c>
      <c r="E507" s="54" t="s">
        <v>83</v>
      </c>
      <c r="F507" s="54" t="s">
        <v>132</v>
      </c>
      <c r="G507" s="54" t="s">
        <v>53</v>
      </c>
      <c r="H507" s="54" t="s">
        <v>3</v>
      </c>
      <c r="I507" s="55">
        <v>9</v>
      </c>
    </row>
    <row r="508" spans="1:9" x14ac:dyDescent="0.2">
      <c r="A508" s="54" t="s">
        <v>117</v>
      </c>
      <c r="B508" s="54" t="s">
        <v>35</v>
      </c>
      <c r="C508" s="54" t="s">
        <v>167</v>
      </c>
      <c r="D508" s="54" t="s">
        <v>79</v>
      </c>
      <c r="E508" s="54" t="s">
        <v>80</v>
      </c>
      <c r="F508" s="54" t="s">
        <v>132</v>
      </c>
      <c r="G508" s="54" t="s">
        <v>81</v>
      </c>
      <c r="H508" s="54" t="s">
        <v>3</v>
      </c>
      <c r="I508" s="55">
        <v>15</v>
      </c>
    </row>
    <row r="509" spans="1:9" x14ac:dyDescent="0.2">
      <c r="A509" s="54" t="s">
        <v>117</v>
      </c>
      <c r="B509" s="54" t="s">
        <v>35</v>
      </c>
      <c r="C509" s="54" t="s">
        <v>167</v>
      </c>
      <c r="D509" s="54" t="s">
        <v>79</v>
      </c>
      <c r="E509" s="54" t="s">
        <v>80</v>
      </c>
      <c r="F509" s="54" t="s">
        <v>132</v>
      </c>
      <c r="G509" s="54" t="s">
        <v>133</v>
      </c>
      <c r="H509" s="54" t="s">
        <v>3</v>
      </c>
      <c r="I509" s="55">
        <v>16</v>
      </c>
    </row>
    <row r="510" spans="1:9" x14ac:dyDescent="0.2">
      <c r="A510" s="54" t="s">
        <v>117</v>
      </c>
      <c r="B510" s="54" t="s">
        <v>35</v>
      </c>
      <c r="C510" s="54" t="s">
        <v>167</v>
      </c>
      <c r="D510" s="54" t="s">
        <v>79</v>
      </c>
      <c r="E510" s="54" t="s">
        <v>80</v>
      </c>
      <c r="F510" s="54" t="s">
        <v>132</v>
      </c>
      <c r="G510" s="54" t="s">
        <v>133</v>
      </c>
      <c r="H510" s="54" t="s">
        <v>4</v>
      </c>
      <c r="I510" s="55">
        <v>6</v>
      </c>
    </row>
    <row r="511" spans="1:9" x14ac:dyDescent="0.2">
      <c r="A511" s="54" t="s">
        <v>117</v>
      </c>
      <c r="B511" s="54" t="s">
        <v>35</v>
      </c>
      <c r="C511" s="54" t="s">
        <v>167</v>
      </c>
      <c r="D511" s="54" t="s">
        <v>79</v>
      </c>
      <c r="E511" s="54" t="s">
        <v>80</v>
      </c>
      <c r="F511" s="54" t="s">
        <v>132</v>
      </c>
      <c r="G511" s="54" t="s">
        <v>53</v>
      </c>
      <c r="H511" s="54" t="s">
        <v>3</v>
      </c>
      <c r="I511" s="55">
        <v>18</v>
      </c>
    </row>
    <row r="512" spans="1:9" x14ac:dyDescent="0.2">
      <c r="A512" s="54" t="s">
        <v>117</v>
      </c>
      <c r="B512" s="54" t="s">
        <v>35</v>
      </c>
      <c r="C512" s="54" t="s">
        <v>167</v>
      </c>
      <c r="D512" s="54" t="s">
        <v>79</v>
      </c>
      <c r="E512" s="54" t="s">
        <v>80</v>
      </c>
      <c r="F512" s="54" t="s">
        <v>132</v>
      </c>
      <c r="G512" s="54" t="s">
        <v>53</v>
      </c>
      <c r="H512" s="54" t="s">
        <v>4</v>
      </c>
      <c r="I512" s="55">
        <v>2</v>
      </c>
    </row>
    <row r="513" spans="1:9" x14ac:dyDescent="0.2">
      <c r="A513" s="54" t="s">
        <v>117</v>
      </c>
      <c r="B513" s="54" t="s">
        <v>36</v>
      </c>
      <c r="C513" s="54" t="s">
        <v>168</v>
      </c>
      <c r="D513" s="54" t="s">
        <v>79</v>
      </c>
      <c r="E513" s="54" t="s">
        <v>83</v>
      </c>
      <c r="F513" s="54" t="s">
        <v>132</v>
      </c>
      <c r="G513" s="54" t="s">
        <v>81</v>
      </c>
      <c r="H513" s="54" t="s">
        <v>3</v>
      </c>
      <c r="I513" s="55">
        <v>51</v>
      </c>
    </row>
    <row r="514" spans="1:9" x14ac:dyDescent="0.2">
      <c r="A514" s="54" t="s">
        <v>117</v>
      </c>
      <c r="B514" s="54" t="s">
        <v>36</v>
      </c>
      <c r="C514" s="54" t="s">
        <v>168</v>
      </c>
      <c r="D514" s="54" t="s">
        <v>79</v>
      </c>
      <c r="E514" s="54" t="s">
        <v>83</v>
      </c>
      <c r="F514" s="54" t="s">
        <v>132</v>
      </c>
      <c r="G514" s="54" t="s">
        <v>81</v>
      </c>
      <c r="H514" s="54" t="s">
        <v>4</v>
      </c>
      <c r="I514" s="55">
        <v>8</v>
      </c>
    </row>
    <row r="515" spans="1:9" x14ac:dyDescent="0.2">
      <c r="A515" s="54" t="s">
        <v>117</v>
      </c>
      <c r="B515" s="54" t="s">
        <v>36</v>
      </c>
      <c r="C515" s="54" t="s">
        <v>168</v>
      </c>
      <c r="D515" s="54" t="s">
        <v>79</v>
      </c>
      <c r="E515" s="54" t="s">
        <v>83</v>
      </c>
      <c r="F515" s="54" t="s">
        <v>132</v>
      </c>
      <c r="G515" s="54" t="s">
        <v>133</v>
      </c>
      <c r="H515" s="54" t="s">
        <v>3</v>
      </c>
      <c r="I515" s="55">
        <v>1</v>
      </c>
    </row>
    <row r="516" spans="1:9" x14ac:dyDescent="0.2">
      <c r="A516" s="54" t="s">
        <v>117</v>
      </c>
      <c r="B516" s="54" t="s">
        <v>36</v>
      </c>
      <c r="C516" s="54" t="s">
        <v>168</v>
      </c>
      <c r="D516" s="54" t="s">
        <v>79</v>
      </c>
      <c r="E516" s="54" t="s">
        <v>83</v>
      </c>
      <c r="F516" s="54" t="s">
        <v>132</v>
      </c>
      <c r="G516" s="54" t="s">
        <v>133</v>
      </c>
      <c r="H516" s="54" t="s">
        <v>4</v>
      </c>
      <c r="I516" s="55">
        <v>3</v>
      </c>
    </row>
    <row r="517" spans="1:9" x14ac:dyDescent="0.2">
      <c r="A517" s="54" t="s">
        <v>117</v>
      </c>
      <c r="B517" s="54" t="s">
        <v>36</v>
      </c>
      <c r="C517" s="54" t="s">
        <v>168</v>
      </c>
      <c r="D517" s="54" t="s">
        <v>79</v>
      </c>
      <c r="E517" s="54" t="s">
        <v>83</v>
      </c>
      <c r="F517" s="54" t="s">
        <v>132</v>
      </c>
      <c r="G517" s="54" t="s">
        <v>53</v>
      </c>
      <c r="H517" s="54" t="s">
        <v>3</v>
      </c>
      <c r="I517" s="55">
        <v>10</v>
      </c>
    </row>
    <row r="518" spans="1:9" x14ac:dyDescent="0.2">
      <c r="A518" s="54" t="s">
        <v>117</v>
      </c>
      <c r="B518" s="54" t="s">
        <v>37</v>
      </c>
      <c r="C518" s="54" t="s">
        <v>169</v>
      </c>
      <c r="D518" s="54" t="s">
        <v>79</v>
      </c>
      <c r="E518" s="54" t="s">
        <v>83</v>
      </c>
      <c r="F518" s="54" t="s">
        <v>132</v>
      </c>
      <c r="G518" s="54" t="s">
        <v>135</v>
      </c>
      <c r="H518" s="54" t="s">
        <v>4</v>
      </c>
      <c r="I518" s="55">
        <v>1</v>
      </c>
    </row>
    <row r="519" spans="1:9" x14ac:dyDescent="0.2">
      <c r="A519" s="54" t="s">
        <v>117</v>
      </c>
      <c r="B519" s="54" t="s">
        <v>37</v>
      </c>
      <c r="C519" s="54" t="s">
        <v>169</v>
      </c>
      <c r="D519" s="54" t="s">
        <v>79</v>
      </c>
      <c r="E519" s="54" t="s">
        <v>83</v>
      </c>
      <c r="F519" s="54" t="s">
        <v>132</v>
      </c>
      <c r="G519" s="54" t="s">
        <v>81</v>
      </c>
      <c r="H519" s="54" t="s">
        <v>3</v>
      </c>
      <c r="I519" s="55">
        <v>19</v>
      </c>
    </row>
    <row r="520" spans="1:9" x14ac:dyDescent="0.2">
      <c r="A520" s="54" t="s">
        <v>117</v>
      </c>
      <c r="B520" s="54" t="s">
        <v>37</v>
      </c>
      <c r="C520" s="54" t="s">
        <v>169</v>
      </c>
      <c r="D520" s="54" t="s">
        <v>79</v>
      </c>
      <c r="E520" s="54" t="s">
        <v>83</v>
      </c>
      <c r="F520" s="54" t="s">
        <v>132</v>
      </c>
      <c r="G520" s="54" t="s">
        <v>81</v>
      </c>
      <c r="H520" s="54" t="s">
        <v>4</v>
      </c>
      <c r="I520" s="55">
        <v>3</v>
      </c>
    </row>
    <row r="521" spans="1:9" x14ac:dyDescent="0.2">
      <c r="A521" s="54" t="s">
        <v>117</v>
      </c>
      <c r="B521" s="54" t="s">
        <v>37</v>
      </c>
      <c r="C521" s="54" t="s">
        <v>169</v>
      </c>
      <c r="D521" s="54" t="s">
        <v>79</v>
      </c>
      <c r="E521" s="54" t="s">
        <v>83</v>
      </c>
      <c r="F521" s="54" t="s">
        <v>132</v>
      </c>
      <c r="G521" s="54" t="s">
        <v>133</v>
      </c>
      <c r="H521" s="54" t="s">
        <v>3</v>
      </c>
      <c r="I521" s="55">
        <v>6</v>
      </c>
    </row>
    <row r="522" spans="1:9" x14ac:dyDescent="0.2">
      <c r="A522" s="54" t="s">
        <v>117</v>
      </c>
      <c r="B522" s="54" t="s">
        <v>37</v>
      </c>
      <c r="C522" s="54" t="s">
        <v>169</v>
      </c>
      <c r="D522" s="54" t="s">
        <v>79</v>
      </c>
      <c r="E522" s="54" t="s">
        <v>83</v>
      </c>
      <c r="F522" s="54" t="s">
        <v>132</v>
      </c>
      <c r="G522" s="54" t="s">
        <v>133</v>
      </c>
      <c r="H522" s="54" t="s">
        <v>4</v>
      </c>
      <c r="I522" s="55">
        <v>7</v>
      </c>
    </row>
    <row r="523" spans="1:9" x14ac:dyDescent="0.2">
      <c r="A523" s="54" t="s">
        <v>117</v>
      </c>
      <c r="B523" s="54" t="s">
        <v>37</v>
      </c>
      <c r="C523" s="54" t="s">
        <v>169</v>
      </c>
      <c r="D523" s="54" t="s">
        <v>79</v>
      </c>
      <c r="E523" s="54" t="s">
        <v>83</v>
      </c>
      <c r="F523" s="54" t="s">
        <v>132</v>
      </c>
      <c r="G523" s="54" t="s">
        <v>53</v>
      </c>
      <c r="H523" s="54" t="s">
        <v>3</v>
      </c>
      <c r="I523" s="55">
        <v>8</v>
      </c>
    </row>
    <row r="524" spans="1:9" x14ac:dyDescent="0.2">
      <c r="A524" s="54" t="s">
        <v>117</v>
      </c>
      <c r="B524" s="54" t="s">
        <v>37</v>
      </c>
      <c r="C524" s="54" t="s">
        <v>169</v>
      </c>
      <c r="D524" s="54" t="s">
        <v>79</v>
      </c>
      <c r="E524" s="54" t="s">
        <v>83</v>
      </c>
      <c r="F524" s="54" t="s">
        <v>132</v>
      </c>
      <c r="G524" s="54" t="s">
        <v>53</v>
      </c>
      <c r="H524" s="54" t="s">
        <v>4</v>
      </c>
      <c r="I524" s="55">
        <v>1</v>
      </c>
    </row>
    <row r="525" spans="1:9" x14ac:dyDescent="0.2">
      <c r="A525" s="54" t="s">
        <v>117</v>
      </c>
      <c r="B525" s="54" t="s">
        <v>46</v>
      </c>
      <c r="C525" s="54" t="s">
        <v>170</v>
      </c>
      <c r="D525" s="54" t="s">
        <v>84</v>
      </c>
      <c r="E525" s="54" t="s">
        <v>80</v>
      </c>
      <c r="F525" s="54" t="s">
        <v>132</v>
      </c>
      <c r="G525" s="54" t="s">
        <v>135</v>
      </c>
      <c r="H525" s="54" t="s">
        <v>4</v>
      </c>
      <c r="I525" s="55">
        <v>2</v>
      </c>
    </row>
    <row r="526" spans="1:9" x14ac:dyDescent="0.2">
      <c r="A526" s="54" t="s">
        <v>117</v>
      </c>
      <c r="B526" s="54" t="s">
        <v>46</v>
      </c>
      <c r="C526" s="54" t="s">
        <v>170</v>
      </c>
      <c r="D526" s="54" t="s">
        <v>84</v>
      </c>
      <c r="E526" s="54" t="s">
        <v>80</v>
      </c>
      <c r="F526" s="54" t="s">
        <v>132</v>
      </c>
      <c r="G526" s="54" t="s">
        <v>81</v>
      </c>
      <c r="H526" s="54" t="s">
        <v>3</v>
      </c>
      <c r="I526" s="55">
        <v>8</v>
      </c>
    </row>
    <row r="527" spans="1:9" x14ac:dyDescent="0.2">
      <c r="A527" s="54" t="s">
        <v>117</v>
      </c>
      <c r="B527" s="54" t="s">
        <v>46</v>
      </c>
      <c r="C527" s="54" t="s">
        <v>170</v>
      </c>
      <c r="D527" s="54" t="s">
        <v>84</v>
      </c>
      <c r="E527" s="54" t="s">
        <v>80</v>
      </c>
      <c r="F527" s="54" t="s">
        <v>132</v>
      </c>
      <c r="G527" s="54" t="s">
        <v>133</v>
      </c>
      <c r="H527" s="54" t="s">
        <v>3</v>
      </c>
      <c r="I527" s="55">
        <v>6</v>
      </c>
    </row>
    <row r="528" spans="1:9" x14ac:dyDescent="0.2">
      <c r="A528" s="54" t="s">
        <v>117</v>
      </c>
      <c r="B528" s="54" t="s">
        <v>46</v>
      </c>
      <c r="C528" s="54" t="s">
        <v>170</v>
      </c>
      <c r="D528" s="54" t="s">
        <v>84</v>
      </c>
      <c r="E528" s="54" t="s">
        <v>80</v>
      </c>
      <c r="F528" s="54" t="s">
        <v>132</v>
      </c>
      <c r="G528" s="54" t="s">
        <v>133</v>
      </c>
      <c r="H528" s="54" t="s">
        <v>4</v>
      </c>
      <c r="I528" s="55">
        <v>19</v>
      </c>
    </row>
    <row r="529" spans="1:9" x14ac:dyDescent="0.2">
      <c r="A529" s="54" t="s">
        <v>117</v>
      </c>
      <c r="B529" s="54" t="s">
        <v>46</v>
      </c>
      <c r="C529" s="54" t="s">
        <v>170</v>
      </c>
      <c r="D529" s="54" t="s">
        <v>84</v>
      </c>
      <c r="E529" s="54" t="s">
        <v>80</v>
      </c>
      <c r="F529" s="54" t="s">
        <v>132</v>
      </c>
      <c r="G529" s="54" t="s">
        <v>53</v>
      </c>
      <c r="H529" s="54" t="s">
        <v>3</v>
      </c>
      <c r="I529" s="55">
        <v>48</v>
      </c>
    </row>
    <row r="530" spans="1:9" x14ac:dyDescent="0.2">
      <c r="A530" s="54" t="s">
        <v>117</v>
      </c>
      <c r="B530" s="54" t="s">
        <v>46</v>
      </c>
      <c r="C530" s="54" t="s">
        <v>170</v>
      </c>
      <c r="D530" s="54" t="s">
        <v>84</v>
      </c>
      <c r="E530" s="54" t="s">
        <v>80</v>
      </c>
      <c r="F530" s="54" t="s">
        <v>132</v>
      </c>
      <c r="G530" s="54" t="s">
        <v>53</v>
      </c>
      <c r="H530" s="54" t="s">
        <v>4</v>
      </c>
      <c r="I530" s="55">
        <v>5</v>
      </c>
    </row>
    <row r="531" spans="1:9" x14ac:dyDescent="0.2">
      <c r="A531" s="54" t="s">
        <v>117</v>
      </c>
      <c r="B531" s="54" t="s">
        <v>38</v>
      </c>
      <c r="C531" s="54" t="s">
        <v>171</v>
      </c>
      <c r="D531" s="54" t="s">
        <v>79</v>
      </c>
      <c r="E531" s="54" t="s">
        <v>82</v>
      </c>
      <c r="F531" s="54" t="s">
        <v>132</v>
      </c>
      <c r="G531" s="54" t="s">
        <v>81</v>
      </c>
      <c r="H531" s="54" t="s">
        <v>3</v>
      </c>
      <c r="I531" s="55">
        <v>34</v>
      </c>
    </row>
    <row r="532" spans="1:9" x14ac:dyDescent="0.2">
      <c r="A532" s="54" t="s">
        <v>117</v>
      </c>
      <c r="B532" s="54" t="s">
        <v>38</v>
      </c>
      <c r="C532" s="54" t="s">
        <v>171</v>
      </c>
      <c r="D532" s="54" t="s">
        <v>79</v>
      </c>
      <c r="E532" s="54" t="s">
        <v>82</v>
      </c>
      <c r="F532" s="54" t="s">
        <v>132</v>
      </c>
      <c r="G532" s="54" t="s">
        <v>133</v>
      </c>
      <c r="H532" s="54" t="s">
        <v>3</v>
      </c>
      <c r="I532" s="55">
        <v>5</v>
      </c>
    </row>
    <row r="533" spans="1:9" x14ac:dyDescent="0.2">
      <c r="A533" s="54" t="s">
        <v>117</v>
      </c>
      <c r="B533" s="54" t="s">
        <v>38</v>
      </c>
      <c r="C533" s="54" t="s">
        <v>171</v>
      </c>
      <c r="D533" s="54" t="s">
        <v>79</v>
      </c>
      <c r="E533" s="54" t="s">
        <v>82</v>
      </c>
      <c r="F533" s="54" t="s">
        <v>132</v>
      </c>
      <c r="G533" s="54" t="s">
        <v>133</v>
      </c>
      <c r="H533" s="54" t="s">
        <v>4</v>
      </c>
      <c r="I533" s="55">
        <v>15</v>
      </c>
    </row>
    <row r="534" spans="1:9" x14ac:dyDescent="0.2">
      <c r="A534" s="54" t="s">
        <v>117</v>
      </c>
      <c r="B534" s="54" t="s">
        <v>38</v>
      </c>
      <c r="C534" s="54" t="s">
        <v>171</v>
      </c>
      <c r="D534" s="54" t="s">
        <v>79</v>
      </c>
      <c r="E534" s="54" t="s">
        <v>82</v>
      </c>
      <c r="F534" s="54" t="s">
        <v>132</v>
      </c>
      <c r="G534" s="54" t="s">
        <v>53</v>
      </c>
      <c r="H534" s="54" t="s">
        <v>3</v>
      </c>
      <c r="I534" s="55">
        <v>13</v>
      </c>
    </row>
    <row r="535" spans="1:9" x14ac:dyDescent="0.2">
      <c r="A535" s="54" t="s">
        <v>117</v>
      </c>
      <c r="B535" s="54" t="s">
        <v>38</v>
      </c>
      <c r="C535" s="54" t="s">
        <v>171</v>
      </c>
      <c r="D535" s="54" t="s">
        <v>79</v>
      </c>
      <c r="E535" s="54" t="s">
        <v>82</v>
      </c>
      <c r="F535" s="54" t="s">
        <v>132</v>
      </c>
      <c r="G535" s="54" t="s">
        <v>53</v>
      </c>
      <c r="H535" s="54" t="s">
        <v>4</v>
      </c>
      <c r="I535" s="55">
        <v>3</v>
      </c>
    </row>
    <row r="536" spans="1:9" x14ac:dyDescent="0.2">
      <c r="A536" s="54" t="s">
        <v>117</v>
      </c>
      <c r="B536" s="54" t="s">
        <v>39</v>
      </c>
      <c r="C536" s="54" t="s">
        <v>172</v>
      </c>
      <c r="D536" s="54" t="s">
        <v>79</v>
      </c>
      <c r="E536" s="54" t="s">
        <v>83</v>
      </c>
      <c r="F536" s="54" t="s">
        <v>132</v>
      </c>
      <c r="G536" s="54" t="s">
        <v>81</v>
      </c>
      <c r="H536" s="54" t="s">
        <v>3</v>
      </c>
      <c r="I536" s="55">
        <v>32</v>
      </c>
    </row>
    <row r="537" spans="1:9" x14ac:dyDescent="0.2">
      <c r="A537" s="54" t="s">
        <v>117</v>
      </c>
      <c r="B537" s="54" t="s">
        <v>39</v>
      </c>
      <c r="C537" s="54" t="s">
        <v>172</v>
      </c>
      <c r="D537" s="54" t="s">
        <v>79</v>
      </c>
      <c r="E537" s="54" t="s">
        <v>83</v>
      </c>
      <c r="F537" s="54" t="s">
        <v>132</v>
      </c>
      <c r="G537" s="54" t="s">
        <v>81</v>
      </c>
      <c r="H537" s="54" t="s">
        <v>4</v>
      </c>
      <c r="I537" s="55">
        <v>2</v>
      </c>
    </row>
    <row r="538" spans="1:9" x14ac:dyDescent="0.2">
      <c r="A538" s="54" t="s">
        <v>117</v>
      </c>
      <c r="B538" s="54" t="s">
        <v>39</v>
      </c>
      <c r="C538" s="54" t="s">
        <v>172</v>
      </c>
      <c r="D538" s="54" t="s">
        <v>79</v>
      </c>
      <c r="E538" s="54" t="s">
        <v>83</v>
      </c>
      <c r="F538" s="54" t="s">
        <v>132</v>
      </c>
      <c r="G538" s="54" t="s">
        <v>133</v>
      </c>
      <c r="H538" s="54" t="s">
        <v>3</v>
      </c>
      <c r="I538" s="55">
        <v>6</v>
      </c>
    </row>
    <row r="539" spans="1:9" x14ac:dyDescent="0.2">
      <c r="A539" s="54" t="s">
        <v>117</v>
      </c>
      <c r="B539" s="54" t="s">
        <v>39</v>
      </c>
      <c r="C539" s="54" t="s">
        <v>172</v>
      </c>
      <c r="D539" s="54" t="s">
        <v>79</v>
      </c>
      <c r="E539" s="54" t="s">
        <v>83</v>
      </c>
      <c r="F539" s="54" t="s">
        <v>132</v>
      </c>
      <c r="G539" s="54" t="s">
        <v>133</v>
      </c>
      <c r="H539" s="54" t="s">
        <v>4</v>
      </c>
      <c r="I539" s="55">
        <v>6</v>
      </c>
    </row>
    <row r="540" spans="1:9" x14ac:dyDescent="0.2">
      <c r="A540" s="54" t="s">
        <v>117</v>
      </c>
      <c r="B540" s="54" t="s">
        <v>39</v>
      </c>
      <c r="C540" s="54" t="s">
        <v>172</v>
      </c>
      <c r="D540" s="54" t="s">
        <v>79</v>
      </c>
      <c r="E540" s="54" t="s">
        <v>83</v>
      </c>
      <c r="F540" s="54" t="s">
        <v>132</v>
      </c>
      <c r="G540" s="54" t="s">
        <v>53</v>
      </c>
      <c r="H540" s="54" t="s">
        <v>3</v>
      </c>
      <c r="I540" s="55">
        <v>16</v>
      </c>
    </row>
    <row r="541" spans="1:9" x14ac:dyDescent="0.2">
      <c r="A541" s="54" t="s">
        <v>117</v>
      </c>
      <c r="B541" s="54" t="s">
        <v>39</v>
      </c>
      <c r="C541" s="54" t="s">
        <v>172</v>
      </c>
      <c r="D541" s="54" t="s">
        <v>79</v>
      </c>
      <c r="E541" s="54" t="s">
        <v>83</v>
      </c>
      <c r="F541" s="54" t="s">
        <v>132</v>
      </c>
      <c r="G541" s="54" t="s">
        <v>53</v>
      </c>
      <c r="H541" s="54" t="s">
        <v>4</v>
      </c>
      <c r="I541" s="55">
        <v>2</v>
      </c>
    </row>
    <row r="542" spans="1:9" x14ac:dyDescent="0.2">
      <c r="A542" s="54" t="s">
        <v>117</v>
      </c>
      <c r="B542" s="54" t="s">
        <v>40</v>
      </c>
      <c r="C542" s="54" t="s">
        <v>173</v>
      </c>
      <c r="D542" s="54" t="s">
        <v>79</v>
      </c>
      <c r="E542" s="54" t="s">
        <v>80</v>
      </c>
      <c r="F542" s="54" t="s">
        <v>132</v>
      </c>
      <c r="G542" s="54" t="s">
        <v>135</v>
      </c>
      <c r="H542" s="54" t="s">
        <v>3</v>
      </c>
      <c r="I542" s="55">
        <v>2</v>
      </c>
    </row>
    <row r="543" spans="1:9" x14ac:dyDescent="0.2">
      <c r="A543" s="54" t="s">
        <v>117</v>
      </c>
      <c r="B543" s="54" t="s">
        <v>40</v>
      </c>
      <c r="C543" s="54" t="s">
        <v>173</v>
      </c>
      <c r="D543" s="54" t="s">
        <v>79</v>
      </c>
      <c r="E543" s="54" t="s">
        <v>80</v>
      </c>
      <c r="F543" s="54" t="s">
        <v>132</v>
      </c>
      <c r="G543" s="54" t="s">
        <v>135</v>
      </c>
      <c r="H543" s="54" t="s">
        <v>4</v>
      </c>
      <c r="I543" s="55">
        <v>3</v>
      </c>
    </row>
    <row r="544" spans="1:9" x14ac:dyDescent="0.2">
      <c r="A544" s="54" t="s">
        <v>117</v>
      </c>
      <c r="B544" s="54" t="s">
        <v>40</v>
      </c>
      <c r="C544" s="54" t="s">
        <v>173</v>
      </c>
      <c r="D544" s="54" t="s">
        <v>79</v>
      </c>
      <c r="E544" s="54" t="s">
        <v>80</v>
      </c>
      <c r="F544" s="54" t="s">
        <v>132</v>
      </c>
      <c r="G544" s="54" t="s">
        <v>81</v>
      </c>
      <c r="H544" s="54" t="s">
        <v>3</v>
      </c>
      <c r="I544" s="55">
        <v>10</v>
      </c>
    </row>
    <row r="545" spans="1:9" x14ac:dyDescent="0.2">
      <c r="A545" s="54" t="s">
        <v>117</v>
      </c>
      <c r="B545" s="54" t="s">
        <v>40</v>
      </c>
      <c r="C545" s="54" t="s">
        <v>173</v>
      </c>
      <c r="D545" s="54" t="s">
        <v>79</v>
      </c>
      <c r="E545" s="54" t="s">
        <v>80</v>
      </c>
      <c r="F545" s="54" t="s">
        <v>132</v>
      </c>
      <c r="G545" s="54" t="s">
        <v>81</v>
      </c>
      <c r="H545" s="54" t="s">
        <v>4</v>
      </c>
      <c r="I545" s="55">
        <v>1</v>
      </c>
    </row>
    <row r="546" spans="1:9" x14ac:dyDescent="0.2">
      <c r="A546" s="54" t="s">
        <v>117</v>
      </c>
      <c r="B546" s="54" t="s">
        <v>40</v>
      </c>
      <c r="C546" s="54" t="s">
        <v>173</v>
      </c>
      <c r="D546" s="54" t="s">
        <v>79</v>
      </c>
      <c r="E546" s="54" t="s">
        <v>80</v>
      </c>
      <c r="F546" s="54" t="s">
        <v>132</v>
      </c>
      <c r="G546" s="54" t="s">
        <v>133</v>
      </c>
      <c r="H546" s="54" t="s">
        <v>3</v>
      </c>
      <c r="I546" s="55">
        <v>11</v>
      </c>
    </row>
    <row r="547" spans="1:9" x14ac:dyDescent="0.2">
      <c r="A547" s="54" t="s">
        <v>117</v>
      </c>
      <c r="B547" s="54" t="s">
        <v>40</v>
      </c>
      <c r="C547" s="54" t="s">
        <v>173</v>
      </c>
      <c r="D547" s="54" t="s">
        <v>79</v>
      </c>
      <c r="E547" s="54" t="s">
        <v>80</v>
      </c>
      <c r="F547" s="54" t="s">
        <v>132</v>
      </c>
      <c r="G547" s="54" t="s">
        <v>133</v>
      </c>
      <c r="H547" s="54" t="s">
        <v>4</v>
      </c>
      <c r="I547" s="55">
        <v>12</v>
      </c>
    </row>
    <row r="548" spans="1:9" x14ac:dyDescent="0.2">
      <c r="A548" s="54" t="s">
        <v>117</v>
      </c>
      <c r="B548" s="54" t="s">
        <v>40</v>
      </c>
      <c r="C548" s="54" t="s">
        <v>173</v>
      </c>
      <c r="D548" s="54" t="s">
        <v>79</v>
      </c>
      <c r="E548" s="54" t="s">
        <v>80</v>
      </c>
      <c r="F548" s="54" t="s">
        <v>132</v>
      </c>
      <c r="G548" s="54" t="s">
        <v>53</v>
      </c>
      <c r="H548" s="54" t="s">
        <v>3</v>
      </c>
      <c r="I548" s="55">
        <v>48</v>
      </c>
    </row>
    <row r="549" spans="1:9" x14ac:dyDescent="0.2">
      <c r="A549" s="54" t="s">
        <v>117</v>
      </c>
      <c r="B549" s="54" t="s">
        <v>40</v>
      </c>
      <c r="C549" s="54" t="s">
        <v>173</v>
      </c>
      <c r="D549" s="54" t="s">
        <v>79</v>
      </c>
      <c r="E549" s="54" t="s">
        <v>80</v>
      </c>
      <c r="F549" s="54" t="s">
        <v>132</v>
      </c>
      <c r="G549" s="54" t="s">
        <v>53</v>
      </c>
      <c r="H549" s="54" t="s">
        <v>85</v>
      </c>
      <c r="I549" s="55">
        <v>1</v>
      </c>
    </row>
    <row r="550" spans="1:9" x14ac:dyDescent="0.2">
      <c r="A550" s="54" t="s">
        <v>117</v>
      </c>
      <c r="B550" s="54" t="s">
        <v>40</v>
      </c>
      <c r="C550" s="54" t="s">
        <v>173</v>
      </c>
      <c r="D550" s="54" t="s">
        <v>79</v>
      </c>
      <c r="E550" s="54" t="s">
        <v>80</v>
      </c>
      <c r="F550" s="54" t="s">
        <v>132</v>
      </c>
      <c r="G550" s="54" t="s">
        <v>53</v>
      </c>
      <c r="H550" s="54" t="s">
        <v>4</v>
      </c>
      <c r="I550" s="55">
        <v>4</v>
      </c>
    </row>
    <row r="551" spans="1:9" x14ac:dyDescent="0.2">
      <c r="A551" s="54" t="s">
        <v>117</v>
      </c>
      <c r="B551" s="54" t="s">
        <v>47</v>
      </c>
      <c r="C551" s="54" t="s">
        <v>174</v>
      </c>
      <c r="D551" s="54" t="s">
        <v>84</v>
      </c>
      <c r="E551" s="54" t="s">
        <v>80</v>
      </c>
      <c r="F551" s="54" t="s">
        <v>132</v>
      </c>
      <c r="G551" s="54" t="s">
        <v>135</v>
      </c>
      <c r="H551" s="54" t="s">
        <v>3</v>
      </c>
      <c r="I551" s="55">
        <v>1</v>
      </c>
    </row>
    <row r="552" spans="1:9" x14ac:dyDescent="0.2">
      <c r="A552" s="54" t="s">
        <v>117</v>
      </c>
      <c r="B552" s="54" t="s">
        <v>47</v>
      </c>
      <c r="C552" s="54" t="s">
        <v>174</v>
      </c>
      <c r="D552" s="54" t="s">
        <v>84</v>
      </c>
      <c r="E552" s="54" t="s">
        <v>80</v>
      </c>
      <c r="F552" s="54" t="s">
        <v>132</v>
      </c>
      <c r="G552" s="54" t="s">
        <v>135</v>
      </c>
      <c r="H552" s="54" t="s">
        <v>4</v>
      </c>
      <c r="I552" s="55">
        <v>4</v>
      </c>
    </row>
    <row r="553" spans="1:9" x14ac:dyDescent="0.2">
      <c r="A553" s="54" t="s">
        <v>117</v>
      </c>
      <c r="B553" s="54" t="s">
        <v>47</v>
      </c>
      <c r="C553" s="54" t="s">
        <v>174</v>
      </c>
      <c r="D553" s="54" t="s">
        <v>84</v>
      </c>
      <c r="E553" s="54" t="s">
        <v>80</v>
      </c>
      <c r="F553" s="54" t="s">
        <v>132</v>
      </c>
      <c r="G553" s="54" t="s">
        <v>81</v>
      </c>
      <c r="H553" s="54" t="s">
        <v>3</v>
      </c>
      <c r="I553" s="55">
        <v>2</v>
      </c>
    </row>
    <row r="554" spans="1:9" x14ac:dyDescent="0.2">
      <c r="A554" s="54" t="s">
        <v>117</v>
      </c>
      <c r="B554" s="54" t="s">
        <v>47</v>
      </c>
      <c r="C554" s="54" t="s">
        <v>174</v>
      </c>
      <c r="D554" s="54" t="s">
        <v>84</v>
      </c>
      <c r="E554" s="54" t="s">
        <v>80</v>
      </c>
      <c r="F554" s="54" t="s">
        <v>132</v>
      </c>
      <c r="G554" s="54" t="s">
        <v>133</v>
      </c>
      <c r="H554" s="54" t="s">
        <v>3</v>
      </c>
      <c r="I554" s="55">
        <v>13</v>
      </c>
    </row>
    <row r="555" spans="1:9" x14ac:dyDescent="0.2">
      <c r="A555" s="54" t="s">
        <v>117</v>
      </c>
      <c r="B555" s="54" t="s">
        <v>47</v>
      </c>
      <c r="C555" s="54" t="s">
        <v>174</v>
      </c>
      <c r="D555" s="54" t="s">
        <v>84</v>
      </c>
      <c r="E555" s="54" t="s">
        <v>80</v>
      </c>
      <c r="F555" s="54" t="s">
        <v>132</v>
      </c>
      <c r="G555" s="54" t="s">
        <v>133</v>
      </c>
      <c r="H555" s="54" t="s">
        <v>4</v>
      </c>
      <c r="I555" s="55">
        <v>14</v>
      </c>
    </row>
    <row r="556" spans="1:9" x14ac:dyDescent="0.2">
      <c r="A556" s="54" t="s">
        <v>117</v>
      </c>
      <c r="B556" s="54" t="s">
        <v>47</v>
      </c>
      <c r="C556" s="54" t="s">
        <v>174</v>
      </c>
      <c r="D556" s="54" t="s">
        <v>84</v>
      </c>
      <c r="E556" s="54" t="s">
        <v>80</v>
      </c>
      <c r="F556" s="54" t="s">
        <v>132</v>
      </c>
      <c r="G556" s="54" t="s">
        <v>53</v>
      </c>
      <c r="H556" s="54" t="s">
        <v>3</v>
      </c>
      <c r="I556" s="55">
        <v>37</v>
      </c>
    </row>
    <row r="557" spans="1:9" x14ac:dyDescent="0.2">
      <c r="A557" s="54" t="s">
        <v>117</v>
      </c>
      <c r="B557" s="54" t="s">
        <v>47</v>
      </c>
      <c r="C557" s="54" t="s">
        <v>174</v>
      </c>
      <c r="D557" s="54" t="s">
        <v>84</v>
      </c>
      <c r="E557" s="54" t="s">
        <v>80</v>
      </c>
      <c r="F557" s="54" t="s">
        <v>132</v>
      </c>
      <c r="G557" s="54" t="s">
        <v>53</v>
      </c>
      <c r="H557" s="54" t="s">
        <v>4</v>
      </c>
      <c r="I557" s="55">
        <v>5</v>
      </c>
    </row>
    <row r="558" spans="1:9" x14ac:dyDescent="0.2">
      <c r="A558" s="54" t="s">
        <v>117</v>
      </c>
      <c r="B558" s="54" t="s">
        <v>41</v>
      </c>
      <c r="C558" s="54" t="s">
        <v>175</v>
      </c>
      <c r="D558" s="54" t="s">
        <v>79</v>
      </c>
      <c r="E558" s="54" t="s">
        <v>82</v>
      </c>
      <c r="F558" s="54" t="s">
        <v>132</v>
      </c>
      <c r="G558" s="54" t="s">
        <v>135</v>
      </c>
      <c r="H558" s="54" t="s">
        <v>3</v>
      </c>
      <c r="I558" s="55">
        <v>2</v>
      </c>
    </row>
    <row r="559" spans="1:9" x14ac:dyDescent="0.2">
      <c r="A559" s="54" t="s">
        <v>117</v>
      </c>
      <c r="B559" s="54" t="s">
        <v>41</v>
      </c>
      <c r="C559" s="54" t="s">
        <v>175</v>
      </c>
      <c r="D559" s="54" t="s">
        <v>79</v>
      </c>
      <c r="E559" s="54" t="s">
        <v>82</v>
      </c>
      <c r="F559" s="54" t="s">
        <v>132</v>
      </c>
      <c r="G559" s="54" t="s">
        <v>135</v>
      </c>
      <c r="H559" s="54" t="s">
        <v>4</v>
      </c>
      <c r="I559" s="55">
        <v>2</v>
      </c>
    </row>
    <row r="560" spans="1:9" x14ac:dyDescent="0.2">
      <c r="A560" s="54" t="s">
        <v>117</v>
      </c>
      <c r="B560" s="54" t="s">
        <v>41</v>
      </c>
      <c r="C560" s="54" t="s">
        <v>175</v>
      </c>
      <c r="D560" s="54" t="s">
        <v>79</v>
      </c>
      <c r="E560" s="54" t="s">
        <v>82</v>
      </c>
      <c r="F560" s="54" t="s">
        <v>132</v>
      </c>
      <c r="G560" s="54" t="s">
        <v>81</v>
      </c>
      <c r="H560" s="54" t="s">
        <v>3</v>
      </c>
      <c r="I560" s="55">
        <v>10</v>
      </c>
    </row>
    <row r="561" spans="1:9" x14ac:dyDescent="0.2">
      <c r="A561" s="54" t="s">
        <v>117</v>
      </c>
      <c r="B561" s="54" t="s">
        <v>41</v>
      </c>
      <c r="C561" s="54" t="s">
        <v>175</v>
      </c>
      <c r="D561" s="54" t="s">
        <v>79</v>
      </c>
      <c r="E561" s="54" t="s">
        <v>82</v>
      </c>
      <c r="F561" s="54" t="s">
        <v>132</v>
      </c>
      <c r="G561" s="54" t="s">
        <v>81</v>
      </c>
      <c r="H561" s="54" t="s">
        <v>4</v>
      </c>
      <c r="I561" s="55">
        <v>1</v>
      </c>
    </row>
    <row r="562" spans="1:9" x14ac:dyDescent="0.2">
      <c r="A562" s="54" t="s">
        <v>117</v>
      </c>
      <c r="B562" s="54" t="s">
        <v>41</v>
      </c>
      <c r="C562" s="54" t="s">
        <v>175</v>
      </c>
      <c r="D562" s="54" t="s">
        <v>79</v>
      </c>
      <c r="E562" s="54" t="s">
        <v>82</v>
      </c>
      <c r="F562" s="54" t="s">
        <v>132</v>
      </c>
      <c r="G562" s="54" t="s">
        <v>133</v>
      </c>
      <c r="H562" s="54" t="s">
        <v>3</v>
      </c>
      <c r="I562" s="55">
        <v>7</v>
      </c>
    </row>
    <row r="563" spans="1:9" x14ac:dyDescent="0.2">
      <c r="A563" s="54" t="s">
        <v>117</v>
      </c>
      <c r="B563" s="54" t="s">
        <v>41</v>
      </c>
      <c r="C563" s="54" t="s">
        <v>175</v>
      </c>
      <c r="D563" s="54" t="s">
        <v>79</v>
      </c>
      <c r="E563" s="54" t="s">
        <v>82</v>
      </c>
      <c r="F563" s="54" t="s">
        <v>132</v>
      </c>
      <c r="G563" s="54" t="s">
        <v>133</v>
      </c>
      <c r="H563" s="54" t="s">
        <v>4</v>
      </c>
      <c r="I563" s="55">
        <v>5</v>
      </c>
    </row>
    <row r="564" spans="1:9" x14ac:dyDescent="0.2">
      <c r="A564" s="54" t="s">
        <v>117</v>
      </c>
      <c r="B564" s="54" t="s">
        <v>41</v>
      </c>
      <c r="C564" s="54" t="s">
        <v>175</v>
      </c>
      <c r="D564" s="54" t="s">
        <v>79</v>
      </c>
      <c r="E564" s="54" t="s">
        <v>82</v>
      </c>
      <c r="F564" s="54" t="s">
        <v>132</v>
      </c>
      <c r="G564" s="54" t="s">
        <v>53</v>
      </c>
      <c r="H564" s="54" t="s">
        <v>3</v>
      </c>
      <c r="I564" s="55">
        <v>20</v>
      </c>
    </row>
    <row r="565" spans="1:9" x14ac:dyDescent="0.2">
      <c r="A565" s="54" t="s">
        <v>117</v>
      </c>
      <c r="B565" s="54" t="s">
        <v>41</v>
      </c>
      <c r="C565" s="54" t="s">
        <v>175</v>
      </c>
      <c r="D565" s="54" t="s">
        <v>79</v>
      </c>
      <c r="E565" s="54" t="s">
        <v>82</v>
      </c>
      <c r="F565" s="54" t="s">
        <v>132</v>
      </c>
      <c r="G565" s="54" t="s">
        <v>53</v>
      </c>
      <c r="H565" s="54" t="s">
        <v>4</v>
      </c>
      <c r="I565" s="55">
        <v>1</v>
      </c>
    </row>
    <row r="566" spans="1:9" x14ac:dyDescent="0.2">
      <c r="A566" s="54" t="s">
        <v>117</v>
      </c>
      <c r="B566" s="54" t="s">
        <v>48</v>
      </c>
      <c r="C566" s="54" t="s">
        <v>176</v>
      </c>
      <c r="D566" s="54" t="s">
        <v>84</v>
      </c>
      <c r="E566" s="54" t="s">
        <v>80</v>
      </c>
      <c r="F566" s="54" t="s">
        <v>132</v>
      </c>
      <c r="G566" s="54" t="s">
        <v>135</v>
      </c>
      <c r="H566" s="54" t="s">
        <v>3</v>
      </c>
      <c r="I566" s="55">
        <v>1</v>
      </c>
    </row>
    <row r="567" spans="1:9" x14ac:dyDescent="0.2">
      <c r="A567" s="54" t="s">
        <v>117</v>
      </c>
      <c r="B567" s="54" t="s">
        <v>48</v>
      </c>
      <c r="C567" s="54" t="s">
        <v>176</v>
      </c>
      <c r="D567" s="54" t="s">
        <v>84</v>
      </c>
      <c r="E567" s="54" t="s">
        <v>80</v>
      </c>
      <c r="F567" s="54" t="s">
        <v>132</v>
      </c>
      <c r="G567" s="54" t="s">
        <v>135</v>
      </c>
      <c r="H567" s="54" t="s">
        <v>4</v>
      </c>
      <c r="I567" s="55">
        <v>4</v>
      </c>
    </row>
    <row r="568" spans="1:9" x14ac:dyDescent="0.2">
      <c r="A568" s="54" t="s">
        <v>117</v>
      </c>
      <c r="B568" s="54" t="s">
        <v>48</v>
      </c>
      <c r="C568" s="54" t="s">
        <v>176</v>
      </c>
      <c r="D568" s="54" t="s">
        <v>84</v>
      </c>
      <c r="E568" s="54" t="s">
        <v>80</v>
      </c>
      <c r="F568" s="54" t="s">
        <v>132</v>
      </c>
      <c r="G568" s="54" t="s">
        <v>133</v>
      </c>
      <c r="H568" s="54" t="s">
        <v>3</v>
      </c>
      <c r="I568" s="55">
        <v>18</v>
      </c>
    </row>
    <row r="569" spans="1:9" x14ac:dyDescent="0.2">
      <c r="A569" s="54" t="s">
        <v>117</v>
      </c>
      <c r="B569" s="54" t="s">
        <v>48</v>
      </c>
      <c r="C569" s="54" t="s">
        <v>176</v>
      </c>
      <c r="D569" s="54" t="s">
        <v>84</v>
      </c>
      <c r="E569" s="54" t="s">
        <v>80</v>
      </c>
      <c r="F569" s="54" t="s">
        <v>132</v>
      </c>
      <c r="G569" s="54" t="s">
        <v>133</v>
      </c>
      <c r="H569" s="54" t="s">
        <v>4</v>
      </c>
      <c r="I569" s="55">
        <v>19</v>
      </c>
    </row>
    <row r="570" spans="1:9" x14ac:dyDescent="0.2">
      <c r="A570" s="54" t="s">
        <v>117</v>
      </c>
      <c r="B570" s="54" t="s">
        <v>48</v>
      </c>
      <c r="C570" s="54" t="s">
        <v>176</v>
      </c>
      <c r="D570" s="54" t="s">
        <v>84</v>
      </c>
      <c r="E570" s="54" t="s">
        <v>80</v>
      </c>
      <c r="F570" s="54" t="s">
        <v>132</v>
      </c>
      <c r="G570" s="54" t="s">
        <v>53</v>
      </c>
      <c r="H570" s="54" t="s">
        <v>3</v>
      </c>
      <c r="I570" s="55">
        <v>71</v>
      </c>
    </row>
    <row r="571" spans="1:9" x14ac:dyDescent="0.2">
      <c r="A571" s="54" t="s">
        <v>117</v>
      </c>
      <c r="B571" s="54" t="s">
        <v>48</v>
      </c>
      <c r="C571" s="54" t="s">
        <v>176</v>
      </c>
      <c r="D571" s="54" t="s">
        <v>84</v>
      </c>
      <c r="E571" s="54" t="s">
        <v>80</v>
      </c>
      <c r="F571" s="54" t="s">
        <v>132</v>
      </c>
      <c r="G571" s="54" t="s">
        <v>53</v>
      </c>
      <c r="H571" s="54" t="s">
        <v>4</v>
      </c>
      <c r="I571" s="55">
        <v>11</v>
      </c>
    </row>
    <row r="572" spans="1:9" x14ac:dyDescent="0.2">
      <c r="A572" s="54" t="s">
        <v>117</v>
      </c>
      <c r="B572" s="54" t="s">
        <v>42</v>
      </c>
      <c r="C572" s="54" t="s">
        <v>177</v>
      </c>
      <c r="D572" s="54" t="s">
        <v>79</v>
      </c>
      <c r="E572" s="54" t="s">
        <v>82</v>
      </c>
      <c r="F572" s="54" t="s">
        <v>132</v>
      </c>
      <c r="G572" s="54" t="s">
        <v>81</v>
      </c>
      <c r="H572" s="54" t="s">
        <v>3</v>
      </c>
      <c r="I572" s="55">
        <v>34</v>
      </c>
    </row>
    <row r="573" spans="1:9" x14ac:dyDescent="0.2">
      <c r="A573" s="54" t="s">
        <v>117</v>
      </c>
      <c r="B573" s="54" t="s">
        <v>42</v>
      </c>
      <c r="C573" s="54" t="s">
        <v>177</v>
      </c>
      <c r="D573" s="54" t="s">
        <v>79</v>
      </c>
      <c r="E573" s="54" t="s">
        <v>82</v>
      </c>
      <c r="F573" s="54" t="s">
        <v>132</v>
      </c>
      <c r="G573" s="54" t="s">
        <v>81</v>
      </c>
      <c r="H573" s="54" t="s">
        <v>4</v>
      </c>
      <c r="I573" s="55">
        <v>1</v>
      </c>
    </row>
    <row r="574" spans="1:9" x14ac:dyDescent="0.2">
      <c r="A574" s="54" t="s">
        <v>117</v>
      </c>
      <c r="B574" s="54" t="s">
        <v>42</v>
      </c>
      <c r="C574" s="54" t="s">
        <v>177</v>
      </c>
      <c r="D574" s="54" t="s">
        <v>79</v>
      </c>
      <c r="E574" s="54" t="s">
        <v>82</v>
      </c>
      <c r="F574" s="54" t="s">
        <v>132</v>
      </c>
      <c r="G574" s="54" t="s">
        <v>133</v>
      </c>
      <c r="H574" s="54" t="s">
        <v>3</v>
      </c>
      <c r="I574" s="55">
        <v>4</v>
      </c>
    </row>
    <row r="575" spans="1:9" x14ac:dyDescent="0.2">
      <c r="A575" s="54" t="s">
        <v>117</v>
      </c>
      <c r="B575" s="54" t="s">
        <v>42</v>
      </c>
      <c r="C575" s="54" t="s">
        <v>177</v>
      </c>
      <c r="D575" s="54" t="s">
        <v>79</v>
      </c>
      <c r="E575" s="54" t="s">
        <v>82</v>
      </c>
      <c r="F575" s="54" t="s">
        <v>132</v>
      </c>
      <c r="G575" s="54" t="s">
        <v>133</v>
      </c>
      <c r="H575" s="54" t="s">
        <v>85</v>
      </c>
      <c r="I575" s="55">
        <v>1</v>
      </c>
    </row>
    <row r="576" spans="1:9" x14ac:dyDescent="0.2">
      <c r="A576" s="54" t="s">
        <v>117</v>
      </c>
      <c r="B576" s="54" t="s">
        <v>42</v>
      </c>
      <c r="C576" s="54" t="s">
        <v>177</v>
      </c>
      <c r="D576" s="54" t="s">
        <v>79</v>
      </c>
      <c r="E576" s="54" t="s">
        <v>82</v>
      </c>
      <c r="F576" s="54" t="s">
        <v>132</v>
      </c>
      <c r="G576" s="54" t="s">
        <v>133</v>
      </c>
      <c r="H576" s="54" t="s">
        <v>4</v>
      </c>
      <c r="I576" s="55">
        <v>5</v>
      </c>
    </row>
    <row r="577" spans="1:9" x14ac:dyDescent="0.2">
      <c r="A577" s="54" t="s">
        <v>117</v>
      </c>
      <c r="B577" s="54" t="s">
        <v>42</v>
      </c>
      <c r="C577" s="54" t="s">
        <v>177</v>
      </c>
      <c r="D577" s="54" t="s">
        <v>79</v>
      </c>
      <c r="E577" s="54" t="s">
        <v>82</v>
      </c>
      <c r="F577" s="54" t="s">
        <v>132</v>
      </c>
      <c r="G577" s="54" t="s">
        <v>53</v>
      </c>
      <c r="H577" s="54" t="s">
        <v>3</v>
      </c>
      <c r="I577" s="55">
        <v>21</v>
      </c>
    </row>
    <row r="578" spans="1:9" x14ac:dyDescent="0.2">
      <c r="A578" s="54" t="s">
        <v>117</v>
      </c>
      <c r="B578" s="54" t="s">
        <v>42</v>
      </c>
      <c r="C578" s="54" t="s">
        <v>177</v>
      </c>
      <c r="D578" s="54" t="s">
        <v>79</v>
      </c>
      <c r="E578" s="54" t="s">
        <v>82</v>
      </c>
      <c r="F578" s="54" t="s">
        <v>132</v>
      </c>
      <c r="G578" s="54" t="s">
        <v>53</v>
      </c>
      <c r="H578" s="54" t="s">
        <v>4</v>
      </c>
      <c r="I578" s="55">
        <v>1</v>
      </c>
    </row>
    <row r="579" spans="1:9" x14ac:dyDescent="0.2">
      <c r="A579" s="54" t="s">
        <v>117</v>
      </c>
      <c r="B579" s="54" t="s">
        <v>49</v>
      </c>
      <c r="C579" s="54" t="s">
        <v>178</v>
      </c>
      <c r="D579" s="54" t="s">
        <v>84</v>
      </c>
      <c r="E579" s="54" t="s">
        <v>80</v>
      </c>
      <c r="F579" s="54" t="s">
        <v>132</v>
      </c>
      <c r="G579" s="54" t="s">
        <v>135</v>
      </c>
      <c r="H579" s="54" t="s">
        <v>3</v>
      </c>
      <c r="I579" s="55">
        <v>3</v>
      </c>
    </row>
    <row r="580" spans="1:9" x14ac:dyDescent="0.2">
      <c r="A580" s="54" t="s">
        <v>117</v>
      </c>
      <c r="B580" s="54" t="s">
        <v>49</v>
      </c>
      <c r="C580" s="54" t="s">
        <v>178</v>
      </c>
      <c r="D580" s="54" t="s">
        <v>84</v>
      </c>
      <c r="E580" s="54" t="s">
        <v>80</v>
      </c>
      <c r="F580" s="54" t="s">
        <v>132</v>
      </c>
      <c r="G580" s="54" t="s">
        <v>135</v>
      </c>
      <c r="H580" s="54" t="s">
        <v>4</v>
      </c>
      <c r="I580" s="55">
        <v>4</v>
      </c>
    </row>
    <row r="581" spans="1:9" x14ac:dyDescent="0.2">
      <c r="A581" s="54" t="s">
        <v>117</v>
      </c>
      <c r="B581" s="54" t="s">
        <v>49</v>
      </c>
      <c r="C581" s="54" t="s">
        <v>178</v>
      </c>
      <c r="D581" s="54" t="s">
        <v>84</v>
      </c>
      <c r="E581" s="54" t="s">
        <v>80</v>
      </c>
      <c r="F581" s="54" t="s">
        <v>132</v>
      </c>
      <c r="G581" s="54" t="s">
        <v>81</v>
      </c>
      <c r="H581" s="54" t="s">
        <v>3</v>
      </c>
      <c r="I581" s="55">
        <v>17</v>
      </c>
    </row>
    <row r="582" spans="1:9" x14ac:dyDescent="0.2">
      <c r="A582" s="54" t="s">
        <v>117</v>
      </c>
      <c r="B582" s="54" t="s">
        <v>49</v>
      </c>
      <c r="C582" s="54" t="s">
        <v>178</v>
      </c>
      <c r="D582" s="54" t="s">
        <v>84</v>
      </c>
      <c r="E582" s="54" t="s">
        <v>80</v>
      </c>
      <c r="F582" s="54" t="s">
        <v>132</v>
      </c>
      <c r="G582" s="54" t="s">
        <v>133</v>
      </c>
      <c r="H582" s="54" t="s">
        <v>3</v>
      </c>
      <c r="I582" s="55">
        <v>23</v>
      </c>
    </row>
    <row r="583" spans="1:9" x14ac:dyDescent="0.2">
      <c r="A583" s="54" t="s">
        <v>117</v>
      </c>
      <c r="B583" s="54" t="s">
        <v>49</v>
      </c>
      <c r="C583" s="54" t="s">
        <v>178</v>
      </c>
      <c r="D583" s="54" t="s">
        <v>84</v>
      </c>
      <c r="E583" s="54" t="s">
        <v>80</v>
      </c>
      <c r="F583" s="54" t="s">
        <v>132</v>
      </c>
      <c r="G583" s="54" t="s">
        <v>133</v>
      </c>
      <c r="H583" s="54" t="s">
        <v>4</v>
      </c>
      <c r="I583" s="55">
        <v>22</v>
      </c>
    </row>
    <row r="584" spans="1:9" x14ac:dyDescent="0.2">
      <c r="A584" s="54" t="s">
        <v>117</v>
      </c>
      <c r="B584" s="54" t="s">
        <v>49</v>
      </c>
      <c r="C584" s="54" t="s">
        <v>178</v>
      </c>
      <c r="D584" s="54" t="s">
        <v>84</v>
      </c>
      <c r="E584" s="54" t="s">
        <v>80</v>
      </c>
      <c r="F584" s="54" t="s">
        <v>132</v>
      </c>
      <c r="G584" s="54" t="s">
        <v>53</v>
      </c>
      <c r="H584" s="54" t="s">
        <v>3</v>
      </c>
      <c r="I584" s="55">
        <v>48</v>
      </c>
    </row>
    <row r="585" spans="1:9" x14ac:dyDescent="0.2">
      <c r="A585" s="54" t="s">
        <v>117</v>
      </c>
      <c r="B585" s="54" t="s">
        <v>49</v>
      </c>
      <c r="C585" s="54" t="s">
        <v>178</v>
      </c>
      <c r="D585" s="54" t="s">
        <v>84</v>
      </c>
      <c r="E585" s="54" t="s">
        <v>80</v>
      </c>
      <c r="F585" s="54" t="s">
        <v>132</v>
      </c>
      <c r="G585" s="54" t="s">
        <v>53</v>
      </c>
      <c r="H585" s="54" t="s">
        <v>4</v>
      </c>
      <c r="I585" s="55">
        <v>2</v>
      </c>
    </row>
  </sheetData>
  <pageMargins left="0.7" right="0.7" top="0.75" bottom="0.75" header="0.3" footer="0.3"/>
  <pageSetup paperSize="9" orientation="portrait" r:id="rId1"/>
  <headerFooter>
    <oddHeader>&amp;C&amp;"Aptos"&amp;10&amp;K000000 OFFICIAL&amp;1#_x000D_</oddHeader>
    <oddFooter>&amp;C_x000D_&amp;1#&amp;"Aptos"&amp;10&amp;K000000 OFFICIAL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83B436-9C6B-463E-84A9-C8C9F9DF9CB0}">
  <sheetPr codeName="Sheet4">
    <tabColor rgb="FFFF0000"/>
  </sheetPr>
  <dimension ref="A1:AJ56"/>
  <sheetViews>
    <sheetView zoomScaleNormal="100" workbookViewId="0">
      <selection activeCell="A39" sqref="A1:XFD1048576"/>
    </sheetView>
  </sheetViews>
  <sheetFormatPr defaultColWidth="9.140625" defaultRowHeight="15" x14ac:dyDescent="0.2"/>
  <cols>
    <col min="1" max="1" width="45.42578125" style="42" customWidth="1"/>
    <col min="2" max="6" width="9.28515625" style="42" bestFit="1" customWidth="1"/>
    <col min="7" max="7" width="9.140625" style="42"/>
    <col min="8" max="12" width="9.28515625" style="42" bestFit="1" customWidth="1"/>
    <col min="13" max="13" width="9.140625" style="42"/>
    <col min="14" max="18" width="9.28515625" style="42" bestFit="1" customWidth="1"/>
    <col min="19" max="19" width="9.140625" style="42"/>
    <col min="20" max="23" width="9.28515625" style="42" bestFit="1" customWidth="1"/>
    <col min="24" max="24" width="10.5703125" style="42" bestFit="1" customWidth="1"/>
    <col min="25" max="25" width="9.140625" style="42"/>
    <col min="26" max="30" width="9.28515625" style="42" bestFit="1" customWidth="1"/>
    <col min="31" max="31" width="9.140625" style="42"/>
    <col min="32" max="36" width="9.28515625" style="42" bestFit="1" customWidth="1"/>
    <col min="37" max="16384" width="9.140625" style="42"/>
  </cols>
  <sheetData>
    <row r="1" spans="1:36" ht="15.75" x14ac:dyDescent="0.25">
      <c r="A1" s="56"/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  <c r="AJ1" s="56"/>
    </row>
    <row r="2" spans="1:36" x14ac:dyDescent="0.2">
      <c r="A2" s="43"/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57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</row>
    <row r="3" spans="1:36" x14ac:dyDescent="0.2">
      <c r="A3" s="45" t="str">
        <f>FIRE1113!A3</f>
        <v>2024/25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58"/>
      <c r="W3" s="58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</row>
    <row r="4" spans="1:36" ht="15.75" x14ac:dyDescent="0.25">
      <c r="A4" s="43"/>
      <c r="B4" s="43" t="s">
        <v>53</v>
      </c>
      <c r="C4" s="43"/>
      <c r="D4" s="43"/>
      <c r="E4" s="43"/>
      <c r="F4" s="43"/>
      <c r="G4" s="43"/>
      <c r="H4" s="43" t="s">
        <v>81</v>
      </c>
      <c r="I4" s="43"/>
      <c r="J4" s="43"/>
      <c r="K4" s="43"/>
      <c r="L4" s="43"/>
      <c r="M4" s="43"/>
      <c r="N4" s="56" t="s">
        <v>69</v>
      </c>
      <c r="O4" s="56"/>
      <c r="P4" s="56"/>
      <c r="Q4" s="56"/>
      <c r="R4" s="56"/>
      <c r="S4" s="43"/>
      <c r="T4" s="43" t="s">
        <v>0</v>
      </c>
      <c r="U4" s="43"/>
      <c r="V4" s="43"/>
      <c r="W4" s="43"/>
      <c r="X4" s="43"/>
      <c r="Y4" s="43"/>
      <c r="Z4" s="43" t="s">
        <v>1</v>
      </c>
      <c r="AA4" s="43"/>
      <c r="AB4" s="43"/>
      <c r="AC4" s="43"/>
      <c r="AD4" s="43"/>
      <c r="AE4" s="43"/>
      <c r="AF4" s="56" t="s">
        <v>2</v>
      </c>
      <c r="AG4" s="56"/>
      <c r="AH4" s="56"/>
      <c r="AI4" s="56"/>
      <c r="AJ4" s="56"/>
    </row>
    <row r="5" spans="1:36" ht="78.75" x14ac:dyDescent="0.2">
      <c r="A5" s="59"/>
      <c r="B5" s="60" t="s">
        <v>3</v>
      </c>
      <c r="C5" s="60" t="s">
        <v>4</v>
      </c>
      <c r="D5" s="60" t="s">
        <v>66</v>
      </c>
      <c r="E5" s="60" t="s">
        <v>85</v>
      </c>
      <c r="F5" s="60" t="s">
        <v>5</v>
      </c>
      <c r="G5" s="60"/>
      <c r="H5" s="60" t="s">
        <v>3</v>
      </c>
      <c r="I5" s="60" t="s">
        <v>4</v>
      </c>
      <c r="J5" s="60" t="s">
        <v>66</v>
      </c>
      <c r="K5" s="60" t="s">
        <v>85</v>
      </c>
      <c r="L5" s="60" t="s">
        <v>5</v>
      </c>
      <c r="M5" s="60"/>
      <c r="N5" s="61" t="s">
        <v>3</v>
      </c>
      <c r="O5" s="61" t="s">
        <v>4</v>
      </c>
      <c r="P5" s="61" t="s">
        <v>66</v>
      </c>
      <c r="Q5" s="61" t="s">
        <v>85</v>
      </c>
      <c r="R5" s="61" t="s">
        <v>5</v>
      </c>
      <c r="S5" s="60"/>
      <c r="T5" s="60" t="s">
        <v>3</v>
      </c>
      <c r="U5" s="60" t="s">
        <v>4</v>
      </c>
      <c r="V5" s="60" t="s">
        <v>66</v>
      </c>
      <c r="W5" s="60" t="s">
        <v>85</v>
      </c>
      <c r="X5" s="60" t="s">
        <v>5</v>
      </c>
      <c r="Y5" s="60"/>
      <c r="Z5" s="60" t="s">
        <v>3</v>
      </c>
      <c r="AA5" s="60" t="s">
        <v>4</v>
      </c>
      <c r="AB5" s="60" t="s">
        <v>66</v>
      </c>
      <c r="AC5" s="60" t="s">
        <v>85</v>
      </c>
      <c r="AD5" s="60" t="s">
        <v>5</v>
      </c>
      <c r="AE5" s="60"/>
      <c r="AF5" s="61" t="s">
        <v>3</v>
      </c>
      <c r="AG5" s="61" t="s">
        <v>4</v>
      </c>
      <c r="AH5" s="61" t="s">
        <v>66</v>
      </c>
      <c r="AI5" s="61" t="s">
        <v>85</v>
      </c>
      <c r="AJ5" s="61" t="s">
        <v>5</v>
      </c>
    </row>
    <row r="6" spans="1:36" ht="15.75" x14ac:dyDescent="0.25">
      <c r="A6" s="43" t="s">
        <v>6</v>
      </c>
      <c r="B6" s="46" cm="1">
        <f t="array" ref="B6">SUMPRODUCT((Data!$A$2:$A$52446=$A$3)*(Data!$H$2:$H$52446=B$5)*(Data!$G$2:$G$52446=$B$4)*(Data!$I$2:$I$52446))</f>
        <v>1326</v>
      </c>
      <c r="C6" s="46" cm="1">
        <f t="array" ref="C6">SUMPRODUCT((Data!$A$2:$A$52446=$A$3)*(Data!$H$2:$H$52446=C$5)*(Data!$G$2:$G$52446=$B$4)*(Data!$I$2:$I$52446))</f>
        <v>144</v>
      </c>
      <c r="D6" s="46" cm="1">
        <f t="array" ref="D6">SUMPRODUCT((Data!$A$2:$A$52446=$A$3)*(Data!$H$2:$H$52446=D$5)*(Data!$G$2:$G$52446=$B$4)*(Data!$I$2:$I$52446))</f>
        <v>1</v>
      </c>
      <c r="E6" s="46" cm="1">
        <f t="array" ref="E6">SUMPRODUCT((Data!$A$2:$A$52446=$A$3)*(Data!$H$2:$H$52446=E$5)*(Data!$G$2:$G$52446=$B$4)*(Data!$I$2:$I$52446))</f>
        <v>37</v>
      </c>
      <c r="F6" s="62">
        <f>IF(B6+C6+D6+E6=0,"-",ROUND(C6/(B6+C6+D6),3))</f>
        <v>9.8000000000000004E-2</v>
      </c>
      <c r="G6" s="57"/>
      <c r="H6" s="46" cm="1">
        <f t="array" ref="H6">SUMPRODUCT((Data!$A$2:$A$52446=$A$3)*(Data!$H$2:$H$52446=H$5)*(Data!$G$2:$G$52446=$H$4)*(Data!$I$2:$I$52446))</f>
        <v>1035</v>
      </c>
      <c r="I6" s="46" cm="1">
        <f t="array" ref="I6">SUMPRODUCT((Data!$A$2:$A$52446=$A$3)*(Data!$H$2:$H$52446=I$5)*(Data!$G$2:$G$52446=$H$4)*(Data!$I$2:$I$52446))</f>
        <v>110</v>
      </c>
      <c r="J6" s="46" cm="1">
        <f t="array" ref="J6">SUMPRODUCT((Data!$A$2:$A$52446=$A$3)*(Data!$H$2:$H$52446=J$5)*(Data!$G$2:$G$52446=$H$4)*(Data!$I$2:$I$52446))</f>
        <v>0</v>
      </c>
      <c r="K6" s="46" cm="1">
        <f t="array" ref="K6">SUMPRODUCT((Data!$A$2:$A$52446=$A$3)*(Data!$H$2:$H$52446=K$5)*(Data!$G$2:$G$52446=$H$4)*(Data!$I$2:$I$52446))</f>
        <v>2</v>
      </c>
      <c r="L6" s="62">
        <f>IF(H6+I6+J6+K6=0,"-",ROUND(I6/(H6+I6+J6),3))</f>
        <v>9.6000000000000002E-2</v>
      </c>
      <c r="M6" s="57"/>
      <c r="N6" s="63">
        <f t="shared" ref="N6:Q21" si="0">H6+B6</f>
        <v>2361</v>
      </c>
      <c r="O6" s="63">
        <f t="shared" si="0"/>
        <v>254</v>
      </c>
      <c r="P6" s="63">
        <f t="shared" si="0"/>
        <v>1</v>
      </c>
      <c r="Q6" s="63">
        <f t="shared" si="0"/>
        <v>39</v>
      </c>
      <c r="R6" s="62">
        <f>IF(N6+O6+P6+Q6=0,"-",ROUND(O6/(N6+O6+P6),3))</f>
        <v>9.7000000000000003E-2</v>
      </c>
      <c r="S6" s="57"/>
      <c r="T6" s="46" cm="1">
        <f t="array" ref="T6">SUMPRODUCT((Data!$A$2:$A$52446=$A$3)*(Data!$H$2:$H$52446=T$5)*(Data!$G$2:$G$52446=$T$4)*(Data!$I$2:$I$52446))</f>
        <v>28</v>
      </c>
      <c r="U6" s="46" cm="1">
        <f t="array" ref="U6">SUMPRODUCT((Data!$A$2:$A$52446=$A$3)*(Data!$H$2:$H$52446=U$5)*(Data!$G$2:$G$52446=$T$4)*(Data!$I$2:$I$52446))</f>
        <v>78</v>
      </c>
      <c r="V6" s="46" cm="1">
        <f t="array" ref="V6">SUMPRODUCT((Data!$A$2:$A$52446=$A$3)*(Data!$H$2:$H$52446=V$5)*(Data!$G$2:$G$52446=$T$4)*(Data!$I$2:$I$52446))</f>
        <v>0</v>
      </c>
      <c r="W6" s="46" cm="1">
        <f t="array" ref="W6">SUMPRODUCT((Data!$A$2:$A$52446=$A$3)*(Data!$H$2:$H$52446=W$5)*(Data!$G$2:$G$52446=$T$4)*(Data!$I$2:$I$52446))</f>
        <v>0</v>
      </c>
      <c r="X6" s="62">
        <f>IF(T6+U6+V6+W6=0,"-",ROUND(U6/(T6+U6+V6),3))</f>
        <v>0.73599999999999999</v>
      </c>
      <c r="Y6" s="57"/>
      <c r="Z6" s="46" cm="1">
        <f t="array" ref="Z6">SUMPRODUCT((Data!$A$2:$A$52446=$A$3)*(Data!$H$2:$H$52446=Z$5)*(Data!$G$2:$G$52446=$Z$4)*(Data!$I$2:$I$52446))</f>
        <v>469</v>
      </c>
      <c r="AA6" s="46" cm="1">
        <f t="array" ref="AA6">SUMPRODUCT((Data!$A$2:$A$52446=$A$3)*(Data!$H$2:$H$52446=AA$5)*(Data!$G$2:$G$52446=$Z$4)*(Data!$I$2:$I$52446))</f>
        <v>562</v>
      </c>
      <c r="AB6" s="46" cm="1">
        <f t="array" ref="AB6">SUMPRODUCT((Data!$A$2:$A$52446=$A$3)*(Data!$H$2:$H$52446=AB$5)*(Data!$G$2:$G$52446=$Z$4)*(Data!$I$2:$I$52446))</f>
        <v>0</v>
      </c>
      <c r="AC6" s="46" cm="1">
        <f t="array" ref="AC6">SUMPRODUCT((Data!$A$2:$A$52446=$A$3)*(Data!$H$2:$H$52446=AC$5)*(Data!$G$2:$G$52446=$Z$4)*(Data!$I$2:$I$52446))</f>
        <v>10</v>
      </c>
      <c r="AD6" s="62">
        <f>IF(Z6+AA6+AB6+AC6=0,"-",ROUND(AA6/(Z6+AA6+AB6),3))</f>
        <v>0.54500000000000004</v>
      </c>
      <c r="AE6" s="57"/>
      <c r="AF6" s="63">
        <f>N6+T6+Z6</f>
        <v>2858</v>
      </c>
      <c r="AG6" s="63">
        <f t="shared" ref="AG6:AI21" si="1">O6+U6+AA6</f>
        <v>894</v>
      </c>
      <c r="AH6" s="63">
        <f t="shared" si="1"/>
        <v>1</v>
      </c>
      <c r="AI6" s="63">
        <f t="shared" si="1"/>
        <v>49</v>
      </c>
      <c r="AJ6" s="62">
        <f>IF(AF6+AG6+AH6+AI6=0,"-",ROUND(AG6/(AF6+AG6+AH6),3))</f>
        <v>0.23799999999999999</v>
      </c>
    </row>
    <row r="7" spans="1:36" ht="15.75" x14ac:dyDescent="0.25">
      <c r="A7" s="43" t="s">
        <v>79</v>
      </c>
      <c r="B7" s="46" cm="1">
        <f t="array" ref="B7">SUMPRODUCT((Data!$A$2:$A$52446=$A$3)*(Data!$D$2:$D$52446=$A7)*(Data!$H$2:$H$52446=B$5)*(Data!$G$2:$G$52446=$B$4)*(Data!$I$2:$I$52446))</f>
        <v>818</v>
      </c>
      <c r="C7" s="46" cm="1">
        <f t="array" ref="C7">SUMPRODUCT((Data!$A$2:$A$52446=$A$3)*(Data!$D$2:$D$52446=$A7)*(Data!$H$2:$H$52446=C$5)*(Data!$G$2:$G$52446=$B$4)*(Data!$I$2:$I$52446))</f>
        <v>96</v>
      </c>
      <c r="D7" s="46" cm="1">
        <f t="array" ref="D7">SUMPRODUCT((Data!$A$2:$A$52446=$A$3)*(Data!$D$2:$D$52446=$A7)*(Data!$H$2:$H$52446=D$5)*(Data!$G$2:$G$52446=$B$4)*(Data!$I$2:$I$52446))</f>
        <v>1</v>
      </c>
      <c r="E7" s="46" cm="1">
        <f t="array" ref="E7">SUMPRODUCT((Data!$A$2:$A$52446=$A$3)*(Data!$D$2:$D$52446=$A7)*(Data!$H$2:$H$52446=E$5)*(Data!$G$2:$G$52446=$B$4)*(Data!$I$2:$I$52446))</f>
        <v>9</v>
      </c>
      <c r="F7" s="62">
        <f t="shared" ref="F7:F56" si="2">IF(B7+C7+D7+E7=0,"-",ROUND(C7/(B7+C7+D7),3))</f>
        <v>0.105</v>
      </c>
      <c r="G7" s="57"/>
      <c r="H7" s="46" cm="1">
        <f t="array" ref="H7">SUMPRODUCT((Data!$A$2:$A$52446=$A$3)*(Data!$D$2:$D$52446=$A7)*(Data!$H$2:$H$52446=H$5)*(Data!$G$2:$G$52446=$H$4)*(Data!$I$2:$I$52446))</f>
        <v>998</v>
      </c>
      <c r="I7" s="46" cm="1">
        <f t="array" ref="I7">SUMPRODUCT((Data!$A$2:$A$52446=$A$3)*(Data!$D$2:$D$52446=$A7)*(Data!$H$2:$H$52446=I$5)*(Data!$G$2:$G$52446=$H$4)*(Data!$I$2:$I$52446))</f>
        <v>110</v>
      </c>
      <c r="J7" s="46" cm="1">
        <f t="array" ref="J7">SUMPRODUCT((Data!$A$2:$A$52446=$A$3)*(Data!$D$2:$D$52446=$A7)*(Data!$H$2:$H$52446=J$5)*(Data!$G$2:$G$52446=$H$4)*(Data!$I$2:$I$52446))</f>
        <v>0</v>
      </c>
      <c r="K7" s="46" cm="1">
        <f t="array" ref="K7">SUMPRODUCT((Data!$A$2:$A$52446=$A$3)*(Data!$D$2:$D$52446=$A7)*(Data!$H$2:$H$52446=K$5)*(Data!$G$2:$G$52446=$H$4)*(Data!$I$2:$I$52446))</f>
        <v>2</v>
      </c>
      <c r="L7" s="62">
        <f t="shared" ref="L7:L56" si="3">IF(H7+I7+J7+K7=0,"-",ROUND(I7/(H7+I7+J7),3))</f>
        <v>9.9000000000000005E-2</v>
      </c>
      <c r="M7" s="57"/>
      <c r="N7" s="63">
        <f t="shared" si="0"/>
        <v>1816</v>
      </c>
      <c r="O7" s="63">
        <f t="shared" si="0"/>
        <v>206</v>
      </c>
      <c r="P7" s="63">
        <f t="shared" si="0"/>
        <v>1</v>
      </c>
      <c r="Q7" s="63">
        <f t="shared" si="0"/>
        <v>11</v>
      </c>
      <c r="R7" s="62">
        <f t="shared" ref="R7:R56" si="4">IF(N7+O7+P7+Q7=0,"-",ROUND(O7/(N7+O7+P7),3))</f>
        <v>0.10199999999999999</v>
      </c>
      <c r="S7" s="57"/>
      <c r="T7" s="46" cm="1">
        <f t="array" ref="T7">SUMPRODUCT((Data!$A$2:$A$52446=$A$3)*(Data!$D$2:$D$52446=$A7)*(Data!$H$2:$H$52446=T$5)*(Data!$G$2:$G$52446=$T$4)*(Data!$I$2:$I$52446))</f>
        <v>18</v>
      </c>
      <c r="U7" s="46" cm="1">
        <f t="array" ref="U7">SUMPRODUCT((Data!$A$2:$A$52446=$A$3)*(Data!$D$2:$D$52446=$A7)*(Data!$H$2:$H$52446=U$5)*(Data!$G$2:$G$52446=$T$4)*(Data!$I$2:$I$52446))</f>
        <v>57</v>
      </c>
      <c r="V7" s="46" cm="1">
        <f t="array" ref="V7">SUMPRODUCT((Data!$A$2:$A$52446=$A$3)*(Data!$D$2:$D$52446=$A7)*(Data!$H$2:$H$52446=V$5)*(Data!$G$2:$G$52446=$T$4)*(Data!$I$2:$I$52446))</f>
        <v>0</v>
      </c>
      <c r="W7" s="46" cm="1">
        <f t="array" ref="W7">SUMPRODUCT((Data!$A$2:$A$52446=$A$3)*(Data!$D$2:$D$52446=$A7)*(Data!$H$2:$H$52446=W$5)*(Data!$G$2:$G$52446=$T$4)*(Data!$I$2:$I$52446))</f>
        <v>0</v>
      </c>
      <c r="X7" s="62">
        <f t="shared" ref="X7:X56" si="5">IF(T7+U7+V7+W7=0,"-",ROUND(U7/(T7+U7+V7),3))</f>
        <v>0.76</v>
      </c>
      <c r="Y7" s="57"/>
      <c r="Z7" s="46" cm="1">
        <f t="array" ref="Z7">SUMPRODUCT((Data!$A$2:$A$52446=$A$3)*(Data!$D$2:$D$52446=$A7)*(Data!$H$2:$H$52446=Z$5)*(Data!$G$2:$G$52446=$Z$4)*(Data!$I$2:$I$52446))</f>
        <v>315</v>
      </c>
      <c r="AA7" s="46" cm="1">
        <f t="array" ref="AA7">SUMPRODUCT((Data!$A$2:$A$52446=$A$3)*(Data!$D$2:$D$52446=$A7)*(Data!$H$2:$H$52446=AA$5)*(Data!$G$2:$G$52446=$Z$4)*(Data!$I$2:$I$52446))</f>
        <v>407</v>
      </c>
      <c r="AB7" s="46" cm="1">
        <f t="array" ref="AB7">SUMPRODUCT((Data!$A$2:$A$52446=$A$3)*(Data!$D$2:$D$52446=$A7)*(Data!$H$2:$H$52446=AB$5)*(Data!$G$2:$G$52446=$Z$4)*(Data!$I$2:$I$52446))</f>
        <v>0</v>
      </c>
      <c r="AC7" s="46" cm="1">
        <f t="array" ref="AC7">SUMPRODUCT((Data!$A$2:$A$52446=$A$3)*(Data!$D$2:$D$52446=$A7)*(Data!$H$2:$H$52446=AC$5)*(Data!$G$2:$G$52446=$Z$4)*(Data!$I$2:$I$52446))</f>
        <v>5</v>
      </c>
      <c r="AD7" s="62">
        <f t="shared" ref="AD7:AD56" si="6">IF(Z7+AA7+AB7+AC7=0,"-",ROUND(AA7/(Z7+AA7+AB7),3))</f>
        <v>0.56399999999999995</v>
      </c>
      <c r="AE7" s="57"/>
      <c r="AF7" s="63">
        <f t="shared" ref="AF7:AI56" si="7">N7+T7+Z7</f>
        <v>2149</v>
      </c>
      <c r="AG7" s="63">
        <f t="shared" si="1"/>
        <v>670</v>
      </c>
      <c r="AH7" s="63">
        <f t="shared" si="1"/>
        <v>1</v>
      </c>
      <c r="AI7" s="63">
        <f t="shared" si="1"/>
        <v>16</v>
      </c>
      <c r="AJ7" s="62">
        <f t="shared" ref="AJ7:AJ56" si="8">IF(AF7+AG7+AH7+AI7=0,"-",ROUND(AG7/(AF7+AG7+AH7),3))</f>
        <v>0.23799999999999999</v>
      </c>
    </row>
    <row r="8" spans="1:36" ht="15.75" x14ac:dyDescent="0.25">
      <c r="A8" s="43" t="s">
        <v>84</v>
      </c>
      <c r="B8" s="46" cm="1">
        <f t="array" ref="B8">SUMPRODUCT((Data!$A$2:$A$52446=$A$3)*(Data!$D$2:$D$52446=$A8)*(Data!$H$2:$H$52446=B$5)*(Data!$G$2:$G$52446=$B$4)*(Data!$I$2:$I$52446))</f>
        <v>508</v>
      </c>
      <c r="C8" s="46" cm="1">
        <f t="array" ref="C8">SUMPRODUCT((Data!$A$2:$A$52446=$A$3)*(Data!$D$2:$D$52446=$A8)*(Data!$H$2:$H$52446=C$5)*(Data!$G$2:$G$52446=$B$4)*(Data!$I$2:$I$52446))</f>
        <v>48</v>
      </c>
      <c r="D8" s="46" cm="1">
        <f t="array" ref="D8">SUMPRODUCT((Data!$A$2:$A$52446=$A$3)*(Data!$D$2:$D$52446=$A8)*(Data!$H$2:$H$52446=D$5)*(Data!$G$2:$G$52446=$B$4)*(Data!$I$2:$I$52446))</f>
        <v>0</v>
      </c>
      <c r="E8" s="46" cm="1">
        <f t="array" ref="E8">SUMPRODUCT((Data!$A$2:$A$52446=$A$3)*(Data!$D$2:$D$52446=$A8)*(Data!$H$2:$H$52446=E$5)*(Data!$G$2:$G$52446=$B$4)*(Data!$I$2:$I$52446))</f>
        <v>28</v>
      </c>
      <c r="F8" s="62">
        <f t="shared" si="2"/>
        <v>8.5999999999999993E-2</v>
      </c>
      <c r="G8" s="57"/>
      <c r="H8" s="46" cm="1">
        <f t="array" ref="H8">SUMPRODUCT((Data!$A$2:$A$52446=$A$3)*(Data!$D$2:$D$52446=$A8)*(Data!$H$2:$H$52446=H$5)*(Data!$G$2:$G$52446=$H$4)*(Data!$I$2:$I$52446))</f>
        <v>37</v>
      </c>
      <c r="I8" s="46" cm="1">
        <f t="array" ref="I8">SUMPRODUCT((Data!$A$2:$A$52446=$A$3)*(Data!$D$2:$D$52446=$A8)*(Data!$H$2:$H$52446=I$5)*(Data!$G$2:$G$52446=$H$4)*(Data!$I$2:$I$52446))</f>
        <v>0</v>
      </c>
      <c r="J8" s="46" cm="1">
        <f t="array" ref="J8">SUMPRODUCT((Data!$A$2:$A$52446=$A$3)*(Data!$D$2:$D$52446=$A8)*(Data!$H$2:$H$52446=J$5)*(Data!$G$2:$G$52446=$H$4)*(Data!$I$2:$I$52446))</f>
        <v>0</v>
      </c>
      <c r="K8" s="46" cm="1">
        <f t="array" ref="K8">SUMPRODUCT((Data!$A$2:$A$52446=$A$3)*(Data!$D$2:$D$52446=$A8)*(Data!$H$2:$H$52446=K$5)*(Data!$G$2:$G$52446=$H$4)*(Data!$I$2:$I$52446))</f>
        <v>0</v>
      </c>
      <c r="L8" s="62">
        <f t="shared" si="3"/>
        <v>0</v>
      </c>
      <c r="M8" s="57"/>
      <c r="N8" s="63">
        <f t="shared" si="0"/>
        <v>545</v>
      </c>
      <c r="O8" s="63">
        <f t="shared" si="0"/>
        <v>48</v>
      </c>
      <c r="P8" s="63">
        <f t="shared" si="0"/>
        <v>0</v>
      </c>
      <c r="Q8" s="63">
        <f t="shared" si="0"/>
        <v>28</v>
      </c>
      <c r="R8" s="62">
        <f t="shared" si="4"/>
        <v>8.1000000000000003E-2</v>
      </c>
      <c r="S8" s="57"/>
      <c r="T8" s="46" cm="1">
        <f t="array" ref="T8">SUMPRODUCT((Data!$A$2:$A$52446=$A$3)*(Data!$D$2:$D$52446=$A8)*(Data!$H$2:$H$52446=T$5)*(Data!$G$2:$G$52446=$T$4)*(Data!$I$2:$I$52446))</f>
        <v>10</v>
      </c>
      <c r="U8" s="46" cm="1">
        <f t="array" ref="U8">SUMPRODUCT((Data!$A$2:$A$52446=$A$3)*(Data!$D$2:$D$52446=$A8)*(Data!$H$2:$H$52446=U$5)*(Data!$G$2:$G$52446=$T$4)*(Data!$I$2:$I$52446))</f>
        <v>21</v>
      </c>
      <c r="V8" s="46" cm="1">
        <f t="array" ref="V8">SUMPRODUCT((Data!$A$2:$A$52446=$A$3)*(Data!$D$2:$D$52446=$A8)*(Data!$H$2:$H$52446=V$5)*(Data!$G$2:$G$52446=$T$4)*(Data!$I$2:$I$52446))</f>
        <v>0</v>
      </c>
      <c r="W8" s="46" cm="1">
        <f t="array" ref="W8">SUMPRODUCT((Data!$A$2:$A$52446=$A$3)*(Data!$D$2:$D$52446=$A8)*(Data!$H$2:$H$52446=W$5)*(Data!$G$2:$G$52446=$T$4)*(Data!$I$2:$I$52446))</f>
        <v>0</v>
      </c>
      <c r="X8" s="62">
        <f t="shared" si="5"/>
        <v>0.67700000000000005</v>
      </c>
      <c r="Y8" s="57"/>
      <c r="Z8" s="46" cm="1">
        <f t="array" ref="Z8">SUMPRODUCT((Data!$A$2:$A$52446=$A$3)*(Data!$D$2:$D$52446=$A8)*(Data!$H$2:$H$52446=Z$5)*(Data!$G$2:$G$52446=$Z$4)*(Data!$I$2:$I$52446))</f>
        <v>154</v>
      </c>
      <c r="AA8" s="46" cm="1">
        <f t="array" ref="AA8">SUMPRODUCT((Data!$A$2:$A$52446=$A$3)*(Data!$D$2:$D$52446=$A8)*(Data!$H$2:$H$52446=AA$5)*(Data!$G$2:$G$52446=$Z$4)*(Data!$I$2:$I$52446))</f>
        <v>155</v>
      </c>
      <c r="AB8" s="46" cm="1">
        <f t="array" ref="AB8">SUMPRODUCT((Data!$A$2:$A$52446=$A$3)*(Data!$D$2:$D$52446=$A8)*(Data!$H$2:$H$52446=AB$5)*(Data!$G$2:$G$52446=$Z$4)*(Data!$I$2:$I$52446))</f>
        <v>0</v>
      </c>
      <c r="AC8" s="46" cm="1">
        <f t="array" ref="AC8">SUMPRODUCT((Data!$A$2:$A$52446=$A$3)*(Data!$D$2:$D$52446=$A8)*(Data!$H$2:$H$52446=AC$5)*(Data!$G$2:$G$52446=$Z$4)*(Data!$I$2:$I$52446))</f>
        <v>5</v>
      </c>
      <c r="AD8" s="62">
        <f t="shared" si="6"/>
        <v>0.502</v>
      </c>
      <c r="AE8" s="57"/>
      <c r="AF8" s="63">
        <f t="shared" si="7"/>
        <v>709</v>
      </c>
      <c r="AG8" s="63">
        <f t="shared" si="1"/>
        <v>224</v>
      </c>
      <c r="AH8" s="63">
        <f t="shared" si="1"/>
        <v>0</v>
      </c>
      <c r="AI8" s="63">
        <f t="shared" si="1"/>
        <v>33</v>
      </c>
      <c r="AJ8" s="62">
        <f t="shared" si="8"/>
        <v>0.24</v>
      </c>
    </row>
    <row r="9" spans="1:36" ht="15.75" x14ac:dyDescent="0.25">
      <c r="A9" s="43" t="s">
        <v>80</v>
      </c>
      <c r="B9" s="46" cm="1">
        <f t="array" ref="B9">SUMPRODUCT((Data!$A$2:$A$52446=$A$3)*(Data!$E$2:$E$52446=$A9)*(Data!$H$2:$H$52446=B$5)*(Data!$G$2:$G$52446=$B$4)*(Data!$I$2:$I$52446))</f>
        <v>711</v>
      </c>
      <c r="C9" s="46" cm="1">
        <f t="array" ref="C9">SUMPRODUCT((Data!$A$2:$A$52446=$A$3)*(Data!$E$2:$E$52446=$A9)*(Data!$H$2:$H$52446=C$5)*(Data!$G$2:$G$52446=$B$4)*(Data!$I$2:$I$52446))</f>
        <v>85</v>
      </c>
      <c r="D9" s="46" cm="1">
        <f t="array" ref="D9">SUMPRODUCT((Data!$A$2:$A$52446=$A$3)*(Data!$E$2:$E$52446=$A9)*(Data!$H$2:$H$52446=D$5)*(Data!$G$2:$G$52446=$B$4)*(Data!$I$2:$I$52446))</f>
        <v>0</v>
      </c>
      <c r="E9" s="46" cm="1">
        <f t="array" ref="E9">SUMPRODUCT((Data!$A$2:$A$52446=$A$3)*(Data!$E$2:$E$52446=$A9)*(Data!$H$2:$H$52446=E$5)*(Data!$G$2:$G$52446=$B$4)*(Data!$I$2:$I$52446))</f>
        <v>31</v>
      </c>
      <c r="F9" s="62">
        <f t="shared" si="2"/>
        <v>0.107</v>
      </c>
      <c r="G9" s="57"/>
      <c r="H9" s="46" cm="1">
        <f t="array" ref="H9">SUMPRODUCT((Data!$A$2:$A$52446=$A$3)*(Data!$E$2:$E$52446=$A9)*(Data!$H$2:$H$52446=H$5)*(Data!$G$2:$G$52446=$H$4)*(Data!$I$2:$I$52446))</f>
        <v>151</v>
      </c>
      <c r="I9" s="46" cm="1">
        <f t="array" ref="I9">SUMPRODUCT((Data!$A$2:$A$52446=$A$3)*(Data!$E$2:$E$52446=$A9)*(Data!$H$2:$H$52446=I$5)*(Data!$G$2:$G$52446=$H$4)*(Data!$I$2:$I$52446))</f>
        <v>9</v>
      </c>
      <c r="J9" s="46" cm="1">
        <f t="array" ref="J9">SUMPRODUCT((Data!$A$2:$A$52446=$A$3)*(Data!$E$2:$E$52446=$A9)*(Data!$H$2:$H$52446=J$5)*(Data!$G$2:$G$52446=$H$4)*(Data!$I$2:$I$52446))</f>
        <v>0</v>
      </c>
      <c r="K9" s="46" cm="1">
        <f t="array" ref="K9">SUMPRODUCT((Data!$A$2:$A$52446=$A$3)*(Data!$E$2:$E$52446=$A9)*(Data!$H$2:$H$52446=K$5)*(Data!$G$2:$G$52446=$H$4)*(Data!$I$2:$I$52446))</f>
        <v>0</v>
      </c>
      <c r="L9" s="62">
        <f t="shared" si="3"/>
        <v>5.6000000000000001E-2</v>
      </c>
      <c r="M9" s="57"/>
      <c r="N9" s="63">
        <f t="shared" si="0"/>
        <v>862</v>
      </c>
      <c r="O9" s="63">
        <f t="shared" si="0"/>
        <v>94</v>
      </c>
      <c r="P9" s="63">
        <f t="shared" si="0"/>
        <v>0</v>
      </c>
      <c r="Q9" s="63">
        <f t="shared" si="0"/>
        <v>31</v>
      </c>
      <c r="R9" s="62">
        <f t="shared" si="4"/>
        <v>9.8000000000000004E-2</v>
      </c>
      <c r="S9" s="57"/>
      <c r="T9" s="46" cm="1">
        <f t="array" ref="T9">SUMPRODUCT((Data!$A$2:$A$52446=$A$3)*(Data!$E$2:$E$52446=$A9)*(Data!$H$2:$H$52446=T$5)*(Data!$G$2:$G$52446=$T$4)*(Data!$I$2:$I$52446))</f>
        <v>14</v>
      </c>
      <c r="U9" s="46" cm="1">
        <f t="array" ref="U9">SUMPRODUCT((Data!$A$2:$A$52446=$A$3)*(Data!$E$2:$E$52446=$A9)*(Data!$H$2:$H$52446=U$5)*(Data!$G$2:$G$52446=$T$4)*(Data!$I$2:$I$52446))</f>
        <v>28</v>
      </c>
      <c r="V9" s="46" cm="1">
        <f t="array" ref="V9">SUMPRODUCT((Data!$A$2:$A$52446=$A$3)*(Data!$E$2:$E$52446=$A9)*(Data!$H$2:$H$52446=V$5)*(Data!$G$2:$G$52446=$T$4)*(Data!$I$2:$I$52446))</f>
        <v>0</v>
      </c>
      <c r="W9" s="46" cm="1">
        <f t="array" ref="W9">SUMPRODUCT((Data!$A$2:$A$52446=$A$3)*(Data!$E$2:$E$52446=$A9)*(Data!$H$2:$H$52446=W$5)*(Data!$G$2:$G$52446=$T$4)*(Data!$I$2:$I$52446))</f>
        <v>0</v>
      </c>
      <c r="X9" s="62">
        <f t="shared" si="5"/>
        <v>0.66700000000000004</v>
      </c>
      <c r="Y9" s="57"/>
      <c r="Z9" s="46" cm="1">
        <f t="array" ref="Z9">SUMPRODUCT((Data!$A$2:$A$52446=$A$3)*(Data!$E$2:$E$52446=$A9)*(Data!$H$2:$H$52446=Z$5)*(Data!$G$2:$G$52446=$Z$4)*(Data!$I$2:$I$52446))</f>
        <v>232</v>
      </c>
      <c r="AA9" s="46" cm="1">
        <f t="array" ref="AA9">SUMPRODUCT((Data!$A$2:$A$52446=$A$3)*(Data!$E$2:$E$52446=$A9)*(Data!$H$2:$H$52446=AA$5)*(Data!$G$2:$G$52446=$Z$4)*(Data!$I$2:$I$52446))</f>
        <v>242</v>
      </c>
      <c r="AB9" s="46" cm="1">
        <f t="array" ref="AB9">SUMPRODUCT((Data!$A$2:$A$52446=$A$3)*(Data!$E$2:$E$52446=$A9)*(Data!$H$2:$H$52446=AB$5)*(Data!$G$2:$G$52446=$Z$4)*(Data!$I$2:$I$52446))</f>
        <v>0</v>
      </c>
      <c r="AC9" s="46" cm="1">
        <f t="array" ref="AC9">SUMPRODUCT((Data!$A$2:$A$52446=$A$3)*(Data!$E$2:$E$52446=$A9)*(Data!$H$2:$H$52446=AC$5)*(Data!$G$2:$G$52446=$Z$4)*(Data!$I$2:$I$52446))</f>
        <v>5</v>
      </c>
      <c r="AD9" s="62">
        <f t="shared" si="6"/>
        <v>0.51100000000000001</v>
      </c>
      <c r="AE9" s="57"/>
      <c r="AF9" s="63">
        <f t="shared" si="7"/>
        <v>1108</v>
      </c>
      <c r="AG9" s="63">
        <f t="shared" si="1"/>
        <v>364</v>
      </c>
      <c r="AH9" s="63">
        <f t="shared" si="1"/>
        <v>0</v>
      </c>
      <c r="AI9" s="63">
        <f t="shared" si="1"/>
        <v>36</v>
      </c>
      <c r="AJ9" s="62">
        <f t="shared" si="8"/>
        <v>0.247</v>
      </c>
    </row>
    <row r="10" spans="1:36" ht="15.75" x14ac:dyDescent="0.25">
      <c r="A10" s="43" t="s">
        <v>82</v>
      </c>
      <c r="B10" s="46" cm="1">
        <f t="array" ref="B10">SUMPRODUCT((Data!$A$2:$A$52446=$A$3)*(Data!$E$2:$E$52446=$A10)*(Data!$H$2:$H$52446=B$5)*(Data!$G$2:$G$52446=$B$4)*(Data!$I$2:$I$52446))</f>
        <v>441</v>
      </c>
      <c r="C10" s="46" cm="1">
        <f t="array" ref="C10">SUMPRODUCT((Data!$A$2:$A$52446=$A$3)*(Data!$E$2:$E$52446=$A10)*(Data!$H$2:$H$52446=C$5)*(Data!$G$2:$G$52446=$B$4)*(Data!$I$2:$I$52446))</f>
        <v>45</v>
      </c>
      <c r="D10" s="46" cm="1">
        <f t="array" ref="D10">SUMPRODUCT((Data!$A$2:$A$52446=$A$3)*(Data!$E$2:$E$52446=$A10)*(Data!$H$2:$H$52446=D$5)*(Data!$G$2:$G$52446=$B$4)*(Data!$I$2:$I$52446))</f>
        <v>0</v>
      </c>
      <c r="E10" s="46" cm="1">
        <f t="array" ref="E10">SUMPRODUCT((Data!$A$2:$A$52446=$A$3)*(Data!$E$2:$E$52446=$A10)*(Data!$H$2:$H$52446=E$5)*(Data!$G$2:$G$52446=$B$4)*(Data!$I$2:$I$52446))</f>
        <v>6</v>
      </c>
      <c r="F10" s="62">
        <f t="shared" si="2"/>
        <v>9.2999999999999999E-2</v>
      </c>
      <c r="G10" s="57"/>
      <c r="H10" s="46" cm="1">
        <f t="array" ref="H10">SUMPRODUCT((Data!$A$2:$A$52446=$A$3)*(Data!$E$2:$E$52446=$A10)*(Data!$H$2:$H$52446=H$5)*(Data!$G$2:$G$52446=$H$4)*(Data!$I$2:$I$52446))</f>
        <v>504</v>
      </c>
      <c r="I10" s="46" cm="1">
        <f t="array" ref="I10">SUMPRODUCT((Data!$A$2:$A$52446=$A$3)*(Data!$E$2:$E$52446=$A10)*(Data!$H$2:$H$52446=I$5)*(Data!$G$2:$G$52446=$H$4)*(Data!$I$2:$I$52446))</f>
        <v>61</v>
      </c>
      <c r="J10" s="46" cm="1">
        <f t="array" ref="J10">SUMPRODUCT((Data!$A$2:$A$52446=$A$3)*(Data!$E$2:$E$52446=$A10)*(Data!$H$2:$H$52446=J$5)*(Data!$G$2:$G$52446=$H$4)*(Data!$I$2:$I$52446))</f>
        <v>0</v>
      </c>
      <c r="K10" s="46" cm="1">
        <f t="array" ref="K10">SUMPRODUCT((Data!$A$2:$A$52446=$A$3)*(Data!$E$2:$E$52446=$A10)*(Data!$H$2:$H$52446=K$5)*(Data!$G$2:$G$52446=$H$4)*(Data!$I$2:$I$52446))</f>
        <v>2</v>
      </c>
      <c r="L10" s="62">
        <f t="shared" si="3"/>
        <v>0.108</v>
      </c>
      <c r="M10" s="57"/>
      <c r="N10" s="63">
        <f t="shared" si="0"/>
        <v>945</v>
      </c>
      <c r="O10" s="63">
        <f t="shared" si="0"/>
        <v>106</v>
      </c>
      <c r="P10" s="63">
        <f t="shared" si="0"/>
        <v>0</v>
      </c>
      <c r="Q10" s="63">
        <f t="shared" si="0"/>
        <v>8</v>
      </c>
      <c r="R10" s="62">
        <f t="shared" si="4"/>
        <v>0.10100000000000001</v>
      </c>
      <c r="S10" s="57"/>
      <c r="T10" s="46" cm="1">
        <f t="array" ref="T10">SUMPRODUCT((Data!$A$2:$A$52446=$A$3)*(Data!$E$2:$E$52446=$A10)*(Data!$H$2:$H$52446=T$5)*(Data!$G$2:$G$52446=$T$4)*(Data!$I$2:$I$52446))</f>
        <v>9</v>
      </c>
      <c r="U10" s="46" cm="1">
        <f t="array" ref="U10">SUMPRODUCT((Data!$A$2:$A$52446=$A$3)*(Data!$E$2:$E$52446=$A10)*(Data!$H$2:$H$52446=U$5)*(Data!$G$2:$G$52446=$T$4)*(Data!$I$2:$I$52446))</f>
        <v>33</v>
      </c>
      <c r="V10" s="46" cm="1">
        <f t="array" ref="V10">SUMPRODUCT((Data!$A$2:$A$52446=$A$3)*(Data!$E$2:$E$52446=$A10)*(Data!$H$2:$H$52446=V$5)*(Data!$G$2:$G$52446=$T$4)*(Data!$I$2:$I$52446))</f>
        <v>0</v>
      </c>
      <c r="W10" s="46" cm="1">
        <f t="array" ref="W10">SUMPRODUCT((Data!$A$2:$A$52446=$A$3)*(Data!$E$2:$E$52446=$A10)*(Data!$H$2:$H$52446=W$5)*(Data!$G$2:$G$52446=$T$4)*(Data!$I$2:$I$52446))</f>
        <v>0</v>
      </c>
      <c r="X10" s="62">
        <f t="shared" si="5"/>
        <v>0.78600000000000003</v>
      </c>
      <c r="Y10" s="57"/>
      <c r="Z10" s="46" cm="1">
        <f t="array" ref="Z10">SUMPRODUCT((Data!$A$2:$A$52446=$A$3)*(Data!$E$2:$E$52446=$A10)*(Data!$H$2:$H$52446=Z$5)*(Data!$G$2:$G$52446=$Z$4)*(Data!$I$2:$I$52446))</f>
        <v>170</v>
      </c>
      <c r="AA10" s="46" cm="1">
        <f t="array" ref="AA10">SUMPRODUCT((Data!$A$2:$A$52446=$A$3)*(Data!$E$2:$E$52446=$A10)*(Data!$H$2:$H$52446=AA$5)*(Data!$G$2:$G$52446=$Z$4)*(Data!$I$2:$I$52446))</f>
        <v>248</v>
      </c>
      <c r="AB10" s="46" cm="1">
        <f t="array" ref="AB10">SUMPRODUCT((Data!$A$2:$A$52446=$A$3)*(Data!$E$2:$E$52446=$A10)*(Data!$H$2:$H$52446=AB$5)*(Data!$G$2:$G$52446=$Z$4)*(Data!$I$2:$I$52446))</f>
        <v>0</v>
      </c>
      <c r="AC10" s="46" cm="1">
        <f t="array" ref="AC10">SUMPRODUCT((Data!$A$2:$A$52446=$A$3)*(Data!$E$2:$E$52446=$A10)*(Data!$H$2:$H$52446=AC$5)*(Data!$G$2:$G$52446=$Z$4)*(Data!$I$2:$I$52446))</f>
        <v>5</v>
      </c>
      <c r="AD10" s="62">
        <f t="shared" si="6"/>
        <v>0.59299999999999997</v>
      </c>
      <c r="AE10" s="57"/>
      <c r="AF10" s="63">
        <f t="shared" si="7"/>
        <v>1124</v>
      </c>
      <c r="AG10" s="63">
        <f t="shared" si="1"/>
        <v>387</v>
      </c>
      <c r="AH10" s="63">
        <f t="shared" si="1"/>
        <v>0</v>
      </c>
      <c r="AI10" s="63">
        <f t="shared" si="1"/>
        <v>13</v>
      </c>
      <c r="AJ10" s="62">
        <f t="shared" si="8"/>
        <v>0.25600000000000001</v>
      </c>
    </row>
    <row r="11" spans="1:36" ht="15.75" x14ac:dyDescent="0.25">
      <c r="A11" s="43" t="s">
        <v>83</v>
      </c>
      <c r="B11" s="46" cm="1">
        <f t="array" ref="B11">SUMPRODUCT((Data!$A$2:$A$52446=$A$3)*(Data!$E$2:$E$52446=$A11)*(Data!$H$2:$H$52446=B$5)*(Data!$G$2:$G$52446=$B$4)*(Data!$I$2:$I$52446))</f>
        <v>174</v>
      </c>
      <c r="C11" s="46" cm="1">
        <f t="array" ref="C11">SUMPRODUCT((Data!$A$2:$A$52446=$A$3)*(Data!$E$2:$E$52446=$A11)*(Data!$H$2:$H$52446=C$5)*(Data!$G$2:$G$52446=$B$4)*(Data!$I$2:$I$52446))</f>
        <v>14</v>
      </c>
      <c r="D11" s="46" cm="1">
        <f t="array" ref="D11">SUMPRODUCT((Data!$A$2:$A$52446=$A$3)*(Data!$E$2:$E$52446=$A11)*(Data!$H$2:$H$52446=D$5)*(Data!$G$2:$G$52446=$B$4)*(Data!$I$2:$I$52446))</f>
        <v>1</v>
      </c>
      <c r="E11" s="46" cm="1">
        <f t="array" ref="E11">SUMPRODUCT((Data!$A$2:$A$52446=$A$3)*(Data!$E$2:$E$52446=$A11)*(Data!$H$2:$H$52446=E$5)*(Data!$G$2:$G$52446=$B$4)*(Data!$I$2:$I$52446))</f>
        <v>0</v>
      </c>
      <c r="F11" s="62">
        <f t="shared" si="2"/>
        <v>7.3999999999999996E-2</v>
      </c>
      <c r="G11" s="57"/>
      <c r="H11" s="46" cm="1">
        <f t="array" ref="H11">SUMPRODUCT((Data!$A$2:$A$52446=$A$3)*(Data!$E$2:$E$52446=$A11)*(Data!$H$2:$H$52446=H$5)*(Data!$G$2:$G$52446=$H$4)*(Data!$I$2:$I$52446))</f>
        <v>380</v>
      </c>
      <c r="I11" s="46" cm="1">
        <f t="array" ref="I11">SUMPRODUCT((Data!$A$2:$A$52446=$A$3)*(Data!$E$2:$E$52446=$A11)*(Data!$H$2:$H$52446=I$5)*(Data!$G$2:$G$52446=$H$4)*(Data!$I$2:$I$52446))</f>
        <v>40</v>
      </c>
      <c r="J11" s="46" cm="1">
        <f t="array" ref="J11">SUMPRODUCT((Data!$A$2:$A$52446=$A$3)*(Data!$E$2:$E$52446=$A11)*(Data!$H$2:$H$52446=J$5)*(Data!$G$2:$G$52446=$H$4)*(Data!$I$2:$I$52446))</f>
        <v>0</v>
      </c>
      <c r="K11" s="46" cm="1">
        <f t="array" ref="K11">SUMPRODUCT((Data!$A$2:$A$52446=$A$3)*(Data!$E$2:$E$52446=$A11)*(Data!$H$2:$H$52446=K$5)*(Data!$G$2:$G$52446=$H$4)*(Data!$I$2:$I$52446))</f>
        <v>0</v>
      </c>
      <c r="L11" s="62">
        <f t="shared" si="3"/>
        <v>9.5000000000000001E-2</v>
      </c>
      <c r="M11" s="57"/>
      <c r="N11" s="63">
        <f t="shared" si="0"/>
        <v>554</v>
      </c>
      <c r="O11" s="63">
        <f t="shared" si="0"/>
        <v>54</v>
      </c>
      <c r="P11" s="63">
        <f t="shared" si="0"/>
        <v>1</v>
      </c>
      <c r="Q11" s="63">
        <f t="shared" si="0"/>
        <v>0</v>
      </c>
      <c r="R11" s="62">
        <f t="shared" si="4"/>
        <v>8.8999999999999996E-2</v>
      </c>
      <c r="S11" s="57"/>
      <c r="T11" s="46" cm="1">
        <f t="array" ref="T11">SUMPRODUCT((Data!$A$2:$A$52446=$A$3)*(Data!$E$2:$E$52446=$A11)*(Data!$H$2:$H$52446=T$5)*(Data!$G$2:$G$52446=$T$4)*(Data!$I$2:$I$52446))</f>
        <v>5</v>
      </c>
      <c r="U11" s="46" cm="1">
        <f t="array" ref="U11">SUMPRODUCT((Data!$A$2:$A$52446=$A$3)*(Data!$E$2:$E$52446=$A11)*(Data!$H$2:$H$52446=U$5)*(Data!$G$2:$G$52446=$T$4)*(Data!$I$2:$I$52446))</f>
        <v>17</v>
      </c>
      <c r="V11" s="46" cm="1">
        <f t="array" ref="V11">SUMPRODUCT((Data!$A$2:$A$52446=$A$3)*(Data!$E$2:$E$52446=$A11)*(Data!$H$2:$H$52446=V$5)*(Data!$G$2:$G$52446=$T$4)*(Data!$I$2:$I$52446))</f>
        <v>0</v>
      </c>
      <c r="W11" s="46" cm="1">
        <f t="array" ref="W11">SUMPRODUCT((Data!$A$2:$A$52446=$A$3)*(Data!$E$2:$E$52446=$A11)*(Data!$H$2:$H$52446=W$5)*(Data!$G$2:$G$52446=$T$4)*(Data!$I$2:$I$52446))</f>
        <v>0</v>
      </c>
      <c r="X11" s="62">
        <f t="shared" si="5"/>
        <v>0.77300000000000002</v>
      </c>
      <c r="Y11" s="57"/>
      <c r="Z11" s="46" cm="1">
        <f t="array" ref="Z11">SUMPRODUCT((Data!$A$2:$A$52446=$A$3)*(Data!$E$2:$E$52446=$A11)*(Data!$H$2:$H$52446=Z$5)*(Data!$G$2:$G$52446=$Z$4)*(Data!$I$2:$I$52446))</f>
        <v>67</v>
      </c>
      <c r="AA11" s="46" cm="1">
        <f t="array" ref="AA11">SUMPRODUCT((Data!$A$2:$A$52446=$A$3)*(Data!$E$2:$E$52446=$A11)*(Data!$H$2:$H$52446=AA$5)*(Data!$G$2:$G$52446=$Z$4)*(Data!$I$2:$I$52446))</f>
        <v>72</v>
      </c>
      <c r="AB11" s="46" cm="1">
        <f t="array" ref="AB11">SUMPRODUCT((Data!$A$2:$A$52446=$A$3)*(Data!$E$2:$E$52446=$A11)*(Data!$H$2:$H$52446=AB$5)*(Data!$G$2:$G$52446=$Z$4)*(Data!$I$2:$I$52446))</f>
        <v>0</v>
      </c>
      <c r="AC11" s="46" cm="1">
        <f t="array" ref="AC11">SUMPRODUCT((Data!$A$2:$A$52446=$A$3)*(Data!$E$2:$E$52446=$A11)*(Data!$H$2:$H$52446=AC$5)*(Data!$G$2:$G$52446=$Z$4)*(Data!$I$2:$I$52446))</f>
        <v>0</v>
      </c>
      <c r="AD11" s="62">
        <f t="shared" si="6"/>
        <v>0.51800000000000002</v>
      </c>
      <c r="AE11" s="57"/>
      <c r="AF11" s="63">
        <f t="shared" si="7"/>
        <v>626</v>
      </c>
      <c r="AG11" s="63">
        <f t="shared" si="1"/>
        <v>143</v>
      </c>
      <c r="AH11" s="63">
        <f t="shared" si="1"/>
        <v>1</v>
      </c>
      <c r="AI11" s="63">
        <f t="shared" si="1"/>
        <v>0</v>
      </c>
      <c r="AJ11" s="62">
        <f t="shared" si="8"/>
        <v>0.186</v>
      </c>
    </row>
    <row r="12" spans="1:36" ht="15.75" x14ac:dyDescent="0.25">
      <c r="A12" s="43" t="s">
        <v>7</v>
      </c>
      <c r="B12" s="46" cm="1">
        <f t="array" ref="B12">SUMPRODUCT((Data!$A$2:$A$52446=$A$3)*(Data!$B$2:$B$52446=$A12)*(Data!$H$2:$H$52446=B$5)*(Data!$G$2:$G$52446=$B$4)*(Data!$I$2:$I$52446))</f>
        <v>21</v>
      </c>
      <c r="C12" s="46" cm="1">
        <f t="array" ref="C12">SUMPRODUCT((Data!$A$2:$A$52446=$A$3)*(Data!$B$2:$B$52446=$A12)*(Data!$H$2:$H$52446=C$5)*(Data!$G$2:$G$52446=$B$4)*(Data!$I$2:$I$52446))</f>
        <v>1</v>
      </c>
      <c r="D12" s="46" cm="1">
        <f t="array" ref="D12">IF($A$3&lt;2021, "-", SUMPRODUCT((Data!$A$2:$A$52446=$A$3)*(Data!$B$2:$B$52446=$A12)*(Data!$H$2:$H$52446=D$5)*(Data!$G$2:$G$52446=$B$4)*(Data!$I$2:$I$52446)))</f>
        <v>0</v>
      </c>
      <c r="E12" s="46" cm="1">
        <f t="array" ref="E12">IF($A$3&lt;2021, "-", SUMPRODUCT((Data!$A$2:$A$52446=$A$3)*(Data!$B$2:$B$52446=$A12)*(Data!$H$2:$H$52446=E$5)*(Data!$G$2:$G$52446=$B$4)*(Data!$I$2:$I$52446)))</f>
        <v>2</v>
      </c>
      <c r="F12" s="62">
        <f t="shared" si="2"/>
        <v>4.4999999999999998E-2</v>
      </c>
      <c r="G12" s="57"/>
      <c r="H12" s="46" cm="1">
        <f t="array" ref="H12">SUMPRODUCT((Data!$A$2:$A$52446=$A$3)*(Data!$B$2:$B$52446=$A12)*(Data!$H$2:$H$52446=H$5)*(Data!$G$2:$G$52446=$H$4)*(Data!$I$2:$I$52446))</f>
        <v>8</v>
      </c>
      <c r="I12" s="46" cm="1">
        <f t="array" ref="I12">SUMPRODUCT((Data!$A$2:$A$52446=$A$3)*(Data!$B$2:$B$52446=$A12)*(Data!$H$2:$H$52446=I$5)*(Data!$G$2:$G$52446=$H$4)*(Data!$I$2:$I$52446))</f>
        <v>2</v>
      </c>
      <c r="J12" s="46" cm="1">
        <f t="array" ref="J12">IF($A$3&lt;2021, "-", SUMPRODUCT((Data!$A$2:$A$52446=$A$3)*(Data!$B$2:$B$52446=$A12)*(Data!$H$2:$H$52446=J$5)*(Data!$G$2:$G$52446=$H$4)*(Data!$I$2:$I$52446)))</f>
        <v>0</v>
      </c>
      <c r="K12" s="46" cm="1">
        <f t="array" ref="K12">IF($A$3&lt;2021, "-", SUMPRODUCT((Data!$A$2:$A$52446=$A$3)*(Data!$B$2:$B$52446=$A12)*(Data!$H$2:$H$52446=K$5)*(Data!$G$2:$G$52446=$H$4)*(Data!$I$2:$I$52446)))</f>
        <v>0</v>
      </c>
      <c r="L12" s="62">
        <f t="shared" si="3"/>
        <v>0.2</v>
      </c>
      <c r="M12" s="57"/>
      <c r="N12" s="63">
        <f>H12+B12</f>
        <v>29</v>
      </c>
      <c r="O12" s="63">
        <f t="shared" si="0"/>
        <v>3</v>
      </c>
      <c r="P12" s="63">
        <f t="shared" si="0"/>
        <v>0</v>
      </c>
      <c r="Q12" s="63">
        <f t="shared" si="0"/>
        <v>2</v>
      </c>
      <c r="R12" s="62">
        <f t="shared" si="4"/>
        <v>9.4E-2</v>
      </c>
      <c r="S12" s="57"/>
      <c r="T12" s="46" cm="1">
        <f t="array" ref="T12">SUMPRODUCT((Data!$A$2:$A$52446=$A$3)*(Data!$B$2:$B$52446=$A12)*(Data!$H$2:$H$52446=T$5)*(Data!$G$2:$G$52446=$T$4)*(Data!$I$2:$I$52446))</f>
        <v>1</v>
      </c>
      <c r="U12" s="46" cm="1">
        <f t="array" ref="U12">SUMPRODUCT((Data!$A$2:$A$52446=$A$3)*(Data!$B$2:$B$52446=$A12)*(Data!$H$2:$H$52446=U$5)*(Data!$G$2:$G$52446=$T$4)*(Data!$I$2:$I$52446))</f>
        <v>0</v>
      </c>
      <c r="V12" s="46" cm="1">
        <f t="array" ref="V12">IF($A$3&lt;2021, "-", SUMPRODUCT((Data!$A$2:$A$52446=$A$3)*(Data!$B$2:$B$52446=$A12)*(Data!$H$2:$H$52446=V$5)*(Data!$G$2:$G$52446=$T$4)*(Data!$I$2:$I$52446)))</f>
        <v>0</v>
      </c>
      <c r="W12" s="46" cm="1">
        <f t="array" ref="W12">IF($A$3&lt;2021, "-", SUMPRODUCT((Data!$A$2:$A$52446=$A$3)*(Data!$B$2:$B$52446=$A12)*(Data!$H$2:$H$52446=W$5)*(Data!$G$2:$G$52446=$T$4)*(Data!$I$2:$I$52446)))</f>
        <v>0</v>
      </c>
      <c r="X12" s="62">
        <f t="shared" si="5"/>
        <v>0</v>
      </c>
      <c r="Y12" s="57"/>
      <c r="Z12" s="46" cm="1">
        <f t="array" ref="Z12">SUMPRODUCT((Data!$A$2:$A$52446=$A$3)*(Data!$B$2:$B$52446=$A12)*(Data!$H$2:$H$52446=Z$5)*(Data!$G$2:$G$52446=$Z$4)*(Data!$I$2:$I$52446))</f>
        <v>6</v>
      </c>
      <c r="AA12" s="46" cm="1">
        <f t="array" ref="AA12">SUMPRODUCT((Data!$A$2:$A$52446=$A$3)*(Data!$B$2:$B$52446=$A12)*(Data!$H$2:$H$52446=AA$5)*(Data!$G$2:$G$52446=$Z$4)*(Data!$I$2:$I$52446))</f>
        <v>16</v>
      </c>
      <c r="AB12" s="46" cm="1">
        <f t="array" ref="AB12">IF($A$3&lt;2021, "-", SUMPRODUCT((Data!$A$2:$A$52446=$A$3)*(Data!$B$2:$B$52446=$A12)*(Data!$H$2:$H$52446=AB$5)*(Data!$G$2:$G$52446=$Z$4)*(Data!$I$2:$I$52446)))</f>
        <v>0</v>
      </c>
      <c r="AC12" s="46" cm="1">
        <f t="array" ref="AC12">IF($A$3&lt;2021, "-", SUMPRODUCT((Data!$A$2:$A$52446=$A$3)*(Data!$B$2:$B$52446=$A12)*(Data!$H$2:$H$52446=AC$5)*(Data!$G$2:$G$52446=$Z$4)*(Data!$I$2:$I$52446)))</f>
        <v>0</v>
      </c>
      <c r="AD12" s="62">
        <f t="shared" si="6"/>
        <v>0.72699999999999998</v>
      </c>
      <c r="AE12" s="57"/>
      <c r="AF12" s="63">
        <f t="shared" si="7"/>
        <v>36</v>
      </c>
      <c r="AG12" s="63">
        <f t="shared" si="1"/>
        <v>19</v>
      </c>
      <c r="AH12" s="63">
        <f t="shared" si="1"/>
        <v>0</v>
      </c>
      <c r="AI12" s="63">
        <f t="shared" si="1"/>
        <v>2</v>
      </c>
      <c r="AJ12" s="62">
        <f t="shared" si="8"/>
        <v>0.34499999999999997</v>
      </c>
    </row>
    <row r="13" spans="1:36" ht="15.75" x14ac:dyDescent="0.25">
      <c r="A13" s="43" t="s">
        <v>8</v>
      </c>
      <c r="B13" s="46" cm="1">
        <f t="array" ref="B13">SUMPRODUCT((Data!$A$2:$A$52446=$A$3)*(Data!$B$2:$B$52446=$A13)*(Data!$H$2:$H$52446=B$5)*(Data!$G$2:$G$52446=$B$4)*(Data!$I$2:$I$52446))</f>
        <v>30</v>
      </c>
      <c r="C13" s="46" cm="1">
        <f t="array" ref="C13">SUMPRODUCT((Data!$A$2:$A$52446=$A$3)*(Data!$B$2:$B$52446=$A13)*(Data!$H$2:$H$52446=C$5)*(Data!$G$2:$G$52446=$B$4)*(Data!$I$2:$I$52446))</f>
        <v>1</v>
      </c>
      <c r="D13" s="46" cm="1">
        <f t="array" ref="D13">IF($A$3&lt;2021, "-", SUMPRODUCT((Data!$A$2:$A$52446=$A$3)*(Data!$B$2:$B$52446=$A13)*(Data!$H$2:$H$52446=D$5)*(Data!$G$2:$G$52446=$B$4)*(Data!$I$2:$I$52446)))</f>
        <v>0</v>
      </c>
      <c r="E13" s="46" cm="1">
        <f t="array" ref="E13">IF($A$3&lt;2021, "-", SUMPRODUCT((Data!$A$2:$A$52446=$A$3)*(Data!$B$2:$B$52446=$A13)*(Data!$H$2:$H$52446=E$5)*(Data!$G$2:$G$52446=$B$4)*(Data!$I$2:$I$52446)))</f>
        <v>0</v>
      </c>
      <c r="F13" s="62">
        <f t="shared" si="2"/>
        <v>3.2000000000000001E-2</v>
      </c>
      <c r="G13" s="57"/>
      <c r="H13" s="46" cm="1">
        <f t="array" ref="H13">SUMPRODUCT((Data!$A$2:$A$52446=$A$3)*(Data!$B$2:$B$52446=$A13)*(Data!$H$2:$H$52446=H$5)*(Data!$G$2:$G$52446=$H$4)*(Data!$I$2:$I$52446))</f>
        <v>10</v>
      </c>
      <c r="I13" s="46" cm="1">
        <f t="array" ref="I13">SUMPRODUCT((Data!$A$2:$A$52446=$A$3)*(Data!$B$2:$B$52446=$A13)*(Data!$H$2:$H$52446=I$5)*(Data!$G$2:$G$52446=$H$4)*(Data!$I$2:$I$52446))</f>
        <v>2</v>
      </c>
      <c r="J13" s="46" cm="1">
        <f t="array" ref="J13">IF($A$3&lt;2021, "-", SUMPRODUCT((Data!$A$2:$A$52446=$A$3)*(Data!$B$2:$B$52446=$A13)*(Data!$H$2:$H$52446=J$5)*(Data!$G$2:$G$52446=$H$4)*(Data!$I$2:$I$52446)))</f>
        <v>0</v>
      </c>
      <c r="K13" s="46" cm="1">
        <f t="array" ref="K13">IF($A$3&lt;2021, "-", SUMPRODUCT((Data!$A$2:$A$52446=$A$3)*(Data!$B$2:$B$52446=$A13)*(Data!$H$2:$H$52446=K$5)*(Data!$G$2:$G$52446=$H$4)*(Data!$I$2:$I$52446)))</f>
        <v>0</v>
      </c>
      <c r="L13" s="62">
        <f t="shared" si="3"/>
        <v>0.16700000000000001</v>
      </c>
      <c r="M13" s="57"/>
      <c r="N13" s="63">
        <f t="shared" ref="N13:Q56" si="9">H13+B13</f>
        <v>40</v>
      </c>
      <c r="O13" s="63">
        <f t="shared" si="0"/>
        <v>3</v>
      </c>
      <c r="P13" s="63">
        <f t="shared" si="0"/>
        <v>0</v>
      </c>
      <c r="Q13" s="63">
        <f t="shared" si="0"/>
        <v>0</v>
      </c>
      <c r="R13" s="62">
        <f t="shared" si="4"/>
        <v>7.0000000000000007E-2</v>
      </c>
      <c r="S13" s="57"/>
      <c r="T13" s="46" cm="1">
        <f t="array" ref="T13">SUMPRODUCT((Data!$A$2:$A$52446=$A$3)*(Data!$B$2:$B$52446=$A13)*(Data!$H$2:$H$52446=T$5)*(Data!$G$2:$G$52446=$T$4)*(Data!$I$2:$I$52446))</f>
        <v>0</v>
      </c>
      <c r="U13" s="46" cm="1">
        <f t="array" ref="U13">SUMPRODUCT((Data!$A$2:$A$52446=$A$3)*(Data!$B$2:$B$52446=$A13)*(Data!$H$2:$H$52446=U$5)*(Data!$G$2:$G$52446=$T$4)*(Data!$I$2:$I$52446))</f>
        <v>6</v>
      </c>
      <c r="V13" s="46" cm="1">
        <f t="array" ref="V13">IF($A$3&lt;2021, "-", SUMPRODUCT((Data!$A$2:$A$52446=$A$3)*(Data!$B$2:$B$52446=$A13)*(Data!$H$2:$H$52446=V$5)*(Data!$G$2:$G$52446=$T$4)*(Data!$I$2:$I$52446)))</f>
        <v>0</v>
      </c>
      <c r="W13" s="46" cm="1">
        <f t="array" ref="W13">IF($A$3&lt;2021, "-", SUMPRODUCT((Data!$A$2:$A$52446=$A$3)*(Data!$B$2:$B$52446=$A13)*(Data!$H$2:$H$52446=W$5)*(Data!$G$2:$G$52446=$T$4)*(Data!$I$2:$I$52446)))</f>
        <v>0</v>
      </c>
      <c r="X13" s="62">
        <f t="shared" si="5"/>
        <v>1</v>
      </c>
      <c r="Y13" s="57"/>
      <c r="Z13" s="46" cm="1">
        <f t="array" ref="Z13">SUMPRODUCT((Data!$A$2:$A$52446=$A$3)*(Data!$B$2:$B$52446=$A13)*(Data!$H$2:$H$52446=Z$5)*(Data!$G$2:$G$52446=$Z$4)*(Data!$I$2:$I$52446))</f>
        <v>15</v>
      </c>
      <c r="AA13" s="46" cm="1">
        <f t="array" ref="AA13">SUMPRODUCT((Data!$A$2:$A$52446=$A$3)*(Data!$B$2:$B$52446=$A13)*(Data!$H$2:$H$52446=AA$5)*(Data!$G$2:$G$52446=$Z$4)*(Data!$I$2:$I$52446))</f>
        <v>11</v>
      </c>
      <c r="AB13" s="46" cm="1">
        <f t="array" ref="AB13">IF($A$3&lt;2021, "-", SUMPRODUCT((Data!$A$2:$A$52446=$A$3)*(Data!$B$2:$B$52446=$A13)*(Data!$H$2:$H$52446=AB$5)*(Data!$G$2:$G$52446=$Z$4)*(Data!$I$2:$I$52446)))</f>
        <v>0</v>
      </c>
      <c r="AC13" s="46" cm="1">
        <f t="array" ref="AC13">IF($A$3&lt;2021, "-", SUMPRODUCT((Data!$A$2:$A$52446=$A$3)*(Data!$B$2:$B$52446=$A13)*(Data!$H$2:$H$52446=AC$5)*(Data!$G$2:$G$52446=$Z$4)*(Data!$I$2:$I$52446)))</f>
        <v>0</v>
      </c>
      <c r="AD13" s="62">
        <f t="shared" si="6"/>
        <v>0.42299999999999999</v>
      </c>
      <c r="AE13" s="57"/>
      <c r="AF13" s="63">
        <f t="shared" si="7"/>
        <v>55</v>
      </c>
      <c r="AG13" s="63">
        <f t="shared" si="1"/>
        <v>20</v>
      </c>
      <c r="AH13" s="63">
        <f t="shared" si="1"/>
        <v>0</v>
      </c>
      <c r="AI13" s="63">
        <f t="shared" si="1"/>
        <v>0</v>
      </c>
      <c r="AJ13" s="62">
        <f t="shared" si="8"/>
        <v>0.26700000000000002</v>
      </c>
    </row>
    <row r="14" spans="1:36" ht="15.75" x14ac:dyDescent="0.25">
      <c r="A14" s="43" t="s">
        <v>9</v>
      </c>
      <c r="B14" s="46" cm="1">
        <f t="array" ref="B14">SUMPRODUCT((Data!$A$2:$A$52446=$A$3)*(Data!$B$2:$B$52446=$A14)*(Data!$H$2:$H$52446=B$5)*(Data!$G$2:$G$52446=$B$4)*(Data!$I$2:$I$52446))</f>
        <v>26</v>
      </c>
      <c r="C14" s="46" cm="1">
        <f t="array" ref="C14">SUMPRODUCT((Data!$A$2:$A$52446=$A$3)*(Data!$B$2:$B$52446=$A14)*(Data!$H$2:$H$52446=C$5)*(Data!$G$2:$G$52446=$B$4)*(Data!$I$2:$I$52446))</f>
        <v>2</v>
      </c>
      <c r="D14" s="46" cm="1">
        <f t="array" ref="D14">IF($A$3&lt;2021, "-", SUMPRODUCT((Data!$A$2:$A$52446=$A$3)*(Data!$B$2:$B$52446=$A14)*(Data!$H$2:$H$52446=D$5)*(Data!$G$2:$G$52446=$B$4)*(Data!$I$2:$I$52446)))</f>
        <v>0</v>
      </c>
      <c r="E14" s="46" cm="1">
        <f t="array" ref="E14">IF($A$3&lt;2021, "-", SUMPRODUCT((Data!$A$2:$A$52446=$A$3)*(Data!$B$2:$B$52446=$A14)*(Data!$H$2:$H$52446=E$5)*(Data!$G$2:$G$52446=$B$4)*(Data!$I$2:$I$52446)))</f>
        <v>0</v>
      </c>
      <c r="F14" s="62">
        <f t="shared" si="2"/>
        <v>7.0999999999999994E-2</v>
      </c>
      <c r="G14" s="57"/>
      <c r="H14" s="46" cm="1">
        <f t="array" ref="H14">SUMPRODUCT((Data!$A$2:$A$52446=$A$3)*(Data!$B$2:$B$52446=$A14)*(Data!$H$2:$H$52446=H$5)*(Data!$G$2:$G$52446=$H$4)*(Data!$I$2:$I$52446))</f>
        <v>5</v>
      </c>
      <c r="I14" s="46" cm="1">
        <f t="array" ref="I14">SUMPRODUCT((Data!$A$2:$A$52446=$A$3)*(Data!$B$2:$B$52446=$A14)*(Data!$H$2:$H$52446=I$5)*(Data!$G$2:$G$52446=$H$4)*(Data!$I$2:$I$52446))</f>
        <v>0</v>
      </c>
      <c r="J14" s="46" cm="1">
        <f t="array" ref="J14">IF($A$3&lt;2021, "-", SUMPRODUCT((Data!$A$2:$A$52446=$A$3)*(Data!$B$2:$B$52446=$A14)*(Data!$H$2:$H$52446=J$5)*(Data!$G$2:$G$52446=$H$4)*(Data!$I$2:$I$52446)))</f>
        <v>0</v>
      </c>
      <c r="K14" s="46" cm="1">
        <f t="array" ref="K14">IF($A$3&lt;2021, "-", SUMPRODUCT((Data!$A$2:$A$52446=$A$3)*(Data!$B$2:$B$52446=$A14)*(Data!$H$2:$H$52446=K$5)*(Data!$G$2:$G$52446=$H$4)*(Data!$I$2:$I$52446)))</f>
        <v>0</v>
      </c>
      <c r="L14" s="62">
        <f t="shared" si="3"/>
        <v>0</v>
      </c>
      <c r="M14" s="57"/>
      <c r="N14" s="63">
        <f t="shared" si="9"/>
        <v>31</v>
      </c>
      <c r="O14" s="63">
        <f t="shared" si="0"/>
        <v>2</v>
      </c>
      <c r="P14" s="63">
        <f t="shared" si="0"/>
        <v>0</v>
      </c>
      <c r="Q14" s="63">
        <f t="shared" si="0"/>
        <v>0</v>
      </c>
      <c r="R14" s="62">
        <f t="shared" si="4"/>
        <v>6.0999999999999999E-2</v>
      </c>
      <c r="S14" s="57"/>
      <c r="T14" s="46" cm="1">
        <f t="array" ref="T14">SUMPRODUCT((Data!$A$2:$A$52446=$A$3)*(Data!$B$2:$B$52446=$A14)*(Data!$H$2:$H$52446=T$5)*(Data!$G$2:$G$52446=$T$4)*(Data!$I$2:$I$52446))</f>
        <v>0</v>
      </c>
      <c r="U14" s="46" cm="1">
        <f t="array" ref="U14">SUMPRODUCT((Data!$A$2:$A$52446=$A$3)*(Data!$B$2:$B$52446=$A14)*(Data!$H$2:$H$52446=U$5)*(Data!$G$2:$G$52446=$T$4)*(Data!$I$2:$I$52446))</f>
        <v>0</v>
      </c>
      <c r="V14" s="46" cm="1">
        <f t="array" ref="V14">IF($A$3&lt;2021, "-", SUMPRODUCT((Data!$A$2:$A$52446=$A$3)*(Data!$B$2:$B$52446=$A14)*(Data!$H$2:$H$52446=V$5)*(Data!$G$2:$G$52446=$T$4)*(Data!$I$2:$I$52446)))</f>
        <v>0</v>
      </c>
      <c r="W14" s="46" cm="1">
        <f t="array" ref="W14">IF($A$3&lt;2021, "-", SUMPRODUCT((Data!$A$2:$A$52446=$A$3)*(Data!$B$2:$B$52446=$A14)*(Data!$H$2:$H$52446=W$5)*(Data!$G$2:$G$52446=$T$4)*(Data!$I$2:$I$52446)))</f>
        <v>0</v>
      </c>
      <c r="X14" s="62" t="str">
        <f t="shared" si="5"/>
        <v>-</v>
      </c>
      <c r="Y14" s="57"/>
      <c r="Z14" s="46" cm="1">
        <f t="array" ref="Z14">SUMPRODUCT((Data!$A$2:$A$52446=$A$3)*(Data!$B$2:$B$52446=$A14)*(Data!$H$2:$H$52446=Z$5)*(Data!$G$2:$G$52446=$Z$4)*(Data!$I$2:$I$52446))</f>
        <v>18</v>
      </c>
      <c r="AA14" s="46" cm="1">
        <f t="array" ref="AA14">SUMPRODUCT((Data!$A$2:$A$52446=$A$3)*(Data!$B$2:$B$52446=$A14)*(Data!$H$2:$H$52446=AA$5)*(Data!$G$2:$G$52446=$Z$4)*(Data!$I$2:$I$52446))</f>
        <v>8</v>
      </c>
      <c r="AB14" s="46" cm="1">
        <f t="array" ref="AB14">IF($A$3&lt;2021, "-", SUMPRODUCT((Data!$A$2:$A$52446=$A$3)*(Data!$B$2:$B$52446=$A14)*(Data!$H$2:$H$52446=AB$5)*(Data!$G$2:$G$52446=$Z$4)*(Data!$I$2:$I$52446)))</f>
        <v>0</v>
      </c>
      <c r="AC14" s="46" cm="1">
        <f t="array" ref="AC14">IF($A$3&lt;2021, "-", SUMPRODUCT((Data!$A$2:$A$52446=$A$3)*(Data!$B$2:$B$52446=$A14)*(Data!$H$2:$H$52446=AC$5)*(Data!$G$2:$G$52446=$Z$4)*(Data!$I$2:$I$52446)))</f>
        <v>0</v>
      </c>
      <c r="AD14" s="62">
        <f t="shared" si="6"/>
        <v>0.308</v>
      </c>
      <c r="AE14" s="57"/>
      <c r="AF14" s="63">
        <f t="shared" si="7"/>
        <v>49</v>
      </c>
      <c r="AG14" s="63">
        <f t="shared" si="1"/>
        <v>10</v>
      </c>
      <c r="AH14" s="63">
        <f t="shared" si="1"/>
        <v>0</v>
      </c>
      <c r="AI14" s="63">
        <f t="shared" si="1"/>
        <v>0</v>
      </c>
      <c r="AJ14" s="62">
        <f t="shared" si="8"/>
        <v>0.16900000000000001</v>
      </c>
    </row>
    <row r="15" spans="1:36" ht="15.75" x14ac:dyDescent="0.25">
      <c r="A15" s="43" t="s">
        <v>10</v>
      </c>
      <c r="B15" s="46" cm="1">
        <f t="array" ref="B15">SUMPRODUCT((Data!$A$2:$A$52446=$A$3)*(Data!$B$2:$B$52446=$A15)*(Data!$H$2:$H$52446=B$5)*(Data!$G$2:$G$52446=$B$4)*(Data!$I$2:$I$52446))</f>
        <v>10</v>
      </c>
      <c r="C15" s="46" cm="1">
        <f t="array" ref="C15">SUMPRODUCT((Data!$A$2:$A$52446=$A$3)*(Data!$B$2:$B$52446=$A15)*(Data!$H$2:$H$52446=C$5)*(Data!$G$2:$G$52446=$B$4)*(Data!$I$2:$I$52446))</f>
        <v>1</v>
      </c>
      <c r="D15" s="46" cm="1">
        <f t="array" ref="D15">IF($A$3&lt;2021, "-", SUMPRODUCT((Data!$A$2:$A$52446=$A$3)*(Data!$B$2:$B$52446=$A15)*(Data!$H$2:$H$52446=D$5)*(Data!$G$2:$G$52446=$B$4)*(Data!$I$2:$I$52446)))</f>
        <v>0</v>
      </c>
      <c r="E15" s="46" cm="1">
        <f t="array" ref="E15">IF($A$3&lt;2021, "-", SUMPRODUCT((Data!$A$2:$A$52446=$A$3)*(Data!$B$2:$B$52446=$A15)*(Data!$H$2:$H$52446=E$5)*(Data!$G$2:$G$52446=$B$4)*(Data!$I$2:$I$52446)))</f>
        <v>0</v>
      </c>
      <c r="F15" s="62">
        <f t="shared" si="2"/>
        <v>9.0999999999999998E-2</v>
      </c>
      <c r="G15" s="57"/>
      <c r="H15" s="46" cm="1">
        <f t="array" ref="H15">SUMPRODUCT((Data!$A$2:$A$52446=$A$3)*(Data!$B$2:$B$52446=$A15)*(Data!$H$2:$H$52446=H$5)*(Data!$G$2:$G$52446=$H$4)*(Data!$I$2:$I$52446))</f>
        <v>10</v>
      </c>
      <c r="I15" s="46" cm="1">
        <f t="array" ref="I15">SUMPRODUCT((Data!$A$2:$A$52446=$A$3)*(Data!$B$2:$B$52446=$A15)*(Data!$H$2:$H$52446=I$5)*(Data!$G$2:$G$52446=$H$4)*(Data!$I$2:$I$52446))</f>
        <v>2</v>
      </c>
      <c r="J15" s="46" cm="1">
        <f t="array" ref="J15">IF($A$3&lt;2021, "-", SUMPRODUCT((Data!$A$2:$A$52446=$A$3)*(Data!$B$2:$B$52446=$A15)*(Data!$H$2:$H$52446=J$5)*(Data!$G$2:$G$52446=$H$4)*(Data!$I$2:$I$52446)))</f>
        <v>0</v>
      </c>
      <c r="K15" s="46" cm="1">
        <f t="array" ref="K15">IF($A$3&lt;2021, "-", SUMPRODUCT((Data!$A$2:$A$52446=$A$3)*(Data!$B$2:$B$52446=$A15)*(Data!$H$2:$H$52446=K$5)*(Data!$G$2:$G$52446=$H$4)*(Data!$I$2:$I$52446)))</f>
        <v>0</v>
      </c>
      <c r="L15" s="62">
        <f t="shared" si="3"/>
        <v>0.16700000000000001</v>
      </c>
      <c r="M15" s="57"/>
      <c r="N15" s="63">
        <f t="shared" si="9"/>
        <v>20</v>
      </c>
      <c r="O15" s="63">
        <f t="shared" si="0"/>
        <v>3</v>
      </c>
      <c r="P15" s="63">
        <f t="shared" si="0"/>
        <v>0</v>
      </c>
      <c r="Q15" s="63">
        <f t="shared" si="0"/>
        <v>0</v>
      </c>
      <c r="R15" s="62">
        <f t="shared" si="4"/>
        <v>0.13</v>
      </c>
      <c r="S15" s="57"/>
      <c r="T15" s="46" cm="1">
        <f t="array" ref="T15">SUMPRODUCT((Data!$A$2:$A$52446=$A$3)*(Data!$B$2:$B$52446=$A15)*(Data!$H$2:$H$52446=T$5)*(Data!$G$2:$G$52446=$T$4)*(Data!$I$2:$I$52446))</f>
        <v>0</v>
      </c>
      <c r="U15" s="46" cm="1">
        <f t="array" ref="U15">SUMPRODUCT((Data!$A$2:$A$52446=$A$3)*(Data!$B$2:$B$52446=$A15)*(Data!$H$2:$H$52446=U$5)*(Data!$G$2:$G$52446=$T$4)*(Data!$I$2:$I$52446))</f>
        <v>0</v>
      </c>
      <c r="V15" s="46" cm="1">
        <f t="array" ref="V15">IF($A$3&lt;2021, "-", SUMPRODUCT((Data!$A$2:$A$52446=$A$3)*(Data!$B$2:$B$52446=$A15)*(Data!$H$2:$H$52446=V$5)*(Data!$G$2:$G$52446=$T$4)*(Data!$I$2:$I$52446)))</f>
        <v>0</v>
      </c>
      <c r="W15" s="46" cm="1">
        <f t="array" ref="W15">IF($A$3&lt;2021, "-", SUMPRODUCT((Data!$A$2:$A$52446=$A$3)*(Data!$B$2:$B$52446=$A15)*(Data!$H$2:$H$52446=W$5)*(Data!$G$2:$G$52446=$T$4)*(Data!$I$2:$I$52446)))</f>
        <v>0</v>
      </c>
      <c r="X15" s="62" t="str">
        <f t="shared" si="5"/>
        <v>-</v>
      </c>
      <c r="Y15" s="57"/>
      <c r="Z15" s="46" cm="1">
        <f t="array" ref="Z15">SUMPRODUCT((Data!$A$2:$A$52446=$A$3)*(Data!$B$2:$B$52446=$A15)*(Data!$H$2:$H$52446=Z$5)*(Data!$G$2:$G$52446=$Z$4)*(Data!$I$2:$I$52446))</f>
        <v>4</v>
      </c>
      <c r="AA15" s="46" cm="1">
        <f t="array" ref="AA15">SUMPRODUCT((Data!$A$2:$A$52446=$A$3)*(Data!$B$2:$B$52446=$A15)*(Data!$H$2:$H$52446=AA$5)*(Data!$G$2:$G$52446=$Z$4)*(Data!$I$2:$I$52446))</f>
        <v>5</v>
      </c>
      <c r="AB15" s="46" cm="1">
        <f t="array" ref="AB15">IF($A$3&lt;2021, "-", SUMPRODUCT((Data!$A$2:$A$52446=$A$3)*(Data!$B$2:$B$52446=$A15)*(Data!$H$2:$H$52446=AB$5)*(Data!$G$2:$G$52446=$Z$4)*(Data!$I$2:$I$52446)))</f>
        <v>0</v>
      </c>
      <c r="AC15" s="46" cm="1">
        <f t="array" ref="AC15">IF($A$3&lt;2021, "-", SUMPRODUCT((Data!$A$2:$A$52446=$A$3)*(Data!$B$2:$B$52446=$A15)*(Data!$H$2:$H$52446=AC$5)*(Data!$G$2:$G$52446=$Z$4)*(Data!$I$2:$I$52446)))</f>
        <v>0</v>
      </c>
      <c r="AD15" s="62">
        <f t="shared" si="6"/>
        <v>0.55600000000000005</v>
      </c>
      <c r="AE15" s="57"/>
      <c r="AF15" s="63">
        <f t="shared" si="7"/>
        <v>24</v>
      </c>
      <c r="AG15" s="63">
        <f t="shared" si="1"/>
        <v>8</v>
      </c>
      <c r="AH15" s="63">
        <f t="shared" si="1"/>
        <v>0</v>
      </c>
      <c r="AI15" s="63">
        <f t="shared" si="1"/>
        <v>0</v>
      </c>
      <c r="AJ15" s="62">
        <f t="shared" si="8"/>
        <v>0.25</v>
      </c>
    </row>
    <row r="16" spans="1:36" ht="15.75" x14ac:dyDescent="0.25">
      <c r="A16" s="43" t="s">
        <v>11</v>
      </c>
      <c r="B16" s="46" cm="1">
        <f t="array" ref="B16">SUMPRODUCT((Data!$A$2:$A$52446=$A$3)*(Data!$B$2:$B$52446=$A16)*(Data!$H$2:$H$52446=B$5)*(Data!$G$2:$G$52446=$B$4)*(Data!$I$2:$I$52446))</f>
        <v>9</v>
      </c>
      <c r="C16" s="46" cm="1">
        <f t="array" ref="C16">SUMPRODUCT((Data!$A$2:$A$52446=$A$3)*(Data!$B$2:$B$52446=$A16)*(Data!$H$2:$H$52446=C$5)*(Data!$G$2:$G$52446=$B$4)*(Data!$I$2:$I$52446))</f>
        <v>1</v>
      </c>
      <c r="D16" s="46" cm="1">
        <f t="array" ref="D16">IF($A$3&lt;2021, "-", SUMPRODUCT((Data!$A$2:$A$52446=$A$3)*(Data!$B$2:$B$52446=$A16)*(Data!$H$2:$H$52446=D$5)*(Data!$G$2:$G$52446=$B$4)*(Data!$I$2:$I$52446)))</f>
        <v>0</v>
      </c>
      <c r="E16" s="46" cm="1">
        <f t="array" ref="E16">IF($A$3&lt;2021, "-", SUMPRODUCT((Data!$A$2:$A$52446=$A$3)*(Data!$B$2:$B$52446=$A16)*(Data!$H$2:$H$52446=E$5)*(Data!$G$2:$G$52446=$B$4)*(Data!$I$2:$I$52446)))</f>
        <v>0</v>
      </c>
      <c r="F16" s="62">
        <f t="shared" si="2"/>
        <v>0.1</v>
      </c>
      <c r="G16" s="57"/>
      <c r="H16" s="46" cm="1">
        <f t="array" ref="H16">SUMPRODUCT((Data!$A$2:$A$52446=$A$3)*(Data!$B$2:$B$52446=$A16)*(Data!$H$2:$H$52446=H$5)*(Data!$G$2:$G$52446=$H$4)*(Data!$I$2:$I$52446))</f>
        <v>25</v>
      </c>
      <c r="I16" s="46" cm="1">
        <f t="array" ref="I16">SUMPRODUCT((Data!$A$2:$A$52446=$A$3)*(Data!$B$2:$B$52446=$A16)*(Data!$H$2:$H$52446=I$5)*(Data!$G$2:$G$52446=$H$4)*(Data!$I$2:$I$52446))</f>
        <v>2</v>
      </c>
      <c r="J16" s="46" cm="1">
        <f t="array" ref="J16">IF($A$3&lt;2021, "-", SUMPRODUCT((Data!$A$2:$A$52446=$A$3)*(Data!$B$2:$B$52446=$A16)*(Data!$H$2:$H$52446=J$5)*(Data!$G$2:$G$52446=$H$4)*(Data!$I$2:$I$52446)))</f>
        <v>0</v>
      </c>
      <c r="K16" s="46" cm="1">
        <f t="array" ref="K16">IF($A$3&lt;2021, "-", SUMPRODUCT((Data!$A$2:$A$52446=$A$3)*(Data!$B$2:$B$52446=$A16)*(Data!$H$2:$H$52446=K$5)*(Data!$G$2:$G$52446=$H$4)*(Data!$I$2:$I$52446)))</f>
        <v>0</v>
      </c>
      <c r="L16" s="62">
        <f t="shared" si="3"/>
        <v>7.3999999999999996E-2</v>
      </c>
      <c r="M16" s="57"/>
      <c r="N16" s="63">
        <f t="shared" si="9"/>
        <v>34</v>
      </c>
      <c r="O16" s="63">
        <f t="shared" si="0"/>
        <v>3</v>
      </c>
      <c r="P16" s="63">
        <f t="shared" si="0"/>
        <v>0</v>
      </c>
      <c r="Q16" s="63">
        <f t="shared" si="0"/>
        <v>0</v>
      </c>
      <c r="R16" s="62">
        <f t="shared" si="4"/>
        <v>8.1000000000000003E-2</v>
      </c>
      <c r="S16" s="57"/>
      <c r="T16" s="46" cm="1">
        <f t="array" ref="T16">SUMPRODUCT((Data!$A$2:$A$52446=$A$3)*(Data!$B$2:$B$52446=$A16)*(Data!$H$2:$H$52446=T$5)*(Data!$G$2:$G$52446=$T$4)*(Data!$I$2:$I$52446))</f>
        <v>3</v>
      </c>
      <c r="U16" s="46" cm="1">
        <f t="array" ref="U16">SUMPRODUCT((Data!$A$2:$A$52446=$A$3)*(Data!$B$2:$B$52446=$A16)*(Data!$H$2:$H$52446=U$5)*(Data!$G$2:$G$52446=$T$4)*(Data!$I$2:$I$52446))</f>
        <v>2</v>
      </c>
      <c r="V16" s="46" cm="1">
        <f t="array" ref="V16">IF($A$3&lt;2021, "-", SUMPRODUCT((Data!$A$2:$A$52446=$A$3)*(Data!$B$2:$B$52446=$A16)*(Data!$H$2:$H$52446=V$5)*(Data!$G$2:$G$52446=$T$4)*(Data!$I$2:$I$52446)))</f>
        <v>0</v>
      </c>
      <c r="W16" s="46" cm="1">
        <f t="array" ref="W16">IF($A$3&lt;2021, "-", SUMPRODUCT((Data!$A$2:$A$52446=$A$3)*(Data!$B$2:$B$52446=$A16)*(Data!$H$2:$H$52446=W$5)*(Data!$G$2:$G$52446=$T$4)*(Data!$I$2:$I$52446)))</f>
        <v>0</v>
      </c>
      <c r="X16" s="62">
        <f t="shared" si="5"/>
        <v>0.4</v>
      </c>
      <c r="Y16" s="57"/>
      <c r="Z16" s="46" cm="1">
        <f t="array" ref="Z16">SUMPRODUCT((Data!$A$2:$A$52446=$A$3)*(Data!$B$2:$B$52446=$A16)*(Data!$H$2:$H$52446=Z$5)*(Data!$G$2:$G$52446=$Z$4)*(Data!$I$2:$I$52446))</f>
        <v>3</v>
      </c>
      <c r="AA16" s="46" cm="1">
        <f t="array" ref="AA16">SUMPRODUCT((Data!$A$2:$A$52446=$A$3)*(Data!$B$2:$B$52446=$A16)*(Data!$H$2:$H$52446=AA$5)*(Data!$G$2:$G$52446=$Z$4)*(Data!$I$2:$I$52446))</f>
        <v>11</v>
      </c>
      <c r="AB16" s="46" cm="1">
        <f t="array" ref="AB16">IF($A$3&lt;2021, "-", SUMPRODUCT((Data!$A$2:$A$52446=$A$3)*(Data!$B$2:$B$52446=$A16)*(Data!$H$2:$H$52446=AB$5)*(Data!$G$2:$G$52446=$Z$4)*(Data!$I$2:$I$52446)))</f>
        <v>0</v>
      </c>
      <c r="AC16" s="46" cm="1">
        <f t="array" ref="AC16">IF($A$3&lt;2021, "-", SUMPRODUCT((Data!$A$2:$A$52446=$A$3)*(Data!$B$2:$B$52446=$A16)*(Data!$H$2:$H$52446=AC$5)*(Data!$G$2:$G$52446=$Z$4)*(Data!$I$2:$I$52446)))</f>
        <v>0</v>
      </c>
      <c r="AD16" s="62">
        <f t="shared" si="6"/>
        <v>0.78600000000000003</v>
      </c>
      <c r="AE16" s="57"/>
      <c r="AF16" s="63">
        <f t="shared" si="7"/>
        <v>40</v>
      </c>
      <c r="AG16" s="63">
        <f t="shared" si="1"/>
        <v>16</v>
      </c>
      <c r="AH16" s="63">
        <f t="shared" si="1"/>
        <v>0</v>
      </c>
      <c r="AI16" s="63">
        <f t="shared" si="1"/>
        <v>0</v>
      </c>
      <c r="AJ16" s="62">
        <f t="shared" si="8"/>
        <v>0.28599999999999998</v>
      </c>
    </row>
    <row r="17" spans="1:36" ht="15.75" x14ac:dyDescent="0.25">
      <c r="A17" s="43" t="s">
        <v>12</v>
      </c>
      <c r="B17" s="46" cm="1">
        <f t="array" ref="B17">SUMPRODUCT((Data!$A$2:$A$52446=$A$3)*(Data!$B$2:$B$52446=$A17)*(Data!$H$2:$H$52446=B$5)*(Data!$G$2:$G$52446=$B$4)*(Data!$I$2:$I$52446))</f>
        <v>27</v>
      </c>
      <c r="C17" s="46" cm="1">
        <f t="array" ref="C17">SUMPRODUCT((Data!$A$2:$A$52446=$A$3)*(Data!$B$2:$B$52446=$A17)*(Data!$H$2:$H$52446=C$5)*(Data!$G$2:$G$52446=$B$4)*(Data!$I$2:$I$52446))</f>
        <v>8</v>
      </c>
      <c r="D17" s="46" cm="1">
        <f t="array" ref="D17">IF($A$3&lt;2021, "-", SUMPRODUCT((Data!$A$2:$A$52446=$A$3)*(Data!$B$2:$B$52446=$A17)*(Data!$H$2:$H$52446=D$5)*(Data!$G$2:$G$52446=$B$4)*(Data!$I$2:$I$52446)))</f>
        <v>0</v>
      </c>
      <c r="E17" s="46" cm="1">
        <f t="array" ref="E17">IF($A$3&lt;2021, "-", SUMPRODUCT((Data!$A$2:$A$52446=$A$3)*(Data!$B$2:$B$52446=$A17)*(Data!$H$2:$H$52446=E$5)*(Data!$G$2:$G$52446=$B$4)*(Data!$I$2:$I$52446)))</f>
        <v>0</v>
      </c>
      <c r="F17" s="62">
        <f t="shared" si="2"/>
        <v>0.22900000000000001</v>
      </c>
      <c r="G17" s="57"/>
      <c r="H17" s="46" cm="1">
        <f t="array" ref="H17">SUMPRODUCT((Data!$A$2:$A$52446=$A$3)*(Data!$B$2:$B$52446=$A17)*(Data!$H$2:$H$52446=H$5)*(Data!$G$2:$G$52446=$H$4)*(Data!$I$2:$I$52446))</f>
        <v>61</v>
      </c>
      <c r="I17" s="46" cm="1">
        <f t="array" ref="I17">SUMPRODUCT((Data!$A$2:$A$52446=$A$3)*(Data!$B$2:$B$52446=$A17)*(Data!$H$2:$H$52446=I$5)*(Data!$G$2:$G$52446=$H$4)*(Data!$I$2:$I$52446))</f>
        <v>3</v>
      </c>
      <c r="J17" s="46" cm="1">
        <f t="array" ref="J17">IF($A$3&lt;2021, "-", SUMPRODUCT((Data!$A$2:$A$52446=$A$3)*(Data!$B$2:$B$52446=$A17)*(Data!$H$2:$H$52446=J$5)*(Data!$G$2:$G$52446=$H$4)*(Data!$I$2:$I$52446)))</f>
        <v>0</v>
      </c>
      <c r="K17" s="46" cm="1">
        <f t="array" ref="K17">IF($A$3&lt;2021, "-", SUMPRODUCT((Data!$A$2:$A$52446=$A$3)*(Data!$B$2:$B$52446=$A17)*(Data!$H$2:$H$52446=K$5)*(Data!$G$2:$G$52446=$H$4)*(Data!$I$2:$I$52446)))</f>
        <v>0</v>
      </c>
      <c r="L17" s="62">
        <f t="shared" si="3"/>
        <v>4.7E-2</v>
      </c>
      <c r="M17" s="57"/>
      <c r="N17" s="63">
        <f t="shared" si="9"/>
        <v>88</v>
      </c>
      <c r="O17" s="63">
        <f t="shared" si="0"/>
        <v>11</v>
      </c>
      <c r="P17" s="63">
        <f t="shared" si="0"/>
        <v>0</v>
      </c>
      <c r="Q17" s="63">
        <f t="shared" si="0"/>
        <v>0</v>
      </c>
      <c r="R17" s="62">
        <f t="shared" si="4"/>
        <v>0.111</v>
      </c>
      <c r="S17" s="57"/>
      <c r="T17" s="46" cm="1">
        <f t="array" ref="T17">SUMPRODUCT((Data!$A$2:$A$52446=$A$3)*(Data!$B$2:$B$52446=$A17)*(Data!$H$2:$H$52446=T$5)*(Data!$G$2:$G$52446=$T$4)*(Data!$I$2:$I$52446))</f>
        <v>0</v>
      </c>
      <c r="U17" s="46" cm="1">
        <f t="array" ref="U17">SUMPRODUCT((Data!$A$2:$A$52446=$A$3)*(Data!$B$2:$B$52446=$A17)*(Data!$H$2:$H$52446=U$5)*(Data!$G$2:$G$52446=$T$4)*(Data!$I$2:$I$52446))</f>
        <v>0</v>
      </c>
      <c r="V17" s="46" cm="1">
        <f t="array" ref="V17">IF($A$3&lt;2021, "-", SUMPRODUCT((Data!$A$2:$A$52446=$A$3)*(Data!$B$2:$B$52446=$A17)*(Data!$H$2:$H$52446=V$5)*(Data!$G$2:$G$52446=$T$4)*(Data!$I$2:$I$52446)))</f>
        <v>0</v>
      </c>
      <c r="W17" s="46" cm="1">
        <f t="array" ref="W17">IF($A$3&lt;2021, "-", SUMPRODUCT((Data!$A$2:$A$52446=$A$3)*(Data!$B$2:$B$52446=$A17)*(Data!$H$2:$H$52446=W$5)*(Data!$G$2:$G$52446=$T$4)*(Data!$I$2:$I$52446)))</f>
        <v>0</v>
      </c>
      <c r="X17" s="62" t="str">
        <f t="shared" si="5"/>
        <v>-</v>
      </c>
      <c r="Y17" s="57"/>
      <c r="Z17" s="46" cm="1">
        <f t="array" ref="Z17">SUMPRODUCT((Data!$A$2:$A$52446=$A$3)*(Data!$B$2:$B$52446=$A17)*(Data!$H$2:$H$52446=Z$5)*(Data!$G$2:$G$52446=$Z$4)*(Data!$I$2:$I$52446))</f>
        <v>9</v>
      </c>
      <c r="AA17" s="46" cm="1">
        <f t="array" ref="AA17">SUMPRODUCT((Data!$A$2:$A$52446=$A$3)*(Data!$B$2:$B$52446=$A17)*(Data!$H$2:$H$52446=AA$5)*(Data!$G$2:$G$52446=$Z$4)*(Data!$I$2:$I$52446))</f>
        <v>13</v>
      </c>
      <c r="AB17" s="46" cm="1">
        <f t="array" ref="AB17">IF($A$3&lt;2021, "-", SUMPRODUCT((Data!$A$2:$A$52446=$A$3)*(Data!$B$2:$B$52446=$A17)*(Data!$H$2:$H$52446=AB$5)*(Data!$G$2:$G$52446=$Z$4)*(Data!$I$2:$I$52446)))</f>
        <v>0</v>
      </c>
      <c r="AC17" s="46" cm="1">
        <f t="array" ref="AC17">IF($A$3&lt;2021, "-", SUMPRODUCT((Data!$A$2:$A$52446=$A$3)*(Data!$B$2:$B$52446=$A17)*(Data!$H$2:$H$52446=AC$5)*(Data!$G$2:$G$52446=$Z$4)*(Data!$I$2:$I$52446)))</f>
        <v>0</v>
      </c>
      <c r="AD17" s="62">
        <f t="shared" si="6"/>
        <v>0.59099999999999997</v>
      </c>
      <c r="AE17" s="57"/>
      <c r="AF17" s="63">
        <f t="shared" si="7"/>
        <v>97</v>
      </c>
      <c r="AG17" s="63">
        <f t="shared" si="1"/>
        <v>24</v>
      </c>
      <c r="AH17" s="63">
        <f t="shared" si="1"/>
        <v>0</v>
      </c>
      <c r="AI17" s="63">
        <f t="shared" si="1"/>
        <v>0</v>
      </c>
      <c r="AJ17" s="62">
        <f t="shared" si="8"/>
        <v>0.19800000000000001</v>
      </c>
    </row>
    <row r="18" spans="1:36" ht="15.75" x14ac:dyDescent="0.25">
      <c r="A18" s="43" t="s">
        <v>13</v>
      </c>
      <c r="B18" s="46" cm="1">
        <f t="array" ref="B18">SUMPRODUCT((Data!$A$2:$A$52446=$A$3)*(Data!$B$2:$B$52446=$A18)*(Data!$H$2:$H$52446=B$5)*(Data!$G$2:$G$52446=$B$4)*(Data!$I$2:$I$52446))</f>
        <v>24</v>
      </c>
      <c r="C18" s="46" cm="1">
        <f t="array" ref="C18">SUMPRODUCT((Data!$A$2:$A$52446=$A$3)*(Data!$B$2:$B$52446=$A18)*(Data!$H$2:$H$52446=C$5)*(Data!$G$2:$G$52446=$B$4)*(Data!$I$2:$I$52446))</f>
        <v>0</v>
      </c>
      <c r="D18" s="46" cm="1">
        <f t="array" ref="D18">IF($A$3&lt;2021, "-", SUMPRODUCT((Data!$A$2:$A$52446=$A$3)*(Data!$B$2:$B$52446=$A18)*(Data!$H$2:$H$52446=D$5)*(Data!$G$2:$G$52446=$B$4)*(Data!$I$2:$I$52446)))</f>
        <v>0</v>
      </c>
      <c r="E18" s="46" cm="1">
        <f t="array" ref="E18">IF($A$3&lt;2021, "-", SUMPRODUCT((Data!$A$2:$A$52446=$A$3)*(Data!$B$2:$B$52446=$A18)*(Data!$H$2:$H$52446=E$5)*(Data!$G$2:$G$52446=$B$4)*(Data!$I$2:$I$52446)))</f>
        <v>0</v>
      </c>
      <c r="F18" s="62">
        <f t="shared" si="2"/>
        <v>0</v>
      </c>
      <c r="G18" s="57"/>
      <c r="H18" s="46" cm="1">
        <f t="array" ref="H18">SUMPRODUCT((Data!$A$2:$A$52446=$A$3)*(Data!$B$2:$B$52446=$A18)*(Data!$H$2:$H$52446=H$5)*(Data!$G$2:$G$52446=$H$4)*(Data!$I$2:$I$52446))</f>
        <v>12</v>
      </c>
      <c r="I18" s="46" cm="1">
        <f t="array" ref="I18">SUMPRODUCT((Data!$A$2:$A$52446=$A$3)*(Data!$B$2:$B$52446=$A18)*(Data!$H$2:$H$52446=I$5)*(Data!$G$2:$G$52446=$H$4)*(Data!$I$2:$I$52446))</f>
        <v>0</v>
      </c>
      <c r="J18" s="46" cm="1">
        <f t="array" ref="J18">IF($A$3&lt;2021, "-", SUMPRODUCT((Data!$A$2:$A$52446=$A$3)*(Data!$B$2:$B$52446=$A18)*(Data!$H$2:$H$52446=J$5)*(Data!$G$2:$G$52446=$H$4)*(Data!$I$2:$I$52446)))</f>
        <v>0</v>
      </c>
      <c r="K18" s="46" cm="1">
        <f t="array" ref="K18">IF($A$3&lt;2021, "-", SUMPRODUCT((Data!$A$2:$A$52446=$A$3)*(Data!$B$2:$B$52446=$A18)*(Data!$H$2:$H$52446=K$5)*(Data!$G$2:$G$52446=$H$4)*(Data!$I$2:$I$52446)))</f>
        <v>0</v>
      </c>
      <c r="L18" s="62">
        <f t="shared" si="3"/>
        <v>0</v>
      </c>
      <c r="M18" s="57"/>
      <c r="N18" s="63">
        <f t="shared" si="9"/>
        <v>36</v>
      </c>
      <c r="O18" s="63">
        <f t="shared" si="0"/>
        <v>0</v>
      </c>
      <c r="P18" s="63">
        <f t="shared" si="0"/>
        <v>0</v>
      </c>
      <c r="Q18" s="63">
        <f t="shared" si="0"/>
        <v>0</v>
      </c>
      <c r="R18" s="62">
        <f t="shared" si="4"/>
        <v>0</v>
      </c>
      <c r="S18" s="57"/>
      <c r="T18" s="46" cm="1">
        <f t="array" ref="T18">SUMPRODUCT((Data!$A$2:$A$52446=$A$3)*(Data!$B$2:$B$52446=$A18)*(Data!$H$2:$H$52446=T$5)*(Data!$G$2:$G$52446=$T$4)*(Data!$I$2:$I$52446))</f>
        <v>1</v>
      </c>
      <c r="U18" s="46" cm="1">
        <f t="array" ref="U18">SUMPRODUCT((Data!$A$2:$A$52446=$A$3)*(Data!$B$2:$B$52446=$A18)*(Data!$H$2:$H$52446=U$5)*(Data!$G$2:$G$52446=$T$4)*(Data!$I$2:$I$52446))</f>
        <v>2</v>
      </c>
      <c r="V18" s="46" cm="1">
        <f t="array" ref="V18">IF($A$3&lt;2021, "-", SUMPRODUCT((Data!$A$2:$A$52446=$A$3)*(Data!$B$2:$B$52446=$A18)*(Data!$H$2:$H$52446=V$5)*(Data!$G$2:$G$52446=$T$4)*(Data!$I$2:$I$52446)))</f>
        <v>0</v>
      </c>
      <c r="W18" s="46" cm="1">
        <f t="array" ref="W18">IF($A$3&lt;2021, "-", SUMPRODUCT((Data!$A$2:$A$52446=$A$3)*(Data!$B$2:$B$52446=$A18)*(Data!$H$2:$H$52446=W$5)*(Data!$G$2:$G$52446=$T$4)*(Data!$I$2:$I$52446)))</f>
        <v>0</v>
      </c>
      <c r="X18" s="62">
        <f t="shared" si="5"/>
        <v>0.66700000000000004</v>
      </c>
      <c r="Y18" s="57"/>
      <c r="Z18" s="46" cm="1">
        <f t="array" ref="Z18">SUMPRODUCT((Data!$A$2:$A$52446=$A$3)*(Data!$B$2:$B$52446=$A18)*(Data!$H$2:$H$52446=Z$5)*(Data!$G$2:$G$52446=$Z$4)*(Data!$I$2:$I$52446))</f>
        <v>7</v>
      </c>
      <c r="AA18" s="46" cm="1">
        <f t="array" ref="AA18">SUMPRODUCT((Data!$A$2:$A$52446=$A$3)*(Data!$B$2:$B$52446=$A18)*(Data!$H$2:$H$52446=AA$5)*(Data!$G$2:$G$52446=$Z$4)*(Data!$I$2:$I$52446))</f>
        <v>9</v>
      </c>
      <c r="AB18" s="46" cm="1">
        <f t="array" ref="AB18">IF($A$3&lt;2021, "-", SUMPRODUCT((Data!$A$2:$A$52446=$A$3)*(Data!$B$2:$B$52446=$A18)*(Data!$H$2:$H$52446=AB$5)*(Data!$G$2:$G$52446=$Z$4)*(Data!$I$2:$I$52446)))</f>
        <v>0</v>
      </c>
      <c r="AC18" s="46" cm="1">
        <f t="array" ref="AC18">IF($A$3&lt;2021, "-", SUMPRODUCT((Data!$A$2:$A$52446=$A$3)*(Data!$B$2:$B$52446=$A18)*(Data!$H$2:$H$52446=AC$5)*(Data!$G$2:$G$52446=$Z$4)*(Data!$I$2:$I$52446)))</f>
        <v>0</v>
      </c>
      <c r="AD18" s="62">
        <f t="shared" si="6"/>
        <v>0.56299999999999994</v>
      </c>
      <c r="AE18" s="57"/>
      <c r="AF18" s="63">
        <f t="shared" si="7"/>
        <v>44</v>
      </c>
      <c r="AG18" s="63">
        <f t="shared" si="1"/>
        <v>11</v>
      </c>
      <c r="AH18" s="63">
        <f t="shared" si="1"/>
        <v>0</v>
      </c>
      <c r="AI18" s="63">
        <f t="shared" si="1"/>
        <v>0</v>
      </c>
      <c r="AJ18" s="62">
        <f t="shared" si="8"/>
        <v>0.2</v>
      </c>
    </row>
    <row r="19" spans="1:36" ht="15.75" x14ac:dyDescent="0.25">
      <c r="A19" s="43" t="s">
        <v>14</v>
      </c>
      <c r="B19" s="46" cm="1">
        <f t="array" ref="B19">SUMPRODUCT((Data!$A$2:$A$52446=$A$3)*(Data!$B$2:$B$52446=$A19)*(Data!$H$2:$H$52446=B$5)*(Data!$G$2:$G$52446=$B$4)*(Data!$I$2:$I$52446))</f>
        <v>9</v>
      </c>
      <c r="C19" s="46" cm="1">
        <f t="array" ref="C19">SUMPRODUCT((Data!$A$2:$A$52446=$A$3)*(Data!$B$2:$B$52446=$A19)*(Data!$H$2:$H$52446=C$5)*(Data!$G$2:$G$52446=$B$4)*(Data!$I$2:$I$52446))</f>
        <v>0</v>
      </c>
      <c r="D19" s="46" cm="1">
        <f t="array" ref="D19">IF($A$3&lt;2021, "-", SUMPRODUCT((Data!$A$2:$A$52446=$A$3)*(Data!$B$2:$B$52446=$A19)*(Data!$H$2:$H$52446=D$5)*(Data!$G$2:$G$52446=$B$4)*(Data!$I$2:$I$52446)))</f>
        <v>0</v>
      </c>
      <c r="E19" s="46" cm="1">
        <f t="array" ref="E19">IF($A$3&lt;2021, "-", SUMPRODUCT((Data!$A$2:$A$52446=$A$3)*(Data!$B$2:$B$52446=$A19)*(Data!$H$2:$H$52446=E$5)*(Data!$G$2:$G$52446=$B$4)*(Data!$I$2:$I$52446)))</f>
        <v>0</v>
      </c>
      <c r="F19" s="62">
        <f t="shared" si="2"/>
        <v>0</v>
      </c>
      <c r="G19" s="57"/>
      <c r="H19" s="46" cm="1">
        <f t="array" ref="H19">SUMPRODUCT((Data!$A$2:$A$52446=$A$3)*(Data!$B$2:$B$52446=$A19)*(Data!$H$2:$H$52446=H$5)*(Data!$G$2:$G$52446=$H$4)*(Data!$I$2:$I$52446))</f>
        <v>26</v>
      </c>
      <c r="I19" s="46" cm="1">
        <f t="array" ref="I19">SUMPRODUCT((Data!$A$2:$A$52446=$A$3)*(Data!$B$2:$B$52446=$A19)*(Data!$H$2:$H$52446=I$5)*(Data!$G$2:$G$52446=$H$4)*(Data!$I$2:$I$52446))</f>
        <v>1</v>
      </c>
      <c r="J19" s="46" cm="1">
        <f t="array" ref="J19">IF($A$3&lt;2021, "-", SUMPRODUCT((Data!$A$2:$A$52446=$A$3)*(Data!$B$2:$B$52446=$A19)*(Data!$H$2:$H$52446=J$5)*(Data!$G$2:$G$52446=$H$4)*(Data!$I$2:$I$52446)))</f>
        <v>0</v>
      </c>
      <c r="K19" s="46" cm="1">
        <f t="array" ref="K19">IF($A$3&lt;2021, "-", SUMPRODUCT((Data!$A$2:$A$52446=$A$3)*(Data!$B$2:$B$52446=$A19)*(Data!$H$2:$H$52446=K$5)*(Data!$G$2:$G$52446=$H$4)*(Data!$I$2:$I$52446)))</f>
        <v>0</v>
      </c>
      <c r="L19" s="62">
        <f t="shared" si="3"/>
        <v>3.6999999999999998E-2</v>
      </c>
      <c r="M19" s="57"/>
      <c r="N19" s="63">
        <f t="shared" si="9"/>
        <v>35</v>
      </c>
      <c r="O19" s="63">
        <f t="shared" si="0"/>
        <v>1</v>
      </c>
      <c r="P19" s="63">
        <f t="shared" si="0"/>
        <v>0</v>
      </c>
      <c r="Q19" s="63">
        <f t="shared" si="0"/>
        <v>0</v>
      </c>
      <c r="R19" s="62">
        <f t="shared" si="4"/>
        <v>2.8000000000000001E-2</v>
      </c>
      <c r="S19" s="57"/>
      <c r="T19" s="46" cm="1">
        <f t="array" ref="T19">SUMPRODUCT((Data!$A$2:$A$52446=$A$3)*(Data!$B$2:$B$52446=$A19)*(Data!$H$2:$H$52446=T$5)*(Data!$G$2:$G$52446=$T$4)*(Data!$I$2:$I$52446))</f>
        <v>0</v>
      </c>
      <c r="U19" s="46" cm="1">
        <f t="array" ref="U19">SUMPRODUCT((Data!$A$2:$A$52446=$A$3)*(Data!$B$2:$B$52446=$A19)*(Data!$H$2:$H$52446=U$5)*(Data!$G$2:$G$52446=$T$4)*(Data!$I$2:$I$52446))</f>
        <v>0</v>
      </c>
      <c r="V19" s="46" cm="1">
        <f t="array" ref="V19">IF($A$3&lt;2021, "-", SUMPRODUCT((Data!$A$2:$A$52446=$A$3)*(Data!$B$2:$B$52446=$A19)*(Data!$H$2:$H$52446=V$5)*(Data!$G$2:$G$52446=$T$4)*(Data!$I$2:$I$52446)))</f>
        <v>0</v>
      </c>
      <c r="W19" s="46" cm="1">
        <f t="array" ref="W19">IF($A$3&lt;2021, "-", SUMPRODUCT((Data!$A$2:$A$52446=$A$3)*(Data!$B$2:$B$52446=$A19)*(Data!$H$2:$H$52446=W$5)*(Data!$G$2:$G$52446=$T$4)*(Data!$I$2:$I$52446)))</f>
        <v>0</v>
      </c>
      <c r="X19" s="62" t="str">
        <f t="shared" si="5"/>
        <v>-</v>
      </c>
      <c r="Y19" s="57"/>
      <c r="Z19" s="46" cm="1">
        <f t="array" ref="Z19">SUMPRODUCT((Data!$A$2:$A$52446=$A$3)*(Data!$B$2:$B$52446=$A19)*(Data!$H$2:$H$52446=Z$5)*(Data!$G$2:$G$52446=$Z$4)*(Data!$I$2:$I$52446))</f>
        <v>5</v>
      </c>
      <c r="AA19" s="46" cm="1">
        <f t="array" ref="AA19">SUMPRODUCT((Data!$A$2:$A$52446=$A$3)*(Data!$B$2:$B$52446=$A19)*(Data!$H$2:$H$52446=AA$5)*(Data!$G$2:$G$52446=$Z$4)*(Data!$I$2:$I$52446))</f>
        <v>1</v>
      </c>
      <c r="AB19" s="46" cm="1">
        <f t="array" ref="AB19">IF($A$3&lt;2021, "-", SUMPRODUCT((Data!$A$2:$A$52446=$A$3)*(Data!$B$2:$B$52446=$A19)*(Data!$H$2:$H$52446=AB$5)*(Data!$G$2:$G$52446=$Z$4)*(Data!$I$2:$I$52446)))</f>
        <v>0</v>
      </c>
      <c r="AC19" s="46" cm="1">
        <f t="array" ref="AC19">IF($A$3&lt;2021, "-", SUMPRODUCT((Data!$A$2:$A$52446=$A$3)*(Data!$B$2:$B$52446=$A19)*(Data!$H$2:$H$52446=AC$5)*(Data!$G$2:$G$52446=$Z$4)*(Data!$I$2:$I$52446)))</f>
        <v>0</v>
      </c>
      <c r="AD19" s="62">
        <f t="shared" si="6"/>
        <v>0.16700000000000001</v>
      </c>
      <c r="AE19" s="57"/>
      <c r="AF19" s="63">
        <f t="shared" si="7"/>
        <v>40</v>
      </c>
      <c r="AG19" s="63">
        <f t="shared" si="1"/>
        <v>2</v>
      </c>
      <c r="AH19" s="63">
        <f t="shared" si="1"/>
        <v>0</v>
      </c>
      <c r="AI19" s="63">
        <f t="shared" si="1"/>
        <v>0</v>
      </c>
      <c r="AJ19" s="62">
        <f t="shared" si="8"/>
        <v>4.8000000000000001E-2</v>
      </c>
    </row>
    <row r="20" spans="1:36" ht="15.75" x14ac:dyDescent="0.25">
      <c r="A20" s="43" t="s">
        <v>15</v>
      </c>
      <c r="B20" s="46" cm="1">
        <f t="array" ref="B20">SUMPRODUCT((Data!$A$2:$A$52446=$A$3)*(Data!$B$2:$B$52446=$A20)*(Data!$H$2:$H$52446=B$5)*(Data!$G$2:$G$52446=$B$4)*(Data!$I$2:$I$52446))</f>
        <v>10</v>
      </c>
      <c r="C20" s="46" cm="1">
        <f t="array" ref="C20">SUMPRODUCT((Data!$A$2:$A$52446=$A$3)*(Data!$B$2:$B$52446=$A20)*(Data!$H$2:$H$52446=C$5)*(Data!$G$2:$G$52446=$B$4)*(Data!$I$2:$I$52446))</f>
        <v>4</v>
      </c>
      <c r="D20" s="46" cm="1">
        <f t="array" ref="D20">IF($A$3&lt;2021, "-", SUMPRODUCT((Data!$A$2:$A$52446=$A$3)*(Data!$B$2:$B$52446=$A20)*(Data!$H$2:$H$52446=D$5)*(Data!$G$2:$G$52446=$B$4)*(Data!$I$2:$I$52446)))</f>
        <v>1</v>
      </c>
      <c r="E20" s="46" cm="1">
        <f t="array" ref="E20">IF($A$3&lt;2021, "-", SUMPRODUCT((Data!$A$2:$A$52446=$A$3)*(Data!$B$2:$B$52446=$A20)*(Data!$H$2:$H$52446=E$5)*(Data!$G$2:$G$52446=$B$4)*(Data!$I$2:$I$52446)))</f>
        <v>0</v>
      </c>
      <c r="F20" s="62">
        <f t="shared" si="2"/>
        <v>0.26700000000000002</v>
      </c>
      <c r="G20" s="57"/>
      <c r="H20" s="46" cm="1">
        <f t="array" ref="H20">SUMPRODUCT((Data!$A$2:$A$52446=$A$3)*(Data!$B$2:$B$52446=$A20)*(Data!$H$2:$H$52446=H$5)*(Data!$G$2:$G$52446=$H$4)*(Data!$I$2:$I$52446))</f>
        <v>26</v>
      </c>
      <c r="I20" s="46" cm="1">
        <f t="array" ref="I20">SUMPRODUCT((Data!$A$2:$A$52446=$A$3)*(Data!$B$2:$B$52446=$A20)*(Data!$H$2:$H$52446=I$5)*(Data!$G$2:$G$52446=$H$4)*(Data!$I$2:$I$52446))</f>
        <v>0</v>
      </c>
      <c r="J20" s="46" cm="1">
        <f t="array" ref="J20">IF($A$3&lt;2021, "-", SUMPRODUCT((Data!$A$2:$A$52446=$A$3)*(Data!$B$2:$B$52446=$A20)*(Data!$H$2:$H$52446=J$5)*(Data!$G$2:$G$52446=$H$4)*(Data!$I$2:$I$52446)))</f>
        <v>0</v>
      </c>
      <c r="K20" s="46" cm="1">
        <f t="array" ref="K20">IF($A$3&lt;2021, "-", SUMPRODUCT((Data!$A$2:$A$52446=$A$3)*(Data!$B$2:$B$52446=$A20)*(Data!$H$2:$H$52446=K$5)*(Data!$G$2:$G$52446=$H$4)*(Data!$I$2:$I$52446)))</f>
        <v>0</v>
      </c>
      <c r="L20" s="62">
        <f t="shared" si="3"/>
        <v>0</v>
      </c>
      <c r="M20" s="57"/>
      <c r="N20" s="63">
        <f t="shared" si="9"/>
        <v>36</v>
      </c>
      <c r="O20" s="63">
        <f t="shared" si="0"/>
        <v>4</v>
      </c>
      <c r="P20" s="63">
        <f t="shared" si="0"/>
        <v>1</v>
      </c>
      <c r="Q20" s="63">
        <f t="shared" si="0"/>
        <v>0</v>
      </c>
      <c r="R20" s="62">
        <f t="shared" si="4"/>
        <v>9.8000000000000004E-2</v>
      </c>
      <c r="S20" s="57"/>
      <c r="T20" s="46" cm="1">
        <f t="array" ref="T20">SUMPRODUCT((Data!$A$2:$A$52446=$A$3)*(Data!$B$2:$B$52446=$A20)*(Data!$H$2:$H$52446=T$5)*(Data!$G$2:$G$52446=$T$4)*(Data!$I$2:$I$52446))</f>
        <v>0</v>
      </c>
      <c r="U20" s="46" cm="1">
        <f t="array" ref="U20">SUMPRODUCT((Data!$A$2:$A$52446=$A$3)*(Data!$B$2:$B$52446=$A20)*(Data!$H$2:$H$52446=U$5)*(Data!$G$2:$G$52446=$T$4)*(Data!$I$2:$I$52446))</f>
        <v>0</v>
      </c>
      <c r="V20" s="46" cm="1">
        <f t="array" ref="V20">IF($A$3&lt;2021, "-", SUMPRODUCT((Data!$A$2:$A$52446=$A$3)*(Data!$B$2:$B$52446=$A20)*(Data!$H$2:$H$52446=V$5)*(Data!$G$2:$G$52446=$T$4)*(Data!$I$2:$I$52446)))</f>
        <v>0</v>
      </c>
      <c r="W20" s="46" cm="1">
        <f t="array" ref="W20">IF($A$3&lt;2021, "-", SUMPRODUCT((Data!$A$2:$A$52446=$A$3)*(Data!$B$2:$B$52446=$A20)*(Data!$H$2:$H$52446=W$5)*(Data!$G$2:$G$52446=$T$4)*(Data!$I$2:$I$52446)))</f>
        <v>0</v>
      </c>
      <c r="X20" s="62" t="str">
        <f t="shared" si="5"/>
        <v>-</v>
      </c>
      <c r="Y20" s="57"/>
      <c r="Z20" s="46" cm="1">
        <f t="array" ref="Z20">SUMPRODUCT((Data!$A$2:$A$52446=$A$3)*(Data!$B$2:$B$52446=$A20)*(Data!$H$2:$H$52446=Z$5)*(Data!$G$2:$G$52446=$Z$4)*(Data!$I$2:$I$52446))</f>
        <v>4</v>
      </c>
      <c r="AA20" s="46" cm="1">
        <f t="array" ref="AA20">SUMPRODUCT((Data!$A$2:$A$52446=$A$3)*(Data!$B$2:$B$52446=$A20)*(Data!$H$2:$H$52446=AA$5)*(Data!$G$2:$G$52446=$Z$4)*(Data!$I$2:$I$52446))</f>
        <v>7</v>
      </c>
      <c r="AB20" s="46" cm="1">
        <f t="array" ref="AB20">IF($A$3&lt;2021, "-", SUMPRODUCT((Data!$A$2:$A$52446=$A$3)*(Data!$B$2:$B$52446=$A20)*(Data!$H$2:$H$52446=AB$5)*(Data!$G$2:$G$52446=$Z$4)*(Data!$I$2:$I$52446)))</f>
        <v>0</v>
      </c>
      <c r="AC20" s="46" cm="1">
        <f t="array" ref="AC20">IF($A$3&lt;2021, "-", SUMPRODUCT((Data!$A$2:$A$52446=$A$3)*(Data!$B$2:$B$52446=$A20)*(Data!$H$2:$H$52446=AC$5)*(Data!$G$2:$G$52446=$Z$4)*(Data!$I$2:$I$52446)))</f>
        <v>0</v>
      </c>
      <c r="AD20" s="62">
        <f t="shared" si="6"/>
        <v>0.63600000000000001</v>
      </c>
      <c r="AE20" s="57"/>
      <c r="AF20" s="63">
        <f t="shared" si="7"/>
        <v>40</v>
      </c>
      <c r="AG20" s="63">
        <f t="shared" si="1"/>
        <v>11</v>
      </c>
      <c r="AH20" s="63">
        <f t="shared" si="1"/>
        <v>1</v>
      </c>
      <c r="AI20" s="63">
        <f t="shared" si="1"/>
        <v>0</v>
      </c>
      <c r="AJ20" s="62">
        <f t="shared" si="8"/>
        <v>0.21199999999999999</v>
      </c>
    </row>
    <row r="21" spans="1:36" ht="15.75" x14ac:dyDescent="0.25">
      <c r="A21" s="57" t="s">
        <v>16</v>
      </c>
      <c r="B21" s="46" cm="1">
        <f t="array" ref="B21">SUMPRODUCT((Data!$A$2:$A$52446=$A$3)*(Data!$B$2:$B$52446=$A21)*(Data!$H$2:$H$52446=B$5)*(Data!$G$2:$G$52446=$B$4)*(Data!$I$2:$I$52446))</f>
        <v>17</v>
      </c>
      <c r="C21" s="46" cm="1">
        <f t="array" ref="C21">SUMPRODUCT((Data!$A$2:$A$52446=$A$3)*(Data!$B$2:$B$52446=$A21)*(Data!$H$2:$H$52446=C$5)*(Data!$G$2:$G$52446=$B$4)*(Data!$I$2:$I$52446))</f>
        <v>2</v>
      </c>
      <c r="D21" s="46" cm="1">
        <f t="array" ref="D21">IF($A$3&lt;2021, "-", SUMPRODUCT((Data!$A$2:$A$52446=$A$3)*(Data!$B$2:$B$52446=$A21)*(Data!$H$2:$H$52446=D$5)*(Data!$G$2:$G$52446=$B$4)*(Data!$I$2:$I$52446)))</f>
        <v>0</v>
      </c>
      <c r="E21" s="46" cm="1">
        <f t="array" ref="E21">IF($A$3&lt;2021, "-", SUMPRODUCT((Data!$A$2:$A$52446=$A$3)*(Data!$B$2:$B$52446=$A21)*(Data!$H$2:$H$52446=E$5)*(Data!$G$2:$G$52446=$B$4)*(Data!$I$2:$I$52446)))</f>
        <v>0</v>
      </c>
      <c r="F21" s="62">
        <f t="shared" si="2"/>
        <v>0.105</v>
      </c>
      <c r="G21" s="57"/>
      <c r="H21" s="46" cm="1">
        <f t="array" ref="H21">SUMPRODUCT((Data!$A$2:$A$52446=$A$3)*(Data!$B$2:$B$52446=$A21)*(Data!$H$2:$H$52446=H$5)*(Data!$G$2:$G$52446=$H$4)*(Data!$I$2:$I$52446))</f>
        <v>37</v>
      </c>
      <c r="I21" s="46" cm="1">
        <f t="array" ref="I21">SUMPRODUCT((Data!$A$2:$A$52446=$A$3)*(Data!$B$2:$B$52446=$A21)*(Data!$H$2:$H$52446=I$5)*(Data!$G$2:$G$52446=$H$4)*(Data!$I$2:$I$52446))</f>
        <v>6</v>
      </c>
      <c r="J21" s="46" cm="1">
        <f t="array" ref="J21">IF($A$3&lt;2021, "-", SUMPRODUCT((Data!$A$2:$A$52446=$A$3)*(Data!$B$2:$B$52446=$A21)*(Data!$H$2:$H$52446=J$5)*(Data!$G$2:$G$52446=$H$4)*(Data!$I$2:$I$52446)))</f>
        <v>0</v>
      </c>
      <c r="K21" s="46" cm="1">
        <f t="array" ref="K21">IF($A$3&lt;2021, "-", SUMPRODUCT((Data!$A$2:$A$52446=$A$3)*(Data!$B$2:$B$52446=$A21)*(Data!$H$2:$H$52446=K$5)*(Data!$G$2:$G$52446=$H$4)*(Data!$I$2:$I$52446)))</f>
        <v>0</v>
      </c>
      <c r="L21" s="62">
        <f t="shared" si="3"/>
        <v>0.14000000000000001</v>
      </c>
      <c r="M21" s="57"/>
      <c r="N21" s="63">
        <f t="shared" si="9"/>
        <v>54</v>
      </c>
      <c r="O21" s="63">
        <f t="shared" si="0"/>
        <v>8</v>
      </c>
      <c r="P21" s="63">
        <f t="shared" si="0"/>
        <v>0</v>
      </c>
      <c r="Q21" s="63">
        <f t="shared" si="0"/>
        <v>0</v>
      </c>
      <c r="R21" s="62">
        <f t="shared" si="4"/>
        <v>0.129</v>
      </c>
      <c r="S21" s="57"/>
      <c r="T21" s="46" cm="1">
        <f t="array" ref="T21">SUMPRODUCT((Data!$A$2:$A$52446=$A$3)*(Data!$B$2:$B$52446=$A21)*(Data!$H$2:$H$52446=T$5)*(Data!$G$2:$G$52446=$T$4)*(Data!$I$2:$I$52446))</f>
        <v>1</v>
      </c>
      <c r="U21" s="46" cm="1">
        <f t="array" ref="U21">SUMPRODUCT((Data!$A$2:$A$52446=$A$3)*(Data!$B$2:$B$52446=$A21)*(Data!$H$2:$H$52446=U$5)*(Data!$G$2:$G$52446=$T$4)*(Data!$I$2:$I$52446))</f>
        <v>2</v>
      </c>
      <c r="V21" s="46" cm="1">
        <f t="array" ref="V21">IF($A$3&lt;2021, "-", SUMPRODUCT((Data!$A$2:$A$52446=$A$3)*(Data!$B$2:$B$52446=$A21)*(Data!$H$2:$H$52446=V$5)*(Data!$G$2:$G$52446=$T$4)*(Data!$I$2:$I$52446)))</f>
        <v>0</v>
      </c>
      <c r="W21" s="46" cm="1">
        <f t="array" ref="W21">IF($A$3&lt;2021, "-", SUMPRODUCT((Data!$A$2:$A$52446=$A$3)*(Data!$B$2:$B$52446=$A21)*(Data!$H$2:$H$52446=W$5)*(Data!$G$2:$G$52446=$T$4)*(Data!$I$2:$I$52446)))</f>
        <v>0</v>
      </c>
      <c r="X21" s="62">
        <f t="shared" si="5"/>
        <v>0.66700000000000004</v>
      </c>
      <c r="Y21" s="57"/>
      <c r="Z21" s="46" cm="1">
        <f t="array" ref="Z21">SUMPRODUCT((Data!$A$2:$A$52446=$A$3)*(Data!$B$2:$B$52446=$A21)*(Data!$H$2:$H$52446=Z$5)*(Data!$G$2:$G$52446=$Z$4)*(Data!$I$2:$I$52446))</f>
        <v>8</v>
      </c>
      <c r="AA21" s="46" cm="1">
        <f t="array" ref="AA21">SUMPRODUCT((Data!$A$2:$A$52446=$A$3)*(Data!$B$2:$B$52446=$A21)*(Data!$H$2:$H$52446=AA$5)*(Data!$G$2:$G$52446=$Z$4)*(Data!$I$2:$I$52446))</f>
        <v>11</v>
      </c>
      <c r="AB21" s="46" cm="1">
        <f t="array" ref="AB21">IF($A$3&lt;2021, "-", SUMPRODUCT((Data!$A$2:$A$52446=$A$3)*(Data!$B$2:$B$52446=$A21)*(Data!$H$2:$H$52446=AB$5)*(Data!$G$2:$G$52446=$Z$4)*(Data!$I$2:$I$52446)))</f>
        <v>0</v>
      </c>
      <c r="AC21" s="46" cm="1">
        <f t="array" ref="AC21">IF($A$3&lt;2021, "-", SUMPRODUCT((Data!$A$2:$A$52446=$A$3)*(Data!$B$2:$B$52446=$A21)*(Data!$H$2:$H$52446=AC$5)*(Data!$G$2:$G$52446=$Z$4)*(Data!$I$2:$I$52446)))</f>
        <v>1</v>
      </c>
      <c r="AD21" s="62">
        <f t="shared" si="6"/>
        <v>0.57899999999999996</v>
      </c>
      <c r="AE21" s="57"/>
      <c r="AF21" s="63">
        <f t="shared" si="7"/>
        <v>63</v>
      </c>
      <c r="AG21" s="63">
        <f t="shared" si="1"/>
        <v>21</v>
      </c>
      <c r="AH21" s="63">
        <f t="shared" si="1"/>
        <v>0</v>
      </c>
      <c r="AI21" s="63">
        <f t="shared" si="1"/>
        <v>1</v>
      </c>
      <c r="AJ21" s="62">
        <f t="shared" si="8"/>
        <v>0.25</v>
      </c>
    </row>
    <row r="22" spans="1:36" ht="15.75" x14ac:dyDescent="0.25">
      <c r="A22" s="57" t="s">
        <v>17</v>
      </c>
      <c r="B22" s="46" cm="1">
        <f t="array" ref="B22">SUMPRODUCT((Data!$A$2:$A$52446=$A$3)*(Data!$B$2:$B$52446=$A22)*(Data!$H$2:$H$52446=B$5)*(Data!$G$2:$G$52446=$B$4)*(Data!$I$2:$I$52446))</f>
        <v>47</v>
      </c>
      <c r="C22" s="46" cm="1">
        <f t="array" ref="C22">SUMPRODUCT((Data!$A$2:$A$52446=$A$3)*(Data!$B$2:$B$52446=$A22)*(Data!$H$2:$H$52446=C$5)*(Data!$G$2:$G$52446=$B$4)*(Data!$I$2:$I$52446))</f>
        <v>1</v>
      </c>
      <c r="D22" s="46" cm="1">
        <f t="array" ref="D22">IF($A$3&lt;2021, "-", SUMPRODUCT((Data!$A$2:$A$52446=$A$3)*(Data!$B$2:$B$52446=$A22)*(Data!$H$2:$H$52446=D$5)*(Data!$G$2:$G$52446=$B$4)*(Data!$I$2:$I$52446)))</f>
        <v>0</v>
      </c>
      <c r="E22" s="46" cm="1">
        <f t="array" ref="E22">IF($A$3&lt;2021, "-", SUMPRODUCT((Data!$A$2:$A$52446=$A$3)*(Data!$B$2:$B$52446=$A22)*(Data!$H$2:$H$52446=E$5)*(Data!$G$2:$G$52446=$B$4)*(Data!$I$2:$I$52446)))</f>
        <v>0</v>
      </c>
      <c r="F22" s="62">
        <f t="shared" si="2"/>
        <v>2.1000000000000001E-2</v>
      </c>
      <c r="G22" s="64"/>
      <c r="H22" s="46" cm="1">
        <f t="array" ref="H22">SUMPRODUCT((Data!$A$2:$A$52446=$A$3)*(Data!$B$2:$B$52446=$A22)*(Data!$H$2:$H$52446=H$5)*(Data!$G$2:$G$52446=$H$4)*(Data!$I$2:$I$52446))</f>
        <v>63</v>
      </c>
      <c r="I22" s="46" cm="1">
        <f t="array" ref="I22">SUMPRODUCT((Data!$A$2:$A$52446=$A$3)*(Data!$B$2:$B$52446=$A22)*(Data!$H$2:$H$52446=I$5)*(Data!$G$2:$G$52446=$H$4)*(Data!$I$2:$I$52446))</f>
        <v>6</v>
      </c>
      <c r="J22" s="46" cm="1">
        <f t="array" ref="J22">IF($A$3&lt;2021, "-", SUMPRODUCT((Data!$A$2:$A$52446=$A$3)*(Data!$B$2:$B$52446=$A22)*(Data!$H$2:$H$52446=J$5)*(Data!$G$2:$G$52446=$H$4)*(Data!$I$2:$I$52446)))</f>
        <v>0</v>
      </c>
      <c r="K22" s="46" cm="1">
        <f t="array" ref="K22">IF($A$3&lt;2021, "-", SUMPRODUCT((Data!$A$2:$A$52446=$A$3)*(Data!$B$2:$B$52446=$A22)*(Data!$H$2:$H$52446=K$5)*(Data!$G$2:$G$52446=$H$4)*(Data!$I$2:$I$52446)))</f>
        <v>0</v>
      </c>
      <c r="L22" s="62">
        <f t="shared" si="3"/>
        <v>8.6999999999999994E-2</v>
      </c>
      <c r="M22" s="57"/>
      <c r="N22" s="63">
        <f t="shared" si="9"/>
        <v>110</v>
      </c>
      <c r="O22" s="63">
        <f t="shared" si="9"/>
        <v>7</v>
      </c>
      <c r="P22" s="63">
        <f t="shared" si="9"/>
        <v>0</v>
      </c>
      <c r="Q22" s="63">
        <f t="shared" si="9"/>
        <v>0</v>
      </c>
      <c r="R22" s="62">
        <f t="shared" si="4"/>
        <v>0.06</v>
      </c>
      <c r="S22" s="57"/>
      <c r="T22" s="46" cm="1">
        <f t="array" ref="T22">SUMPRODUCT((Data!$A$2:$A$52446=$A$3)*(Data!$B$2:$B$52446=$A22)*(Data!$H$2:$H$52446=T$5)*(Data!$G$2:$G$52446=$T$4)*(Data!$I$2:$I$52446))</f>
        <v>0</v>
      </c>
      <c r="U22" s="46" cm="1">
        <f t="array" ref="U22">SUMPRODUCT((Data!$A$2:$A$52446=$A$3)*(Data!$B$2:$B$52446=$A22)*(Data!$H$2:$H$52446=U$5)*(Data!$G$2:$G$52446=$T$4)*(Data!$I$2:$I$52446))</f>
        <v>2</v>
      </c>
      <c r="V22" s="46" cm="1">
        <f t="array" ref="V22">IF($A$3&lt;2021, "-", SUMPRODUCT((Data!$A$2:$A$52446=$A$3)*(Data!$B$2:$B$52446=$A22)*(Data!$H$2:$H$52446=V$5)*(Data!$G$2:$G$52446=$T$4)*(Data!$I$2:$I$52446)))</f>
        <v>0</v>
      </c>
      <c r="W22" s="46" cm="1">
        <f t="array" ref="W22">IF($A$3&lt;2021, "-", SUMPRODUCT((Data!$A$2:$A$52446=$A$3)*(Data!$B$2:$B$52446=$A22)*(Data!$H$2:$H$52446=W$5)*(Data!$G$2:$G$52446=$T$4)*(Data!$I$2:$I$52446)))</f>
        <v>0</v>
      </c>
      <c r="X22" s="62">
        <f t="shared" si="5"/>
        <v>1</v>
      </c>
      <c r="Y22" s="57"/>
      <c r="Z22" s="46" cm="1">
        <f t="array" ref="Z22">SUMPRODUCT((Data!$A$2:$A$52446=$A$3)*(Data!$B$2:$B$52446=$A22)*(Data!$H$2:$H$52446=Z$5)*(Data!$G$2:$G$52446=$Z$4)*(Data!$I$2:$I$52446))</f>
        <v>17</v>
      </c>
      <c r="AA22" s="46" cm="1">
        <f t="array" ref="AA22">SUMPRODUCT((Data!$A$2:$A$52446=$A$3)*(Data!$B$2:$B$52446=$A22)*(Data!$H$2:$H$52446=AA$5)*(Data!$G$2:$G$52446=$Z$4)*(Data!$I$2:$I$52446))</f>
        <v>14</v>
      </c>
      <c r="AB22" s="46" cm="1">
        <f t="array" ref="AB22">IF($A$3&lt;2021, "-", SUMPRODUCT((Data!$A$2:$A$52446=$A$3)*(Data!$B$2:$B$52446=$A22)*(Data!$H$2:$H$52446=AB$5)*(Data!$G$2:$G$52446=$Z$4)*(Data!$I$2:$I$52446)))</f>
        <v>0</v>
      </c>
      <c r="AC22" s="46" cm="1">
        <f t="array" ref="AC22">IF($A$3&lt;2021, "-", SUMPRODUCT((Data!$A$2:$A$52446=$A$3)*(Data!$B$2:$B$52446=$A22)*(Data!$H$2:$H$52446=AC$5)*(Data!$G$2:$G$52446=$Z$4)*(Data!$I$2:$I$52446)))</f>
        <v>0</v>
      </c>
      <c r="AD22" s="62">
        <f t="shared" si="6"/>
        <v>0.45200000000000001</v>
      </c>
      <c r="AE22" s="64"/>
      <c r="AF22" s="63">
        <f t="shared" si="7"/>
        <v>127</v>
      </c>
      <c r="AG22" s="63">
        <f t="shared" si="7"/>
        <v>23</v>
      </c>
      <c r="AH22" s="63">
        <f t="shared" si="7"/>
        <v>0</v>
      </c>
      <c r="AI22" s="63">
        <f t="shared" si="7"/>
        <v>0</v>
      </c>
      <c r="AJ22" s="62">
        <f t="shared" si="8"/>
        <v>0.153</v>
      </c>
    </row>
    <row r="23" spans="1:36" ht="15.75" x14ac:dyDescent="0.25">
      <c r="A23" s="43" t="s">
        <v>18</v>
      </c>
      <c r="B23" s="46" cm="1">
        <f t="array" ref="B23">SUMPRODUCT((Data!$A$2:$A$52446=$A$3)*(Data!$B$2:$B$52446=$A23)*(Data!$H$2:$H$52446=B$5)*(Data!$G$2:$G$52446=$B$4)*(Data!$I$2:$I$52446))</f>
        <v>25</v>
      </c>
      <c r="C23" s="46" cm="1">
        <f t="array" ref="C23">SUMPRODUCT((Data!$A$2:$A$52446=$A$3)*(Data!$B$2:$B$52446=$A23)*(Data!$H$2:$H$52446=C$5)*(Data!$G$2:$G$52446=$B$4)*(Data!$I$2:$I$52446))</f>
        <v>3</v>
      </c>
      <c r="D23" s="46" cm="1">
        <f t="array" ref="D23">IF($A$3&lt;2021, "-", SUMPRODUCT((Data!$A$2:$A$52446=$A$3)*(Data!$B$2:$B$52446=$A23)*(Data!$H$2:$H$52446=D$5)*(Data!$G$2:$G$52446=$B$4)*(Data!$I$2:$I$52446)))</f>
        <v>0</v>
      </c>
      <c r="E23" s="46" cm="1">
        <f t="array" ref="E23">IF($A$3&lt;2021, "-", SUMPRODUCT((Data!$A$2:$A$52446=$A$3)*(Data!$B$2:$B$52446=$A23)*(Data!$H$2:$H$52446=E$5)*(Data!$G$2:$G$52446=$B$4)*(Data!$I$2:$I$52446)))</f>
        <v>1</v>
      </c>
      <c r="F23" s="62">
        <f t="shared" si="2"/>
        <v>0.107</v>
      </c>
      <c r="G23" s="64"/>
      <c r="H23" s="46" cm="1">
        <f t="array" ref="H23">SUMPRODUCT((Data!$A$2:$A$52446=$A$3)*(Data!$B$2:$B$52446=$A23)*(Data!$H$2:$H$52446=H$5)*(Data!$G$2:$G$52446=$H$4)*(Data!$I$2:$I$52446))</f>
        <v>67</v>
      </c>
      <c r="I23" s="46" cm="1">
        <f t="array" ref="I23">SUMPRODUCT((Data!$A$2:$A$52446=$A$3)*(Data!$B$2:$B$52446=$A23)*(Data!$H$2:$H$52446=I$5)*(Data!$G$2:$G$52446=$H$4)*(Data!$I$2:$I$52446))</f>
        <v>4</v>
      </c>
      <c r="J23" s="46" cm="1">
        <f t="array" ref="J23">IF($A$3&lt;2021, "-", SUMPRODUCT((Data!$A$2:$A$52446=$A$3)*(Data!$B$2:$B$52446=$A23)*(Data!$H$2:$H$52446=J$5)*(Data!$G$2:$G$52446=$H$4)*(Data!$I$2:$I$52446)))</f>
        <v>0</v>
      </c>
      <c r="K23" s="46" cm="1">
        <f t="array" ref="K23">IF($A$3&lt;2021, "-", SUMPRODUCT((Data!$A$2:$A$52446=$A$3)*(Data!$B$2:$B$52446=$A23)*(Data!$H$2:$H$52446=K$5)*(Data!$G$2:$G$52446=$H$4)*(Data!$I$2:$I$52446)))</f>
        <v>2</v>
      </c>
      <c r="L23" s="62">
        <f t="shared" si="3"/>
        <v>5.6000000000000001E-2</v>
      </c>
      <c r="M23" s="57"/>
      <c r="N23" s="63">
        <f t="shared" si="9"/>
        <v>92</v>
      </c>
      <c r="O23" s="63">
        <f t="shared" si="9"/>
        <v>7</v>
      </c>
      <c r="P23" s="63">
        <f t="shared" si="9"/>
        <v>0</v>
      </c>
      <c r="Q23" s="63">
        <f t="shared" si="9"/>
        <v>3</v>
      </c>
      <c r="R23" s="62">
        <f t="shared" si="4"/>
        <v>7.0999999999999994E-2</v>
      </c>
      <c r="S23" s="57"/>
      <c r="T23" s="46" cm="1">
        <f t="array" ref="T23">SUMPRODUCT((Data!$A$2:$A$52446=$A$3)*(Data!$B$2:$B$52446=$A23)*(Data!$H$2:$H$52446=T$5)*(Data!$G$2:$G$52446=$T$4)*(Data!$I$2:$I$52446))</f>
        <v>1</v>
      </c>
      <c r="U23" s="46" cm="1">
        <f t="array" ref="U23">SUMPRODUCT((Data!$A$2:$A$52446=$A$3)*(Data!$B$2:$B$52446=$A23)*(Data!$H$2:$H$52446=U$5)*(Data!$G$2:$G$52446=$T$4)*(Data!$I$2:$I$52446))</f>
        <v>2</v>
      </c>
      <c r="V23" s="46" cm="1">
        <f t="array" ref="V23">IF($A$3&lt;2021, "-", SUMPRODUCT((Data!$A$2:$A$52446=$A$3)*(Data!$B$2:$B$52446=$A23)*(Data!$H$2:$H$52446=V$5)*(Data!$G$2:$G$52446=$T$4)*(Data!$I$2:$I$52446)))</f>
        <v>0</v>
      </c>
      <c r="W23" s="46" cm="1">
        <f t="array" ref="W23">IF($A$3&lt;2021, "-", SUMPRODUCT((Data!$A$2:$A$52446=$A$3)*(Data!$B$2:$B$52446=$A23)*(Data!$H$2:$H$52446=W$5)*(Data!$G$2:$G$52446=$T$4)*(Data!$I$2:$I$52446)))</f>
        <v>0</v>
      </c>
      <c r="X23" s="62">
        <f t="shared" si="5"/>
        <v>0.66700000000000004</v>
      </c>
      <c r="Y23" s="57"/>
      <c r="Z23" s="46" cm="1">
        <f t="array" ref="Z23">SUMPRODUCT((Data!$A$2:$A$52446=$A$3)*(Data!$B$2:$B$52446=$A23)*(Data!$H$2:$H$52446=Z$5)*(Data!$G$2:$G$52446=$Z$4)*(Data!$I$2:$I$52446))</f>
        <v>21</v>
      </c>
      <c r="AA23" s="46" cm="1">
        <f t="array" ref="AA23">SUMPRODUCT((Data!$A$2:$A$52446=$A$3)*(Data!$B$2:$B$52446=$A23)*(Data!$H$2:$H$52446=AA$5)*(Data!$G$2:$G$52446=$Z$4)*(Data!$I$2:$I$52446))</f>
        <v>17</v>
      </c>
      <c r="AB23" s="46" cm="1">
        <f t="array" ref="AB23">IF($A$3&lt;2021, "-", SUMPRODUCT((Data!$A$2:$A$52446=$A$3)*(Data!$B$2:$B$52446=$A23)*(Data!$H$2:$H$52446=AB$5)*(Data!$G$2:$G$52446=$Z$4)*(Data!$I$2:$I$52446)))</f>
        <v>0</v>
      </c>
      <c r="AC23" s="46" cm="1">
        <f t="array" ref="AC23">IF($A$3&lt;2021, "-", SUMPRODUCT((Data!$A$2:$A$52446=$A$3)*(Data!$B$2:$B$52446=$A23)*(Data!$H$2:$H$52446=AC$5)*(Data!$G$2:$G$52446=$Z$4)*(Data!$I$2:$I$52446)))</f>
        <v>0</v>
      </c>
      <c r="AD23" s="62">
        <f t="shared" si="6"/>
        <v>0.44700000000000001</v>
      </c>
      <c r="AE23" s="64"/>
      <c r="AF23" s="63">
        <f t="shared" si="7"/>
        <v>114</v>
      </c>
      <c r="AG23" s="63">
        <f t="shared" si="7"/>
        <v>26</v>
      </c>
      <c r="AH23" s="63">
        <f t="shared" si="7"/>
        <v>0</v>
      </c>
      <c r="AI23" s="63">
        <f t="shared" si="7"/>
        <v>3</v>
      </c>
      <c r="AJ23" s="62">
        <f t="shared" si="8"/>
        <v>0.186</v>
      </c>
    </row>
    <row r="24" spans="1:36" ht="15.75" x14ac:dyDescent="0.25">
      <c r="A24" s="43" t="s">
        <v>19</v>
      </c>
      <c r="B24" s="46" cm="1">
        <f t="array" ref="B24">SUMPRODUCT((Data!$A$2:$A$52446=$A$3)*(Data!$B$2:$B$52446=$A24)*(Data!$H$2:$H$52446=B$5)*(Data!$G$2:$G$52446=$B$4)*(Data!$I$2:$I$52446))</f>
        <v>15</v>
      </c>
      <c r="C24" s="46" cm="1">
        <f t="array" ref="C24">SUMPRODUCT((Data!$A$2:$A$52446=$A$3)*(Data!$B$2:$B$52446=$A24)*(Data!$H$2:$H$52446=C$5)*(Data!$G$2:$G$52446=$B$4)*(Data!$I$2:$I$52446))</f>
        <v>1</v>
      </c>
      <c r="D24" s="46" cm="1">
        <f t="array" ref="D24">IF($A$3&lt;2021, "-", SUMPRODUCT((Data!$A$2:$A$52446=$A$3)*(Data!$B$2:$B$52446=$A24)*(Data!$H$2:$H$52446=D$5)*(Data!$G$2:$G$52446=$B$4)*(Data!$I$2:$I$52446)))</f>
        <v>0</v>
      </c>
      <c r="E24" s="46" cm="1">
        <f t="array" ref="E24">IF($A$3&lt;2021, "-", SUMPRODUCT((Data!$A$2:$A$52446=$A$3)*(Data!$B$2:$B$52446=$A24)*(Data!$H$2:$H$52446=E$5)*(Data!$G$2:$G$52446=$B$4)*(Data!$I$2:$I$52446)))</f>
        <v>0</v>
      </c>
      <c r="F24" s="62">
        <f t="shared" si="2"/>
        <v>6.3E-2</v>
      </c>
      <c r="G24" s="64"/>
      <c r="H24" s="46" cm="1">
        <f t="array" ref="H24">SUMPRODUCT((Data!$A$2:$A$52446=$A$3)*(Data!$B$2:$B$52446=$A24)*(Data!$H$2:$H$52446=H$5)*(Data!$G$2:$G$52446=$H$4)*(Data!$I$2:$I$52446))</f>
        <v>17</v>
      </c>
      <c r="I24" s="46" cm="1">
        <f t="array" ref="I24">SUMPRODUCT((Data!$A$2:$A$52446=$A$3)*(Data!$B$2:$B$52446=$A24)*(Data!$H$2:$H$52446=I$5)*(Data!$G$2:$G$52446=$H$4)*(Data!$I$2:$I$52446))</f>
        <v>0</v>
      </c>
      <c r="J24" s="46" cm="1">
        <f t="array" ref="J24">IF($A$3&lt;2021, "-", SUMPRODUCT((Data!$A$2:$A$52446=$A$3)*(Data!$B$2:$B$52446=$A24)*(Data!$H$2:$H$52446=J$5)*(Data!$G$2:$G$52446=$H$4)*(Data!$I$2:$I$52446)))</f>
        <v>0</v>
      </c>
      <c r="K24" s="46" cm="1">
        <f t="array" ref="K24">IF($A$3&lt;2021, "-", SUMPRODUCT((Data!$A$2:$A$52446=$A$3)*(Data!$B$2:$B$52446=$A24)*(Data!$H$2:$H$52446=K$5)*(Data!$G$2:$G$52446=$H$4)*(Data!$I$2:$I$52446)))</f>
        <v>0</v>
      </c>
      <c r="L24" s="62">
        <f t="shared" si="3"/>
        <v>0</v>
      </c>
      <c r="M24" s="57"/>
      <c r="N24" s="63">
        <f t="shared" si="9"/>
        <v>32</v>
      </c>
      <c r="O24" s="63">
        <f t="shared" si="9"/>
        <v>1</v>
      </c>
      <c r="P24" s="63">
        <f t="shared" si="9"/>
        <v>0</v>
      </c>
      <c r="Q24" s="63">
        <f t="shared" si="9"/>
        <v>0</v>
      </c>
      <c r="R24" s="62">
        <f t="shared" si="4"/>
        <v>0.03</v>
      </c>
      <c r="S24" s="57"/>
      <c r="T24" s="46" cm="1">
        <f t="array" ref="T24">SUMPRODUCT((Data!$A$2:$A$52446=$A$3)*(Data!$B$2:$B$52446=$A24)*(Data!$H$2:$H$52446=T$5)*(Data!$G$2:$G$52446=$T$4)*(Data!$I$2:$I$52446))</f>
        <v>0</v>
      </c>
      <c r="U24" s="46" cm="1">
        <f t="array" ref="U24">SUMPRODUCT((Data!$A$2:$A$52446=$A$3)*(Data!$B$2:$B$52446=$A24)*(Data!$H$2:$H$52446=U$5)*(Data!$G$2:$G$52446=$T$4)*(Data!$I$2:$I$52446))</f>
        <v>2</v>
      </c>
      <c r="V24" s="46" cm="1">
        <f t="array" ref="V24">IF($A$3&lt;2021, "-", SUMPRODUCT((Data!$A$2:$A$52446=$A$3)*(Data!$B$2:$B$52446=$A24)*(Data!$H$2:$H$52446=V$5)*(Data!$G$2:$G$52446=$T$4)*(Data!$I$2:$I$52446)))</f>
        <v>0</v>
      </c>
      <c r="W24" s="46" cm="1">
        <f t="array" ref="W24">IF($A$3&lt;2021, "-", SUMPRODUCT((Data!$A$2:$A$52446=$A$3)*(Data!$B$2:$B$52446=$A24)*(Data!$H$2:$H$52446=W$5)*(Data!$G$2:$G$52446=$T$4)*(Data!$I$2:$I$52446)))</f>
        <v>0</v>
      </c>
      <c r="X24" s="62">
        <f t="shared" si="5"/>
        <v>1</v>
      </c>
      <c r="Y24" s="57"/>
      <c r="Z24" s="46" cm="1">
        <f t="array" ref="Z24">SUMPRODUCT((Data!$A$2:$A$52446=$A$3)*(Data!$B$2:$B$52446=$A24)*(Data!$H$2:$H$52446=Z$5)*(Data!$G$2:$G$52446=$Z$4)*(Data!$I$2:$I$52446))</f>
        <v>5</v>
      </c>
      <c r="AA24" s="46" cm="1">
        <f t="array" ref="AA24">SUMPRODUCT((Data!$A$2:$A$52446=$A$3)*(Data!$B$2:$B$52446=$A24)*(Data!$H$2:$H$52446=AA$5)*(Data!$G$2:$G$52446=$Z$4)*(Data!$I$2:$I$52446))</f>
        <v>4</v>
      </c>
      <c r="AB24" s="46" cm="1">
        <f t="array" ref="AB24">IF($A$3&lt;2021, "-", SUMPRODUCT((Data!$A$2:$A$52446=$A$3)*(Data!$B$2:$B$52446=$A24)*(Data!$H$2:$H$52446=AB$5)*(Data!$G$2:$G$52446=$Z$4)*(Data!$I$2:$I$52446)))</f>
        <v>0</v>
      </c>
      <c r="AC24" s="46" cm="1">
        <f t="array" ref="AC24">IF($A$3&lt;2021, "-", SUMPRODUCT((Data!$A$2:$A$52446=$A$3)*(Data!$B$2:$B$52446=$A24)*(Data!$H$2:$H$52446=AC$5)*(Data!$G$2:$G$52446=$Z$4)*(Data!$I$2:$I$52446)))</f>
        <v>0</v>
      </c>
      <c r="AD24" s="62">
        <f t="shared" si="6"/>
        <v>0.44400000000000001</v>
      </c>
      <c r="AE24" s="64"/>
      <c r="AF24" s="63">
        <f t="shared" si="7"/>
        <v>37</v>
      </c>
      <c r="AG24" s="63">
        <f t="shared" si="7"/>
        <v>7</v>
      </c>
      <c r="AH24" s="63">
        <f t="shared" si="7"/>
        <v>0</v>
      </c>
      <c r="AI24" s="63">
        <f t="shared" si="7"/>
        <v>0</v>
      </c>
      <c r="AJ24" s="62">
        <f t="shared" si="8"/>
        <v>0.159</v>
      </c>
    </row>
    <row r="25" spans="1:36" ht="15.75" x14ac:dyDescent="0.25">
      <c r="A25" s="43" t="s">
        <v>20</v>
      </c>
      <c r="B25" s="46" cm="1">
        <f t="array" ref="B25">SUMPRODUCT((Data!$A$2:$A$52446=$A$3)*(Data!$B$2:$B$52446=$A25)*(Data!$H$2:$H$52446=B$5)*(Data!$G$2:$G$52446=$B$4)*(Data!$I$2:$I$52446))</f>
        <v>29</v>
      </c>
      <c r="C25" s="46" cm="1">
        <f t="array" ref="C25">SUMPRODUCT((Data!$A$2:$A$52446=$A$3)*(Data!$B$2:$B$52446=$A25)*(Data!$H$2:$H$52446=C$5)*(Data!$G$2:$G$52446=$B$4)*(Data!$I$2:$I$52446))</f>
        <v>3</v>
      </c>
      <c r="D25" s="46" cm="1">
        <f t="array" ref="D25">IF($A$3&lt;2021, "-", SUMPRODUCT((Data!$A$2:$A$52446=$A$3)*(Data!$B$2:$B$52446=$A25)*(Data!$H$2:$H$52446=D$5)*(Data!$G$2:$G$52446=$B$4)*(Data!$I$2:$I$52446)))</f>
        <v>0</v>
      </c>
      <c r="E25" s="46" cm="1">
        <f t="array" ref="E25">IF($A$3&lt;2021, "-", SUMPRODUCT((Data!$A$2:$A$52446=$A$3)*(Data!$B$2:$B$52446=$A25)*(Data!$H$2:$H$52446=E$5)*(Data!$G$2:$G$52446=$B$4)*(Data!$I$2:$I$52446)))</f>
        <v>0</v>
      </c>
      <c r="F25" s="62">
        <f t="shared" si="2"/>
        <v>9.4E-2</v>
      </c>
      <c r="G25" s="43"/>
      <c r="H25" s="46" cm="1">
        <f t="array" ref="H25">SUMPRODUCT((Data!$A$2:$A$52446=$A$3)*(Data!$B$2:$B$52446=$A25)*(Data!$H$2:$H$52446=H$5)*(Data!$G$2:$G$52446=$H$4)*(Data!$I$2:$I$52446))</f>
        <v>16</v>
      </c>
      <c r="I25" s="46" cm="1">
        <f t="array" ref="I25">SUMPRODUCT((Data!$A$2:$A$52446=$A$3)*(Data!$B$2:$B$52446=$A25)*(Data!$H$2:$H$52446=I$5)*(Data!$G$2:$G$52446=$H$4)*(Data!$I$2:$I$52446))</f>
        <v>2</v>
      </c>
      <c r="J25" s="46" cm="1">
        <f t="array" ref="J25">IF($A$3&lt;2021, "-", SUMPRODUCT((Data!$A$2:$A$52446=$A$3)*(Data!$B$2:$B$52446=$A25)*(Data!$H$2:$H$52446=J$5)*(Data!$G$2:$G$52446=$H$4)*(Data!$I$2:$I$52446)))</f>
        <v>0</v>
      </c>
      <c r="K25" s="46" cm="1">
        <f t="array" ref="K25">IF($A$3&lt;2021, "-", SUMPRODUCT((Data!$A$2:$A$52446=$A$3)*(Data!$B$2:$B$52446=$A25)*(Data!$H$2:$H$52446=K$5)*(Data!$G$2:$G$52446=$H$4)*(Data!$I$2:$I$52446)))</f>
        <v>0</v>
      </c>
      <c r="L25" s="62">
        <f t="shared" si="3"/>
        <v>0.111</v>
      </c>
      <c r="M25" s="57"/>
      <c r="N25" s="63">
        <f t="shared" si="9"/>
        <v>45</v>
      </c>
      <c r="O25" s="63">
        <f t="shared" si="9"/>
        <v>5</v>
      </c>
      <c r="P25" s="63">
        <f t="shared" si="9"/>
        <v>0</v>
      </c>
      <c r="Q25" s="63">
        <f t="shared" si="9"/>
        <v>0</v>
      </c>
      <c r="R25" s="62">
        <f t="shared" si="4"/>
        <v>0.1</v>
      </c>
      <c r="S25" s="57"/>
      <c r="T25" s="46" cm="1">
        <f t="array" ref="T25">SUMPRODUCT((Data!$A$2:$A$52446=$A$3)*(Data!$B$2:$B$52446=$A25)*(Data!$H$2:$H$52446=T$5)*(Data!$G$2:$G$52446=$T$4)*(Data!$I$2:$I$52446))</f>
        <v>1</v>
      </c>
      <c r="U25" s="46" cm="1">
        <f t="array" ref="U25">SUMPRODUCT((Data!$A$2:$A$52446=$A$3)*(Data!$B$2:$B$52446=$A25)*(Data!$H$2:$H$52446=U$5)*(Data!$G$2:$G$52446=$T$4)*(Data!$I$2:$I$52446))</f>
        <v>2</v>
      </c>
      <c r="V25" s="46" cm="1">
        <f t="array" ref="V25">IF($A$3&lt;2021, "-", SUMPRODUCT((Data!$A$2:$A$52446=$A$3)*(Data!$B$2:$B$52446=$A25)*(Data!$H$2:$H$52446=V$5)*(Data!$G$2:$G$52446=$T$4)*(Data!$I$2:$I$52446)))</f>
        <v>0</v>
      </c>
      <c r="W25" s="46" cm="1">
        <f t="array" ref="W25">IF($A$3&lt;2021, "-", SUMPRODUCT((Data!$A$2:$A$52446=$A$3)*(Data!$B$2:$B$52446=$A25)*(Data!$H$2:$H$52446=W$5)*(Data!$G$2:$G$52446=$T$4)*(Data!$I$2:$I$52446)))</f>
        <v>0</v>
      </c>
      <c r="X25" s="62">
        <f t="shared" si="5"/>
        <v>0.66700000000000004</v>
      </c>
      <c r="Y25" s="57"/>
      <c r="Z25" s="46" cm="1">
        <f t="array" ref="Z25">SUMPRODUCT((Data!$A$2:$A$52446=$A$3)*(Data!$B$2:$B$52446=$A25)*(Data!$H$2:$H$52446=Z$5)*(Data!$G$2:$G$52446=$Z$4)*(Data!$I$2:$I$52446))</f>
        <v>6</v>
      </c>
      <c r="AA25" s="46" cm="1">
        <f t="array" ref="AA25">SUMPRODUCT((Data!$A$2:$A$52446=$A$3)*(Data!$B$2:$B$52446=$A25)*(Data!$H$2:$H$52446=AA$5)*(Data!$G$2:$G$52446=$Z$4)*(Data!$I$2:$I$52446))</f>
        <v>19</v>
      </c>
      <c r="AB25" s="46" cm="1">
        <f t="array" ref="AB25">IF($A$3&lt;2021, "-", SUMPRODUCT((Data!$A$2:$A$52446=$A$3)*(Data!$B$2:$B$52446=$A25)*(Data!$H$2:$H$52446=AB$5)*(Data!$G$2:$G$52446=$Z$4)*(Data!$I$2:$I$52446)))</f>
        <v>0</v>
      </c>
      <c r="AC25" s="46" cm="1">
        <f t="array" ref="AC25">IF($A$3&lt;2021, "-", SUMPRODUCT((Data!$A$2:$A$52446=$A$3)*(Data!$B$2:$B$52446=$A25)*(Data!$H$2:$H$52446=AC$5)*(Data!$G$2:$G$52446=$Z$4)*(Data!$I$2:$I$52446)))</f>
        <v>0</v>
      </c>
      <c r="AD25" s="62">
        <f t="shared" si="6"/>
        <v>0.76</v>
      </c>
      <c r="AE25" s="43"/>
      <c r="AF25" s="63">
        <f t="shared" si="7"/>
        <v>52</v>
      </c>
      <c r="AG25" s="63">
        <f t="shared" si="7"/>
        <v>26</v>
      </c>
      <c r="AH25" s="63">
        <f t="shared" si="7"/>
        <v>0</v>
      </c>
      <c r="AI25" s="63">
        <f t="shared" si="7"/>
        <v>0</v>
      </c>
      <c r="AJ25" s="62">
        <f t="shared" si="8"/>
        <v>0.33300000000000002</v>
      </c>
    </row>
    <row r="26" spans="1:36" ht="15.75" x14ac:dyDescent="0.25">
      <c r="A26" s="43" t="s">
        <v>21</v>
      </c>
      <c r="B26" s="46" cm="1">
        <f t="array" ref="B26">SUMPRODUCT((Data!$A$2:$A$52446=$A$3)*(Data!$B$2:$B$52446=$A26)*(Data!$H$2:$H$52446=B$5)*(Data!$G$2:$G$52446=$B$4)*(Data!$I$2:$I$52446))</f>
        <v>36</v>
      </c>
      <c r="C26" s="46" cm="1">
        <f t="array" ref="C26">SUMPRODUCT((Data!$A$2:$A$52446=$A$3)*(Data!$B$2:$B$52446=$A26)*(Data!$H$2:$H$52446=C$5)*(Data!$G$2:$G$52446=$B$4)*(Data!$I$2:$I$52446))</f>
        <v>5</v>
      </c>
      <c r="D26" s="46" cm="1">
        <f t="array" ref="D26">IF($A$3&lt;2021, "-", SUMPRODUCT((Data!$A$2:$A$52446=$A$3)*(Data!$B$2:$B$52446=$A26)*(Data!$H$2:$H$52446=D$5)*(Data!$G$2:$G$52446=$B$4)*(Data!$I$2:$I$52446)))</f>
        <v>0</v>
      </c>
      <c r="E26" s="46" cm="1">
        <f t="array" ref="E26">IF($A$3&lt;2021, "-", SUMPRODUCT((Data!$A$2:$A$52446=$A$3)*(Data!$B$2:$B$52446=$A26)*(Data!$H$2:$H$52446=E$5)*(Data!$G$2:$G$52446=$B$4)*(Data!$I$2:$I$52446)))</f>
        <v>3</v>
      </c>
      <c r="F26" s="62">
        <f t="shared" si="2"/>
        <v>0.122</v>
      </c>
      <c r="G26" s="43"/>
      <c r="H26" s="46" cm="1">
        <f t="array" ref="H26">SUMPRODUCT((Data!$A$2:$A$52446=$A$3)*(Data!$B$2:$B$52446=$A26)*(Data!$H$2:$H$52446=H$5)*(Data!$G$2:$G$52446=$H$4)*(Data!$I$2:$I$52446))</f>
        <v>34</v>
      </c>
      <c r="I26" s="46" cm="1">
        <f t="array" ref="I26">SUMPRODUCT((Data!$A$2:$A$52446=$A$3)*(Data!$B$2:$B$52446=$A26)*(Data!$H$2:$H$52446=I$5)*(Data!$G$2:$G$52446=$H$4)*(Data!$I$2:$I$52446))</f>
        <v>6</v>
      </c>
      <c r="J26" s="46" cm="1">
        <f t="array" ref="J26">IF($A$3&lt;2021, "-", SUMPRODUCT((Data!$A$2:$A$52446=$A$3)*(Data!$B$2:$B$52446=$A26)*(Data!$H$2:$H$52446=J$5)*(Data!$G$2:$G$52446=$H$4)*(Data!$I$2:$I$52446)))</f>
        <v>0</v>
      </c>
      <c r="K26" s="46" cm="1">
        <f t="array" ref="K26">IF($A$3&lt;2021, "-", SUMPRODUCT((Data!$A$2:$A$52446=$A$3)*(Data!$B$2:$B$52446=$A26)*(Data!$H$2:$H$52446=K$5)*(Data!$G$2:$G$52446=$H$4)*(Data!$I$2:$I$52446)))</f>
        <v>0</v>
      </c>
      <c r="L26" s="62">
        <f t="shared" si="3"/>
        <v>0.15</v>
      </c>
      <c r="M26" s="57"/>
      <c r="N26" s="63">
        <f t="shared" si="9"/>
        <v>70</v>
      </c>
      <c r="O26" s="63">
        <f t="shared" si="9"/>
        <v>11</v>
      </c>
      <c r="P26" s="63">
        <f t="shared" si="9"/>
        <v>0</v>
      </c>
      <c r="Q26" s="63">
        <f t="shared" si="9"/>
        <v>3</v>
      </c>
      <c r="R26" s="62">
        <f t="shared" si="4"/>
        <v>0.13600000000000001</v>
      </c>
      <c r="S26" s="57"/>
      <c r="T26" s="46" cm="1">
        <f t="array" ref="T26">SUMPRODUCT((Data!$A$2:$A$52446=$A$3)*(Data!$B$2:$B$52446=$A26)*(Data!$H$2:$H$52446=T$5)*(Data!$G$2:$G$52446=$T$4)*(Data!$I$2:$I$52446))</f>
        <v>1</v>
      </c>
      <c r="U26" s="46" cm="1">
        <f t="array" ref="U26">SUMPRODUCT((Data!$A$2:$A$52446=$A$3)*(Data!$B$2:$B$52446=$A26)*(Data!$H$2:$H$52446=U$5)*(Data!$G$2:$G$52446=$T$4)*(Data!$I$2:$I$52446))</f>
        <v>6</v>
      </c>
      <c r="V26" s="46" cm="1">
        <f t="array" ref="V26">IF($A$3&lt;2021, "-", SUMPRODUCT((Data!$A$2:$A$52446=$A$3)*(Data!$B$2:$B$52446=$A26)*(Data!$H$2:$H$52446=V$5)*(Data!$G$2:$G$52446=$T$4)*(Data!$I$2:$I$52446)))</f>
        <v>0</v>
      </c>
      <c r="W26" s="46" cm="1">
        <f t="array" ref="W26">IF($A$3&lt;2021, "-", SUMPRODUCT((Data!$A$2:$A$52446=$A$3)*(Data!$B$2:$B$52446=$A26)*(Data!$H$2:$H$52446=W$5)*(Data!$G$2:$G$52446=$T$4)*(Data!$I$2:$I$52446)))</f>
        <v>0</v>
      </c>
      <c r="X26" s="62">
        <f t="shared" si="5"/>
        <v>0.85699999999999998</v>
      </c>
      <c r="Y26" s="57"/>
      <c r="Z26" s="46" cm="1">
        <f t="array" ref="Z26">SUMPRODUCT((Data!$A$2:$A$52446=$A$3)*(Data!$B$2:$B$52446=$A26)*(Data!$H$2:$H$52446=Z$5)*(Data!$G$2:$G$52446=$Z$4)*(Data!$I$2:$I$52446))</f>
        <v>18</v>
      </c>
      <c r="AA26" s="46" cm="1">
        <f t="array" ref="AA26">SUMPRODUCT((Data!$A$2:$A$52446=$A$3)*(Data!$B$2:$B$52446=$A26)*(Data!$H$2:$H$52446=AA$5)*(Data!$G$2:$G$52446=$Z$4)*(Data!$I$2:$I$52446))</f>
        <v>29</v>
      </c>
      <c r="AB26" s="46" cm="1">
        <f t="array" ref="AB26">IF($A$3&lt;2021, "-", SUMPRODUCT((Data!$A$2:$A$52446=$A$3)*(Data!$B$2:$B$52446=$A26)*(Data!$H$2:$H$52446=AB$5)*(Data!$G$2:$G$52446=$Z$4)*(Data!$I$2:$I$52446)))</f>
        <v>0</v>
      </c>
      <c r="AC26" s="46" cm="1">
        <f t="array" ref="AC26">IF($A$3&lt;2021, "-", SUMPRODUCT((Data!$A$2:$A$52446=$A$3)*(Data!$B$2:$B$52446=$A26)*(Data!$H$2:$H$52446=AC$5)*(Data!$G$2:$G$52446=$Z$4)*(Data!$I$2:$I$52446)))</f>
        <v>2</v>
      </c>
      <c r="AD26" s="62">
        <f t="shared" si="6"/>
        <v>0.61699999999999999</v>
      </c>
      <c r="AE26" s="43"/>
      <c r="AF26" s="63">
        <f t="shared" si="7"/>
        <v>89</v>
      </c>
      <c r="AG26" s="63">
        <f t="shared" si="7"/>
        <v>46</v>
      </c>
      <c r="AH26" s="63">
        <f t="shared" si="7"/>
        <v>0</v>
      </c>
      <c r="AI26" s="63">
        <f t="shared" si="7"/>
        <v>5</v>
      </c>
      <c r="AJ26" s="62">
        <f t="shared" si="8"/>
        <v>0.34100000000000003</v>
      </c>
    </row>
    <row r="27" spans="1:36" ht="15.75" x14ac:dyDescent="0.25">
      <c r="A27" s="43" t="s">
        <v>22</v>
      </c>
      <c r="B27" s="46" cm="1">
        <f t="array" ref="B27">SUMPRODUCT((Data!$A$2:$A$52446=$A$3)*(Data!$B$2:$B$52446=$A27)*(Data!$H$2:$H$52446=B$5)*(Data!$G$2:$G$52446=$B$4)*(Data!$I$2:$I$52446))</f>
        <v>15</v>
      </c>
      <c r="C27" s="46" cm="1">
        <f t="array" ref="C27">SUMPRODUCT((Data!$A$2:$A$52446=$A$3)*(Data!$B$2:$B$52446=$A27)*(Data!$H$2:$H$52446=C$5)*(Data!$G$2:$G$52446=$B$4)*(Data!$I$2:$I$52446))</f>
        <v>3</v>
      </c>
      <c r="D27" s="46" cm="1">
        <f t="array" ref="D27">IF($A$3&lt;2021, "-", SUMPRODUCT((Data!$A$2:$A$52446=$A$3)*(Data!$B$2:$B$52446=$A27)*(Data!$H$2:$H$52446=D$5)*(Data!$G$2:$G$52446=$B$4)*(Data!$I$2:$I$52446)))</f>
        <v>0</v>
      </c>
      <c r="E27" s="46" cm="1">
        <f t="array" ref="E27">IF($A$3&lt;2021, "-", SUMPRODUCT((Data!$A$2:$A$52446=$A$3)*(Data!$B$2:$B$52446=$A27)*(Data!$H$2:$H$52446=E$5)*(Data!$G$2:$G$52446=$B$4)*(Data!$I$2:$I$52446)))</f>
        <v>0</v>
      </c>
      <c r="F27" s="62">
        <f t="shared" si="2"/>
        <v>0.16700000000000001</v>
      </c>
      <c r="G27" s="43"/>
      <c r="H27" s="46" cm="1">
        <f t="array" ref="H27">SUMPRODUCT((Data!$A$2:$A$52446=$A$3)*(Data!$B$2:$B$52446=$A27)*(Data!$H$2:$H$52446=H$5)*(Data!$G$2:$G$52446=$H$4)*(Data!$I$2:$I$52446))</f>
        <v>32</v>
      </c>
      <c r="I27" s="46" cm="1">
        <f t="array" ref="I27">SUMPRODUCT((Data!$A$2:$A$52446=$A$3)*(Data!$B$2:$B$52446=$A27)*(Data!$H$2:$H$52446=I$5)*(Data!$G$2:$G$52446=$H$4)*(Data!$I$2:$I$52446))</f>
        <v>9</v>
      </c>
      <c r="J27" s="46" cm="1">
        <f t="array" ref="J27">IF($A$3&lt;2021, "-", SUMPRODUCT((Data!$A$2:$A$52446=$A$3)*(Data!$B$2:$B$52446=$A27)*(Data!$H$2:$H$52446=J$5)*(Data!$G$2:$G$52446=$H$4)*(Data!$I$2:$I$52446)))</f>
        <v>0</v>
      </c>
      <c r="K27" s="46" cm="1">
        <f t="array" ref="K27">IF($A$3&lt;2021, "-", SUMPRODUCT((Data!$A$2:$A$52446=$A$3)*(Data!$B$2:$B$52446=$A27)*(Data!$H$2:$H$52446=K$5)*(Data!$G$2:$G$52446=$H$4)*(Data!$I$2:$I$52446)))</f>
        <v>0</v>
      </c>
      <c r="L27" s="62">
        <f t="shared" si="3"/>
        <v>0.22</v>
      </c>
      <c r="M27" s="57"/>
      <c r="N27" s="63">
        <f t="shared" si="9"/>
        <v>47</v>
      </c>
      <c r="O27" s="63">
        <f t="shared" si="9"/>
        <v>12</v>
      </c>
      <c r="P27" s="63">
        <f t="shared" si="9"/>
        <v>0</v>
      </c>
      <c r="Q27" s="63">
        <f t="shared" si="9"/>
        <v>0</v>
      </c>
      <c r="R27" s="62">
        <f t="shared" si="4"/>
        <v>0.20300000000000001</v>
      </c>
      <c r="S27" s="57"/>
      <c r="T27" s="46" cm="1">
        <f t="array" ref="T27">SUMPRODUCT((Data!$A$2:$A$52446=$A$3)*(Data!$B$2:$B$52446=$A27)*(Data!$H$2:$H$52446=T$5)*(Data!$G$2:$G$52446=$T$4)*(Data!$I$2:$I$52446))</f>
        <v>0</v>
      </c>
      <c r="U27" s="46" cm="1">
        <f t="array" ref="U27">SUMPRODUCT((Data!$A$2:$A$52446=$A$3)*(Data!$B$2:$B$52446=$A27)*(Data!$H$2:$H$52446=U$5)*(Data!$G$2:$G$52446=$T$4)*(Data!$I$2:$I$52446))</f>
        <v>0</v>
      </c>
      <c r="V27" s="46" cm="1">
        <f t="array" ref="V27">IF($A$3&lt;2021, "-", SUMPRODUCT((Data!$A$2:$A$52446=$A$3)*(Data!$B$2:$B$52446=$A27)*(Data!$H$2:$H$52446=V$5)*(Data!$G$2:$G$52446=$T$4)*(Data!$I$2:$I$52446)))</f>
        <v>0</v>
      </c>
      <c r="W27" s="46" cm="1">
        <f t="array" ref="W27">IF($A$3&lt;2021, "-", SUMPRODUCT((Data!$A$2:$A$52446=$A$3)*(Data!$B$2:$B$52446=$A27)*(Data!$H$2:$H$52446=W$5)*(Data!$G$2:$G$52446=$T$4)*(Data!$I$2:$I$52446)))</f>
        <v>0</v>
      </c>
      <c r="X27" s="62" t="str">
        <f t="shared" si="5"/>
        <v>-</v>
      </c>
      <c r="Y27" s="57"/>
      <c r="Z27" s="46" cm="1">
        <f t="array" ref="Z27">SUMPRODUCT((Data!$A$2:$A$52446=$A$3)*(Data!$B$2:$B$52446=$A27)*(Data!$H$2:$H$52446=Z$5)*(Data!$G$2:$G$52446=$Z$4)*(Data!$I$2:$I$52446))</f>
        <v>6</v>
      </c>
      <c r="AA27" s="46" cm="1">
        <f t="array" ref="AA27">SUMPRODUCT((Data!$A$2:$A$52446=$A$3)*(Data!$B$2:$B$52446=$A27)*(Data!$H$2:$H$52446=AA$5)*(Data!$G$2:$G$52446=$Z$4)*(Data!$I$2:$I$52446))</f>
        <v>5</v>
      </c>
      <c r="AB27" s="46" cm="1">
        <f t="array" ref="AB27">IF($A$3&lt;2021, "-", SUMPRODUCT((Data!$A$2:$A$52446=$A$3)*(Data!$B$2:$B$52446=$A27)*(Data!$H$2:$H$52446=AB$5)*(Data!$G$2:$G$52446=$Z$4)*(Data!$I$2:$I$52446)))</f>
        <v>0</v>
      </c>
      <c r="AC27" s="46" cm="1">
        <f t="array" ref="AC27">IF($A$3&lt;2021, "-", SUMPRODUCT((Data!$A$2:$A$52446=$A$3)*(Data!$B$2:$B$52446=$A27)*(Data!$H$2:$H$52446=AC$5)*(Data!$G$2:$G$52446=$Z$4)*(Data!$I$2:$I$52446)))</f>
        <v>0</v>
      </c>
      <c r="AD27" s="62">
        <f t="shared" si="6"/>
        <v>0.45500000000000002</v>
      </c>
      <c r="AE27" s="43"/>
      <c r="AF27" s="63">
        <f t="shared" si="7"/>
        <v>53</v>
      </c>
      <c r="AG27" s="63">
        <f t="shared" si="7"/>
        <v>17</v>
      </c>
      <c r="AH27" s="63">
        <f t="shared" si="7"/>
        <v>0</v>
      </c>
      <c r="AI27" s="63">
        <f t="shared" si="7"/>
        <v>0</v>
      </c>
      <c r="AJ27" s="62">
        <f t="shared" si="8"/>
        <v>0.24299999999999999</v>
      </c>
    </row>
    <row r="28" spans="1:36" ht="15.75" x14ac:dyDescent="0.25">
      <c r="A28" s="43" t="s">
        <v>50</v>
      </c>
      <c r="B28" s="46" cm="1">
        <f t="array" ref="B28">SUMPRODUCT((Data!$A$2:$A$52446=$A$3)*(Data!$B$2:$B$52446=$A28)*(Data!$H$2:$H$52446=B$5)*(Data!$G$2:$G$52446=$B$4)*(Data!$I$2:$I$52446))</f>
        <v>204</v>
      </c>
      <c r="C28" s="46" cm="1">
        <f t="array" ref="C28">SUMPRODUCT((Data!$A$2:$A$52446=$A$3)*(Data!$B$2:$B$52446=$A28)*(Data!$H$2:$H$52446=C$5)*(Data!$G$2:$G$52446=$B$4)*(Data!$I$2:$I$52446))</f>
        <v>20</v>
      </c>
      <c r="D28" s="46" cm="1">
        <f t="array" ref="D28">IF($A$3&lt;2021, "-", SUMPRODUCT((Data!$A$2:$A$52446=$A$3)*(Data!$B$2:$B$52446=$A28)*(Data!$H$2:$H$52446=D$5)*(Data!$G$2:$G$52446=$B$4)*(Data!$I$2:$I$52446)))</f>
        <v>0</v>
      </c>
      <c r="E28" s="46" cm="1">
        <f t="array" ref="E28">IF($A$3&lt;2021, "-", SUMPRODUCT((Data!$A$2:$A$52446=$A$3)*(Data!$B$2:$B$52446=$A28)*(Data!$H$2:$H$52446=E$5)*(Data!$G$2:$G$52446=$B$4)*(Data!$I$2:$I$52446)))</f>
        <v>0</v>
      </c>
      <c r="F28" s="62">
        <f t="shared" si="2"/>
        <v>8.8999999999999996E-2</v>
      </c>
      <c r="G28" s="43"/>
      <c r="H28" s="46" cm="1">
        <f t="array" ref="H28">SUMPRODUCT((Data!$A$2:$A$52446=$A$3)*(Data!$B$2:$B$52446=$A28)*(Data!$H$2:$H$52446=H$5)*(Data!$G$2:$G$52446=$H$4)*(Data!$I$2:$I$52446))</f>
        <v>0</v>
      </c>
      <c r="I28" s="46" cm="1">
        <f t="array" ref="I28">SUMPRODUCT((Data!$A$2:$A$52446=$A$3)*(Data!$B$2:$B$52446=$A28)*(Data!$H$2:$H$52446=I$5)*(Data!$G$2:$G$52446=$H$4)*(Data!$I$2:$I$52446))</f>
        <v>0</v>
      </c>
      <c r="J28" s="46" cm="1">
        <f t="array" ref="J28">IF($A$3&lt;2021, "-", SUMPRODUCT((Data!$A$2:$A$52446=$A$3)*(Data!$B$2:$B$52446=$A28)*(Data!$H$2:$H$52446=J$5)*(Data!$G$2:$G$52446=$H$4)*(Data!$I$2:$I$52446)))</f>
        <v>0</v>
      </c>
      <c r="K28" s="46" cm="1">
        <f t="array" ref="K28">IF($A$3&lt;2021, "-", SUMPRODUCT((Data!$A$2:$A$52446=$A$3)*(Data!$B$2:$B$52446=$A28)*(Data!$H$2:$H$52446=K$5)*(Data!$G$2:$G$52446=$H$4)*(Data!$I$2:$I$52446)))</f>
        <v>0</v>
      </c>
      <c r="L28" s="62" t="str">
        <f t="shared" si="3"/>
        <v>-</v>
      </c>
      <c r="M28" s="57"/>
      <c r="N28" s="63">
        <f t="shared" si="9"/>
        <v>204</v>
      </c>
      <c r="O28" s="63">
        <f t="shared" si="9"/>
        <v>20</v>
      </c>
      <c r="P28" s="63">
        <f t="shared" si="9"/>
        <v>0</v>
      </c>
      <c r="Q28" s="63">
        <f t="shared" si="9"/>
        <v>0</v>
      </c>
      <c r="R28" s="62">
        <f t="shared" si="4"/>
        <v>8.8999999999999996E-2</v>
      </c>
      <c r="S28" s="57"/>
      <c r="T28" s="46" cm="1">
        <f t="array" ref="T28">SUMPRODUCT((Data!$A$2:$A$52446=$A$3)*(Data!$B$2:$B$52446=$A28)*(Data!$H$2:$H$52446=T$5)*(Data!$G$2:$G$52446=$T$4)*(Data!$I$2:$I$52446))</f>
        <v>5</v>
      </c>
      <c r="U28" s="46" cm="1">
        <f t="array" ref="U28">SUMPRODUCT((Data!$A$2:$A$52446=$A$3)*(Data!$B$2:$B$52446=$A28)*(Data!$H$2:$H$52446=U$5)*(Data!$G$2:$G$52446=$T$4)*(Data!$I$2:$I$52446))</f>
        <v>6</v>
      </c>
      <c r="V28" s="46" cm="1">
        <f t="array" ref="V28">IF($A$3&lt;2021, "-", SUMPRODUCT((Data!$A$2:$A$52446=$A$3)*(Data!$B$2:$B$52446=$A28)*(Data!$H$2:$H$52446=V$5)*(Data!$G$2:$G$52446=$T$4)*(Data!$I$2:$I$52446)))</f>
        <v>0</v>
      </c>
      <c r="W28" s="46" cm="1">
        <f t="array" ref="W28">IF($A$3&lt;2021, "-", SUMPRODUCT((Data!$A$2:$A$52446=$A$3)*(Data!$B$2:$B$52446=$A28)*(Data!$H$2:$H$52446=W$5)*(Data!$G$2:$G$52446=$T$4)*(Data!$I$2:$I$52446)))</f>
        <v>0</v>
      </c>
      <c r="X28" s="62">
        <f t="shared" si="5"/>
        <v>0.54500000000000004</v>
      </c>
      <c r="Y28" s="57"/>
      <c r="Z28" s="46" cm="1">
        <f t="array" ref="Z28">SUMPRODUCT((Data!$A$2:$A$52446=$A$3)*(Data!$B$2:$B$52446=$A28)*(Data!$H$2:$H$52446=Z$5)*(Data!$G$2:$G$52446=$Z$4)*(Data!$I$2:$I$52446))</f>
        <v>59</v>
      </c>
      <c r="AA28" s="46" cm="1">
        <f t="array" ref="AA28">SUMPRODUCT((Data!$A$2:$A$52446=$A$3)*(Data!$B$2:$B$52446=$A28)*(Data!$H$2:$H$52446=AA$5)*(Data!$G$2:$G$52446=$Z$4)*(Data!$I$2:$I$52446))</f>
        <v>53</v>
      </c>
      <c r="AB28" s="46" cm="1">
        <f t="array" ref="AB28">IF($A$3&lt;2021, "-", SUMPRODUCT((Data!$A$2:$A$52446=$A$3)*(Data!$B$2:$B$52446=$A28)*(Data!$H$2:$H$52446=AB$5)*(Data!$G$2:$G$52446=$Z$4)*(Data!$I$2:$I$52446)))</f>
        <v>0</v>
      </c>
      <c r="AC28" s="46" cm="1">
        <f t="array" ref="AC28">IF($A$3&lt;2021, "-", SUMPRODUCT((Data!$A$2:$A$52446=$A$3)*(Data!$B$2:$B$52446=$A28)*(Data!$H$2:$H$52446=AC$5)*(Data!$G$2:$G$52446=$Z$4)*(Data!$I$2:$I$52446)))</f>
        <v>0</v>
      </c>
      <c r="AD28" s="62">
        <f t="shared" si="6"/>
        <v>0.47299999999999998</v>
      </c>
      <c r="AE28" s="43"/>
      <c r="AF28" s="63">
        <f t="shared" si="7"/>
        <v>268</v>
      </c>
      <c r="AG28" s="63">
        <f t="shared" si="7"/>
        <v>79</v>
      </c>
      <c r="AH28" s="63">
        <f t="shared" si="7"/>
        <v>0</v>
      </c>
      <c r="AI28" s="63">
        <f t="shared" si="7"/>
        <v>0</v>
      </c>
      <c r="AJ28" s="62">
        <f t="shared" si="8"/>
        <v>0.22800000000000001</v>
      </c>
    </row>
    <row r="29" spans="1:36" ht="15.75" x14ac:dyDescent="0.25">
      <c r="A29" s="43" t="s">
        <v>44</v>
      </c>
      <c r="B29" s="46" cm="1">
        <f t="array" ref="B29">SUMPRODUCT((Data!$A$2:$A$52446=$A$3)*(Data!$B$2:$B$52446=$A29)*(Data!$H$2:$H$52446=B$5)*(Data!$G$2:$G$52446=$B$4)*(Data!$I$2:$I$52446))</f>
        <v>50</v>
      </c>
      <c r="C29" s="46" cm="1">
        <f t="array" ref="C29">SUMPRODUCT((Data!$A$2:$A$52446=$A$3)*(Data!$B$2:$B$52446=$A29)*(Data!$H$2:$H$52446=C$5)*(Data!$G$2:$G$52446=$B$4)*(Data!$I$2:$I$52446))</f>
        <v>3</v>
      </c>
      <c r="D29" s="46" cm="1">
        <f t="array" ref="D29">IF($A$3&lt;2021, "-", SUMPRODUCT((Data!$A$2:$A$52446=$A$3)*(Data!$B$2:$B$52446=$A29)*(Data!$H$2:$H$52446=D$5)*(Data!$G$2:$G$52446=$B$4)*(Data!$I$2:$I$52446)))</f>
        <v>0</v>
      </c>
      <c r="E29" s="46" cm="1">
        <f t="array" ref="E29">IF($A$3&lt;2021, "-", SUMPRODUCT((Data!$A$2:$A$52446=$A$3)*(Data!$B$2:$B$52446=$A29)*(Data!$H$2:$H$52446=E$5)*(Data!$G$2:$G$52446=$B$4)*(Data!$I$2:$I$52446)))</f>
        <v>28</v>
      </c>
      <c r="F29" s="62">
        <f t="shared" si="2"/>
        <v>5.7000000000000002E-2</v>
      </c>
      <c r="G29" s="43"/>
      <c r="H29" s="46" cm="1">
        <f t="array" ref="H29">SUMPRODUCT((Data!$A$2:$A$52446=$A$3)*(Data!$B$2:$B$52446=$A29)*(Data!$H$2:$H$52446=H$5)*(Data!$G$2:$G$52446=$H$4)*(Data!$I$2:$I$52446))</f>
        <v>0</v>
      </c>
      <c r="I29" s="46" cm="1">
        <f t="array" ref="I29">SUMPRODUCT((Data!$A$2:$A$52446=$A$3)*(Data!$B$2:$B$52446=$A29)*(Data!$H$2:$H$52446=I$5)*(Data!$G$2:$G$52446=$H$4)*(Data!$I$2:$I$52446))</f>
        <v>0</v>
      </c>
      <c r="J29" s="46" cm="1">
        <f t="array" ref="J29">IF($A$3&lt;2021, "-", SUMPRODUCT((Data!$A$2:$A$52446=$A$3)*(Data!$B$2:$B$52446=$A29)*(Data!$H$2:$H$52446=J$5)*(Data!$G$2:$G$52446=$H$4)*(Data!$I$2:$I$52446)))</f>
        <v>0</v>
      </c>
      <c r="K29" s="46" cm="1">
        <f t="array" ref="K29">IF($A$3&lt;2021, "-", SUMPRODUCT((Data!$A$2:$A$52446=$A$3)*(Data!$B$2:$B$52446=$A29)*(Data!$H$2:$H$52446=K$5)*(Data!$G$2:$G$52446=$H$4)*(Data!$I$2:$I$52446)))</f>
        <v>0</v>
      </c>
      <c r="L29" s="62" t="str">
        <f t="shared" si="3"/>
        <v>-</v>
      </c>
      <c r="M29" s="57"/>
      <c r="N29" s="63">
        <f t="shared" si="9"/>
        <v>50</v>
      </c>
      <c r="O29" s="63">
        <f t="shared" si="9"/>
        <v>3</v>
      </c>
      <c r="P29" s="63">
        <f t="shared" si="9"/>
        <v>0</v>
      </c>
      <c r="Q29" s="63">
        <f t="shared" si="9"/>
        <v>28</v>
      </c>
      <c r="R29" s="62">
        <f t="shared" si="4"/>
        <v>5.7000000000000002E-2</v>
      </c>
      <c r="S29" s="57"/>
      <c r="T29" s="46" cm="1">
        <f t="array" ref="T29">SUMPRODUCT((Data!$A$2:$A$52446=$A$3)*(Data!$B$2:$B$52446=$A29)*(Data!$H$2:$H$52446=T$5)*(Data!$G$2:$G$52446=$T$4)*(Data!$I$2:$I$52446))</f>
        <v>0</v>
      </c>
      <c r="U29" s="46" cm="1">
        <f t="array" ref="U29">SUMPRODUCT((Data!$A$2:$A$52446=$A$3)*(Data!$B$2:$B$52446=$A29)*(Data!$H$2:$H$52446=U$5)*(Data!$G$2:$G$52446=$T$4)*(Data!$I$2:$I$52446))</f>
        <v>0</v>
      </c>
      <c r="V29" s="46" cm="1">
        <f t="array" ref="V29">IF($A$3&lt;2021, "-", SUMPRODUCT((Data!$A$2:$A$52446=$A$3)*(Data!$B$2:$B$52446=$A29)*(Data!$H$2:$H$52446=V$5)*(Data!$G$2:$G$52446=$T$4)*(Data!$I$2:$I$52446)))</f>
        <v>0</v>
      </c>
      <c r="W29" s="46" cm="1">
        <f t="array" ref="W29">IF($A$3&lt;2021, "-", SUMPRODUCT((Data!$A$2:$A$52446=$A$3)*(Data!$B$2:$B$52446=$A29)*(Data!$H$2:$H$52446=W$5)*(Data!$G$2:$G$52446=$T$4)*(Data!$I$2:$I$52446)))</f>
        <v>0</v>
      </c>
      <c r="X29" s="62" t="str">
        <f t="shared" si="5"/>
        <v>-</v>
      </c>
      <c r="Y29" s="57"/>
      <c r="Z29" s="46" cm="1">
        <f t="array" ref="Z29">SUMPRODUCT((Data!$A$2:$A$52446=$A$3)*(Data!$B$2:$B$52446=$A29)*(Data!$H$2:$H$52446=Z$5)*(Data!$G$2:$G$52446=$Z$4)*(Data!$I$2:$I$52446))</f>
        <v>14</v>
      </c>
      <c r="AA29" s="46" cm="1">
        <f t="array" ref="AA29">SUMPRODUCT((Data!$A$2:$A$52446=$A$3)*(Data!$B$2:$B$52446=$A29)*(Data!$H$2:$H$52446=AA$5)*(Data!$G$2:$G$52446=$Z$4)*(Data!$I$2:$I$52446))</f>
        <v>11</v>
      </c>
      <c r="AB29" s="46" cm="1">
        <f t="array" ref="AB29">IF($A$3&lt;2021, "-", SUMPRODUCT((Data!$A$2:$A$52446=$A$3)*(Data!$B$2:$B$52446=$A29)*(Data!$H$2:$H$52446=AB$5)*(Data!$G$2:$G$52446=$Z$4)*(Data!$I$2:$I$52446)))</f>
        <v>0</v>
      </c>
      <c r="AC29" s="46" cm="1">
        <f t="array" ref="AC29">IF($A$3&lt;2021, "-", SUMPRODUCT((Data!$A$2:$A$52446=$A$3)*(Data!$B$2:$B$52446=$A29)*(Data!$H$2:$H$52446=AC$5)*(Data!$G$2:$G$52446=$Z$4)*(Data!$I$2:$I$52446)))</f>
        <v>5</v>
      </c>
      <c r="AD29" s="62">
        <f t="shared" si="6"/>
        <v>0.44</v>
      </c>
      <c r="AE29" s="43"/>
      <c r="AF29" s="63">
        <f t="shared" si="7"/>
        <v>64</v>
      </c>
      <c r="AG29" s="63">
        <f t="shared" si="7"/>
        <v>14</v>
      </c>
      <c r="AH29" s="63">
        <f t="shared" si="7"/>
        <v>0</v>
      </c>
      <c r="AI29" s="63">
        <f t="shared" si="7"/>
        <v>33</v>
      </c>
      <c r="AJ29" s="62">
        <f t="shared" si="8"/>
        <v>0.17899999999999999</v>
      </c>
    </row>
    <row r="30" spans="1:36" ht="15.75" x14ac:dyDescent="0.25">
      <c r="A30" s="43" t="s">
        <v>68</v>
      </c>
      <c r="B30" s="46" cm="1">
        <f t="array" ref="B30">SUMPRODUCT((Data!$A$2:$A$52446=$A$3)*(Data!$B$2:$B$52446=$A30)*(Data!$H$2:$H$52446=B$5)*(Data!$G$2:$G$52446=$B$4)*(Data!$I$2:$I$52446))</f>
        <v>50</v>
      </c>
      <c r="C30" s="46" cm="1">
        <f t="array" ref="C30">SUMPRODUCT((Data!$A$2:$A$52446=$A$3)*(Data!$B$2:$B$52446=$A30)*(Data!$H$2:$H$52446=C$5)*(Data!$G$2:$G$52446=$B$4)*(Data!$I$2:$I$52446))</f>
        <v>0</v>
      </c>
      <c r="D30" s="46" cm="1">
        <f t="array" ref="D30">IF($A$3&lt;2021, "-", SUMPRODUCT((Data!$A$2:$A$52446=$A$3)*(Data!$B$2:$B$52446=$A30)*(Data!$H$2:$H$52446=D$5)*(Data!$G$2:$G$52446=$B$4)*(Data!$I$2:$I$52446)))</f>
        <v>0</v>
      </c>
      <c r="E30" s="46" cm="1">
        <f t="array" ref="E30">IF($A$3&lt;2021, "-", SUMPRODUCT((Data!$A$2:$A$52446=$A$3)*(Data!$B$2:$B$52446=$A30)*(Data!$H$2:$H$52446=E$5)*(Data!$G$2:$G$52446=$B$4)*(Data!$I$2:$I$52446)))</f>
        <v>0</v>
      </c>
      <c r="F30" s="62">
        <f t="shared" si="2"/>
        <v>0</v>
      </c>
      <c r="G30" s="43"/>
      <c r="H30" s="46" cm="1">
        <f t="array" ref="H30">SUMPRODUCT((Data!$A$2:$A$52446=$A$3)*(Data!$B$2:$B$52446=$A30)*(Data!$H$2:$H$52446=H$5)*(Data!$G$2:$G$52446=$H$4)*(Data!$I$2:$I$52446))</f>
        <v>39</v>
      </c>
      <c r="I30" s="46" cm="1">
        <f t="array" ref="I30">SUMPRODUCT((Data!$A$2:$A$52446=$A$3)*(Data!$B$2:$B$52446=$A30)*(Data!$H$2:$H$52446=I$5)*(Data!$G$2:$G$52446=$H$4)*(Data!$I$2:$I$52446))</f>
        <v>7</v>
      </c>
      <c r="J30" s="46" cm="1">
        <f t="array" ref="J30">IF($A$3&lt;2021, "-", SUMPRODUCT((Data!$A$2:$A$52446=$A$3)*(Data!$B$2:$B$52446=$A30)*(Data!$H$2:$H$52446=J$5)*(Data!$G$2:$G$52446=$H$4)*(Data!$I$2:$I$52446)))</f>
        <v>0</v>
      </c>
      <c r="K30" s="46" cm="1">
        <f t="array" ref="K30">IF($A$3&lt;2021, "-", SUMPRODUCT((Data!$A$2:$A$52446=$A$3)*(Data!$B$2:$B$52446=$A30)*(Data!$H$2:$H$52446=K$5)*(Data!$G$2:$G$52446=$H$4)*(Data!$I$2:$I$52446)))</f>
        <v>0</v>
      </c>
      <c r="L30" s="62">
        <f t="shared" si="3"/>
        <v>0.152</v>
      </c>
      <c r="M30" s="57"/>
      <c r="N30" s="63">
        <f t="shared" si="9"/>
        <v>89</v>
      </c>
      <c r="O30" s="63">
        <f t="shared" si="9"/>
        <v>7</v>
      </c>
      <c r="P30" s="63">
        <f t="shared" si="9"/>
        <v>0</v>
      </c>
      <c r="Q30" s="63">
        <f t="shared" si="9"/>
        <v>0</v>
      </c>
      <c r="R30" s="62">
        <f t="shared" si="4"/>
        <v>7.2999999999999995E-2</v>
      </c>
      <c r="S30" s="57"/>
      <c r="T30" s="46" cm="1">
        <f t="array" ref="T30">SUMPRODUCT((Data!$A$2:$A$52446=$A$3)*(Data!$B$2:$B$52446=$A30)*(Data!$H$2:$H$52446=T$5)*(Data!$G$2:$G$52446=$T$4)*(Data!$I$2:$I$52446))</f>
        <v>1</v>
      </c>
      <c r="U30" s="46" cm="1">
        <f t="array" ref="U30">SUMPRODUCT((Data!$A$2:$A$52446=$A$3)*(Data!$B$2:$B$52446=$A30)*(Data!$H$2:$H$52446=U$5)*(Data!$G$2:$G$52446=$T$4)*(Data!$I$2:$I$52446))</f>
        <v>4</v>
      </c>
      <c r="V30" s="46" cm="1">
        <f t="array" ref="V30">IF($A$3&lt;2021, "-", SUMPRODUCT((Data!$A$2:$A$52446=$A$3)*(Data!$B$2:$B$52446=$A30)*(Data!$H$2:$H$52446=V$5)*(Data!$G$2:$G$52446=$T$4)*(Data!$I$2:$I$52446)))</f>
        <v>0</v>
      </c>
      <c r="W30" s="46" cm="1">
        <f t="array" ref="W30">IF($A$3&lt;2021, "-", SUMPRODUCT((Data!$A$2:$A$52446=$A$3)*(Data!$B$2:$B$52446=$A30)*(Data!$H$2:$H$52446=W$5)*(Data!$G$2:$G$52446=$T$4)*(Data!$I$2:$I$52446)))</f>
        <v>0</v>
      </c>
      <c r="X30" s="62">
        <f t="shared" si="5"/>
        <v>0.8</v>
      </c>
      <c r="Y30" s="57"/>
      <c r="Z30" s="46" cm="1">
        <f t="array" ref="Z30">SUMPRODUCT((Data!$A$2:$A$52446=$A$3)*(Data!$B$2:$B$52446=$A30)*(Data!$H$2:$H$52446=Z$5)*(Data!$G$2:$G$52446=$Z$4)*(Data!$I$2:$I$52446))</f>
        <v>25</v>
      </c>
      <c r="AA30" s="46" cm="1">
        <f t="array" ref="AA30">SUMPRODUCT((Data!$A$2:$A$52446=$A$3)*(Data!$B$2:$B$52446=$A30)*(Data!$H$2:$H$52446=AA$5)*(Data!$G$2:$G$52446=$Z$4)*(Data!$I$2:$I$52446))</f>
        <v>23</v>
      </c>
      <c r="AB30" s="46" cm="1">
        <f t="array" ref="AB30">IF($A$3&lt;2021, "-", SUMPRODUCT((Data!$A$2:$A$52446=$A$3)*(Data!$B$2:$B$52446=$A30)*(Data!$H$2:$H$52446=AB$5)*(Data!$G$2:$G$52446=$Z$4)*(Data!$I$2:$I$52446)))</f>
        <v>0</v>
      </c>
      <c r="AC30" s="46" cm="1">
        <f t="array" ref="AC30">IF($A$3&lt;2021, "-", SUMPRODUCT((Data!$A$2:$A$52446=$A$3)*(Data!$B$2:$B$52446=$A30)*(Data!$H$2:$H$52446=AC$5)*(Data!$G$2:$G$52446=$Z$4)*(Data!$I$2:$I$52446)))</f>
        <v>0</v>
      </c>
      <c r="AD30" s="62">
        <f t="shared" si="6"/>
        <v>0.47899999999999998</v>
      </c>
      <c r="AE30" s="43"/>
      <c r="AF30" s="63">
        <f t="shared" si="7"/>
        <v>115</v>
      </c>
      <c r="AG30" s="63">
        <f t="shared" si="7"/>
        <v>34</v>
      </c>
      <c r="AH30" s="63">
        <f t="shared" si="7"/>
        <v>0</v>
      </c>
      <c r="AI30" s="63">
        <f t="shared" si="7"/>
        <v>0</v>
      </c>
      <c r="AJ30" s="62">
        <f t="shared" si="8"/>
        <v>0.22800000000000001</v>
      </c>
    </row>
    <row r="31" spans="1:36" ht="15.75" x14ac:dyDescent="0.25">
      <c r="A31" s="43" t="s">
        <v>23</v>
      </c>
      <c r="B31" s="46" cm="1">
        <f t="array" ref="B31">SUMPRODUCT((Data!$A$2:$A$52446=$A$3)*(Data!$B$2:$B$52446=$A31)*(Data!$H$2:$H$52446=B$5)*(Data!$G$2:$G$52446=$B$4)*(Data!$I$2:$I$52446))</f>
        <v>14</v>
      </c>
      <c r="C31" s="46" cm="1">
        <f t="array" ref="C31">SUMPRODUCT((Data!$A$2:$A$52446=$A$3)*(Data!$B$2:$B$52446=$A31)*(Data!$H$2:$H$52446=C$5)*(Data!$G$2:$G$52446=$B$4)*(Data!$I$2:$I$52446))</f>
        <v>5</v>
      </c>
      <c r="D31" s="46" cm="1">
        <f t="array" ref="D31">IF($A$3&lt;2021, "-", SUMPRODUCT((Data!$A$2:$A$52446=$A$3)*(Data!$B$2:$B$52446=$A31)*(Data!$H$2:$H$52446=D$5)*(Data!$G$2:$G$52446=$B$4)*(Data!$I$2:$I$52446)))</f>
        <v>0</v>
      </c>
      <c r="E31" s="46" cm="1">
        <f t="array" ref="E31">IF($A$3&lt;2021, "-", SUMPRODUCT((Data!$A$2:$A$52446=$A$3)*(Data!$B$2:$B$52446=$A31)*(Data!$H$2:$H$52446=E$5)*(Data!$G$2:$G$52446=$B$4)*(Data!$I$2:$I$52446)))</f>
        <v>0</v>
      </c>
      <c r="F31" s="62">
        <f t="shared" si="2"/>
        <v>0.26300000000000001</v>
      </c>
      <c r="G31" s="43"/>
      <c r="H31" s="46" cm="1">
        <f t="array" ref="H31">SUMPRODUCT((Data!$A$2:$A$52446=$A$3)*(Data!$B$2:$B$52446=$A31)*(Data!$H$2:$H$52446=H$5)*(Data!$G$2:$G$52446=$H$4)*(Data!$I$2:$I$52446))</f>
        <v>42</v>
      </c>
      <c r="I31" s="46" cm="1">
        <f t="array" ref="I31">SUMPRODUCT((Data!$A$2:$A$52446=$A$3)*(Data!$B$2:$B$52446=$A31)*(Data!$H$2:$H$52446=I$5)*(Data!$G$2:$G$52446=$H$4)*(Data!$I$2:$I$52446))</f>
        <v>5</v>
      </c>
      <c r="J31" s="46" cm="1">
        <f t="array" ref="J31">IF($A$3&lt;2021, "-", SUMPRODUCT((Data!$A$2:$A$52446=$A$3)*(Data!$B$2:$B$52446=$A31)*(Data!$H$2:$H$52446=J$5)*(Data!$G$2:$G$52446=$H$4)*(Data!$I$2:$I$52446)))</f>
        <v>0</v>
      </c>
      <c r="K31" s="46" cm="1">
        <f t="array" ref="K31">IF($A$3&lt;2021, "-", SUMPRODUCT((Data!$A$2:$A$52446=$A$3)*(Data!$B$2:$B$52446=$A31)*(Data!$H$2:$H$52446=K$5)*(Data!$G$2:$G$52446=$H$4)*(Data!$I$2:$I$52446)))</f>
        <v>0</v>
      </c>
      <c r="L31" s="62">
        <f t="shared" si="3"/>
        <v>0.106</v>
      </c>
      <c r="M31" s="57"/>
      <c r="N31" s="63">
        <f t="shared" si="9"/>
        <v>56</v>
      </c>
      <c r="O31" s="63">
        <f t="shared" si="9"/>
        <v>10</v>
      </c>
      <c r="P31" s="63">
        <f t="shared" si="9"/>
        <v>0</v>
      </c>
      <c r="Q31" s="63">
        <f t="shared" si="9"/>
        <v>0</v>
      </c>
      <c r="R31" s="62">
        <f t="shared" si="4"/>
        <v>0.152</v>
      </c>
      <c r="S31" s="57"/>
      <c r="T31" s="46" cm="1">
        <f t="array" ref="T31">SUMPRODUCT((Data!$A$2:$A$52446=$A$3)*(Data!$B$2:$B$52446=$A31)*(Data!$H$2:$H$52446=T$5)*(Data!$G$2:$G$52446=$T$4)*(Data!$I$2:$I$52446))</f>
        <v>1</v>
      </c>
      <c r="U31" s="46" cm="1">
        <f t="array" ref="U31">SUMPRODUCT((Data!$A$2:$A$52446=$A$3)*(Data!$B$2:$B$52446=$A31)*(Data!$H$2:$H$52446=U$5)*(Data!$G$2:$G$52446=$T$4)*(Data!$I$2:$I$52446))</f>
        <v>1</v>
      </c>
      <c r="V31" s="46" cm="1">
        <f t="array" ref="V31">IF($A$3&lt;2021, "-", SUMPRODUCT((Data!$A$2:$A$52446=$A$3)*(Data!$B$2:$B$52446=$A31)*(Data!$H$2:$H$52446=V$5)*(Data!$G$2:$G$52446=$T$4)*(Data!$I$2:$I$52446)))</f>
        <v>0</v>
      </c>
      <c r="W31" s="46" cm="1">
        <f t="array" ref="W31">IF($A$3&lt;2021, "-", SUMPRODUCT((Data!$A$2:$A$52446=$A$3)*(Data!$B$2:$B$52446=$A31)*(Data!$H$2:$H$52446=W$5)*(Data!$G$2:$G$52446=$T$4)*(Data!$I$2:$I$52446)))</f>
        <v>0</v>
      </c>
      <c r="X31" s="62">
        <f t="shared" si="5"/>
        <v>0.5</v>
      </c>
      <c r="Y31" s="57"/>
      <c r="Z31" s="46" cm="1">
        <f t="array" ref="Z31">SUMPRODUCT((Data!$A$2:$A$52446=$A$3)*(Data!$B$2:$B$52446=$A31)*(Data!$H$2:$H$52446=Z$5)*(Data!$G$2:$G$52446=$Z$4)*(Data!$I$2:$I$52446))</f>
        <v>2</v>
      </c>
      <c r="AA31" s="46" cm="1">
        <f t="array" ref="AA31">SUMPRODUCT((Data!$A$2:$A$52446=$A$3)*(Data!$B$2:$B$52446=$A31)*(Data!$H$2:$H$52446=AA$5)*(Data!$G$2:$G$52446=$Z$4)*(Data!$I$2:$I$52446))</f>
        <v>16</v>
      </c>
      <c r="AB31" s="46" cm="1">
        <f t="array" ref="AB31">IF($A$3&lt;2021, "-", SUMPRODUCT((Data!$A$2:$A$52446=$A$3)*(Data!$B$2:$B$52446=$A31)*(Data!$H$2:$H$52446=AB$5)*(Data!$G$2:$G$52446=$Z$4)*(Data!$I$2:$I$52446)))</f>
        <v>0</v>
      </c>
      <c r="AC31" s="46" cm="1">
        <f t="array" ref="AC31">IF($A$3&lt;2021, "-", SUMPRODUCT((Data!$A$2:$A$52446=$A$3)*(Data!$B$2:$B$52446=$A31)*(Data!$H$2:$H$52446=AC$5)*(Data!$G$2:$G$52446=$Z$4)*(Data!$I$2:$I$52446)))</f>
        <v>0</v>
      </c>
      <c r="AD31" s="62">
        <f t="shared" si="6"/>
        <v>0.88900000000000001</v>
      </c>
      <c r="AE31" s="43"/>
      <c r="AF31" s="63">
        <f t="shared" si="7"/>
        <v>59</v>
      </c>
      <c r="AG31" s="63">
        <f t="shared" si="7"/>
        <v>27</v>
      </c>
      <c r="AH31" s="63">
        <f t="shared" si="7"/>
        <v>0</v>
      </c>
      <c r="AI31" s="63">
        <f t="shared" si="7"/>
        <v>0</v>
      </c>
      <c r="AJ31" s="62">
        <f t="shared" si="8"/>
        <v>0.314</v>
      </c>
    </row>
    <row r="32" spans="1:36" ht="15.75" x14ac:dyDescent="0.25">
      <c r="A32" s="43" t="s">
        <v>24</v>
      </c>
      <c r="B32" s="46" cm="1">
        <f t="array" ref="B32">SUMPRODUCT((Data!$A$2:$A$52446=$A$3)*(Data!$B$2:$B$52446=$A32)*(Data!$H$2:$H$52446=B$5)*(Data!$G$2:$G$52446=$B$4)*(Data!$I$2:$I$52446))</f>
        <v>41</v>
      </c>
      <c r="C32" s="46" cm="1">
        <f t="array" ref="C32">SUMPRODUCT((Data!$A$2:$A$52446=$A$3)*(Data!$B$2:$B$52446=$A32)*(Data!$H$2:$H$52446=C$5)*(Data!$G$2:$G$52446=$B$4)*(Data!$I$2:$I$52446))</f>
        <v>3</v>
      </c>
      <c r="D32" s="46" cm="1">
        <f t="array" ref="D32">IF($A$3&lt;2021, "-", SUMPRODUCT((Data!$A$2:$A$52446=$A$3)*(Data!$B$2:$B$52446=$A32)*(Data!$H$2:$H$52446=D$5)*(Data!$G$2:$G$52446=$B$4)*(Data!$I$2:$I$52446)))</f>
        <v>0</v>
      </c>
      <c r="E32" s="46" cm="1">
        <f t="array" ref="E32">IF($A$3&lt;2021, "-", SUMPRODUCT((Data!$A$2:$A$52446=$A$3)*(Data!$B$2:$B$52446=$A32)*(Data!$H$2:$H$52446=E$5)*(Data!$G$2:$G$52446=$B$4)*(Data!$I$2:$I$52446)))</f>
        <v>0</v>
      </c>
      <c r="F32" s="62">
        <f t="shared" si="2"/>
        <v>6.8000000000000005E-2</v>
      </c>
      <c r="G32" s="43"/>
      <c r="H32" s="46" cm="1">
        <f t="array" ref="H32">SUMPRODUCT((Data!$A$2:$A$52446=$A$3)*(Data!$B$2:$B$52446=$A32)*(Data!$H$2:$H$52446=H$5)*(Data!$G$2:$G$52446=$H$4)*(Data!$I$2:$I$52446))</f>
        <v>22</v>
      </c>
      <c r="I32" s="46" cm="1">
        <f t="array" ref="I32">SUMPRODUCT((Data!$A$2:$A$52446=$A$3)*(Data!$B$2:$B$52446=$A32)*(Data!$H$2:$H$52446=I$5)*(Data!$G$2:$G$52446=$H$4)*(Data!$I$2:$I$52446))</f>
        <v>4</v>
      </c>
      <c r="J32" s="46" cm="1">
        <f t="array" ref="J32">IF($A$3&lt;2021, "-", SUMPRODUCT((Data!$A$2:$A$52446=$A$3)*(Data!$B$2:$B$52446=$A32)*(Data!$H$2:$H$52446=J$5)*(Data!$G$2:$G$52446=$H$4)*(Data!$I$2:$I$52446)))</f>
        <v>0</v>
      </c>
      <c r="K32" s="46" cm="1">
        <f t="array" ref="K32">IF($A$3&lt;2021, "-", SUMPRODUCT((Data!$A$2:$A$52446=$A$3)*(Data!$B$2:$B$52446=$A32)*(Data!$H$2:$H$52446=K$5)*(Data!$G$2:$G$52446=$H$4)*(Data!$I$2:$I$52446)))</f>
        <v>0</v>
      </c>
      <c r="L32" s="62">
        <f t="shared" si="3"/>
        <v>0.154</v>
      </c>
      <c r="M32" s="57"/>
      <c r="N32" s="63">
        <f t="shared" si="9"/>
        <v>63</v>
      </c>
      <c r="O32" s="63">
        <f t="shared" si="9"/>
        <v>7</v>
      </c>
      <c r="P32" s="63">
        <f t="shared" si="9"/>
        <v>0</v>
      </c>
      <c r="Q32" s="63">
        <f t="shared" si="9"/>
        <v>0</v>
      </c>
      <c r="R32" s="62">
        <f t="shared" si="4"/>
        <v>0.1</v>
      </c>
      <c r="S32" s="57"/>
      <c r="T32" s="46" cm="1">
        <f t="array" ref="T32">SUMPRODUCT((Data!$A$2:$A$52446=$A$3)*(Data!$B$2:$B$52446=$A32)*(Data!$H$2:$H$52446=T$5)*(Data!$G$2:$G$52446=$T$4)*(Data!$I$2:$I$52446))</f>
        <v>0</v>
      </c>
      <c r="U32" s="46" cm="1">
        <f t="array" ref="U32">SUMPRODUCT((Data!$A$2:$A$52446=$A$3)*(Data!$B$2:$B$52446=$A32)*(Data!$H$2:$H$52446=U$5)*(Data!$G$2:$G$52446=$T$4)*(Data!$I$2:$I$52446))</f>
        <v>2</v>
      </c>
      <c r="V32" s="46" cm="1">
        <f t="array" ref="V32">IF($A$3&lt;2021, "-", SUMPRODUCT((Data!$A$2:$A$52446=$A$3)*(Data!$B$2:$B$52446=$A32)*(Data!$H$2:$H$52446=V$5)*(Data!$G$2:$G$52446=$T$4)*(Data!$I$2:$I$52446)))</f>
        <v>0</v>
      </c>
      <c r="W32" s="46" cm="1">
        <f t="array" ref="W32">IF($A$3&lt;2021, "-", SUMPRODUCT((Data!$A$2:$A$52446=$A$3)*(Data!$B$2:$B$52446=$A32)*(Data!$H$2:$H$52446=W$5)*(Data!$G$2:$G$52446=$T$4)*(Data!$I$2:$I$52446)))</f>
        <v>0</v>
      </c>
      <c r="X32" s="62">
        <f t="shared" si="5"/>
        <v>1</v>
      </c>
      <c r="Y32" s="57"/>
      <c r="Z32" s="46" cm="1">
        <f t="array" ref="Z32">SUMPRODUCT((Data!$A$2:$A$52446=$A$3)*(Data!$B$2:$B$52446=$A32)*(Data!$H$2:$H$52446=Z$5)*(Data!$G$2:$G$52446=$Z$4)*(Data!$I$2:$I$52446))</f>
        <v>8</v>
      </c>
      <c r="AA32" s="46" cm="1">
        <f t="array" ref="AA32">SUMPRODUCT((Data!$A$2:$A$52446=$A$3)*(Data!$B$2:$B$52446=$A32)*(Data!$H$2:$H$52446=AA$5)*(Data!$G$2:$G$52446=$Z$4)*(Data!$I$2:$I$52446))</f>
        <v>18</v>
      </c>
      <c r="AB32" s="46" cm="1">
        <f t="array" ref="AB32">IF($A$3&lt;2021, "-", SUMPRODUCT((Data!$A$2:$A$52446=$A$3)*(Data!$B$2:$B$52446=$A32)*(Data!$H$2:$H$52446=AB$5)*(Data!$G$2:$G$52446=$Z$4)*(Data!$I$2:$I$52446)))</f>
        <v>0</v>
      </c>
      <c r="AC32" s="46" cm="1">
        <f t="array" ref="AC32">IF($A$3&lt;2021, "-", SUMPRODUCT((Data!$A$2:$A$52446=$A$3)*(Data!$B$2:$B$52446=$A32)*(Data!$H$2:$H$52446=AC$5)*(Data!$G$2:$G$52446=$Z$4)*(Data!$I$2:$I$52446)))</f>
        <v>0</v>
      </c>
      <c r="AD32" s="62">
        <f t="shared" si="6"/>
        <v>0.69199999999999995</v>
      </c>
      <c r="AE32" s="43"/>
      <c r="AF32" s="63">
        <f t="shared" si="7"/>
        <v>71</v>
      </c>
      <c r="AG32" s="63">
        <f t="shared" si="7"/>
        <v>27</v>
      </c>
      <c r="AH32" s="63">
        <f t="shared" si="7"/>
        <v>0</v>
      </c>
      <c r="AI32" s="63">
        <f t="shared" si="7"/>
        <v>0</v>
      </c>
      <c r="AJ32" s="62">
        <f t="shared" si="8"/>
        <v>0.27600000000000002</v>
      </c>
    </row>
    <row r="33" spans="1:36" ht="15.75" x14ac:dyDescent="0.25">
      <c r="A33" s="43" t="s">
        <v>25</v>
      </c>
      <c r="B33" s="46" cm="1">
        <f t="array" ref="B33">SUMPRODUCT((Data!$A$2:$A$52446=$A$3)*(Data!$B$2:$B$52446=$A33)*(Data!$H$2:$H$52446=B$5)*(Data!$G$2:$G$52446=$B$4)*(Data!$I$2:$I$52446))</f>
        <v>36</v>
      </c>
      <c r="C33" s="46" cm="1">
        <f t="array" ref="C33">SUMPRODUCT((Data!$A$2:$A$52446=$A$3)*(Data!$B$2:$B$52446=$A33)*(Data!$H$2:$H$52446=C$5)*(Data!$G$2:$G$52446=$B$4)*(Data!$I$2:$I$52446))</f>
        <v>4</v>
      </c>
      <c r="D33" s="46" cm="1">
        <f t="array" ref="D33">IF($A$3&lt;2021, "-", SUMPRODUCT((Data!$A$2:$A$52446=$A$3)*(Data!$B$2:$B$52446=$A33)*(Data!$H$2:$H$52446=D$5)*(Data!$G$2:$G$52446=$B$4)*(Data!$I$2:$I$52446)))</f>
        <v>0</v>
      </c>
      <c r="E33" s="46" cm="1">
        <f t="array" ref="E33">IF($A$3&lt;2021, "-", SUMPRODUCT((Data!$A$2:$A$52446=$A$3)*(Data!$B$2:$B$52446=$A33)*(Data!$H$2:$H$52446=E$5)*(Data!$G$2:$G$52446=$B$4)*(Data!$I$2:$I$52446)))</f>
        <v>2</v>
      </c>
      <c r="F33" s="62">
        <f t="shared" si="2"/>
        <v>0.1</v>
      </c>
      <c r="G33" s="43"/>
      <c r="H33" s="46" cm="1">
        <f t="array" ref="H33">SUMPRODUCT((Data!$A$2:$A$52446=$A$3)*(Data!$B$2:$B$52446=$A33)*(Data!$H$2:$H$52446=H$5)*(Data!$G$2:$G$52446=$H$4)*(Data!$I$2:$I$52446))</f>
        <v>23</v>
      </c>
      <c r="I33" s="46" cm="1">
        <f t="array" ref="I33">SUMPRODUCT((Data!$A$2:$A$52446=$A$3)*(Data!$B$2:$B$52446=$A33)*(Data!$H$2:$H$52446=I$5)*(Data!$G$2:$G$52446=$H$4)*(Data!$I$2:$I$52446))</f>
        <v>4</v>
      </c>
      <c r="J33" s="46" cm="1">
        <f t="array" ref="J33">IF($A$3&lt;2021, "-", SUMPRODUCT((Data!$A$2:$A$52446=$A$3)*(Data!$B$2:$B$52446=$A33)*(Data!$H$2:$H$52446=J$5)*(Data!$G$2:$G$52446=$H$4)*(Data!$I$2:$I$52446)))</f>
        <v>0</v>
      </c>
      <c r="K33" s="46" cm="1">
        <f t="array" ref="K33">IF($A$3&lt;2021, "-", SUMPRODUCT((Data!$A$2:$A$52446=$A$3)*(Data!$B$2:$B$52446=$A33)*(Data!$H$2:$H$52446=K$5)*(Data!$G$2:$G$52446=$H$4)*(Data!$I$2:$I$52446)))</f>
        <v>0</v>
      </c>
      <c r="L33" s="62">
        <f t="shared" si="3"/>
        <v>0.14799999999999999</v>
      </c>
      <c r="M33" s="57"/>
      <c r="N33" s="63">
        <f t="shared" si="9"/>
        <v>59</v>
      </c>
      <c r="O33" s="63">
        <f t="shared" si="9"/>
        <v>8</v>
      </c>
      <c r="P33" s="63">
        <f t="shared" si="9"/>
        <v>0</v>
      </c>
      <c r="Q33" s="63">
        <f t="shared" si="9"/>
        <v>2</v>
      </c>
      <c r="R33" s="62">
        <f t="shared" si="4"/>
        <v>0.11899999999999999</v>
      </c>
      <c r="S33" s="57"/>
      <c r="T33" s="46" cm="1">
        <f t="array" ref="T33">SUMPRODUCT((Data!$A$2:$A$52446=$A$3)*(Data!$B$2:$B$52446=$A33)*(Data!$H$2:$H$52446=T$5)*(Data!$G$2:$G$52446=$T$4)*(Data!$I$2:$I$52446))</f>
        <v>0</v>
      </c>
      <c r="U33" s="46" cm="1">
        <f t="array" ref="U33">SUMPRODUCT((Data!$A$2:$A$52446=$A$3)*(Data!$B$2:$B$52446=$A33)*(Data!$H$2:$H$52446=U$5)*(Data!$G$2:$G$52446=$T$4)*(Data!$I$2:$I$52446))</f>
        <v>3</v>
      </c>
      <c r="V33" s="46" cm="1">
        <f t="array" ref="V33">IF($A$3&lt;2021, "-", SUMPRODUCT((Data!$A$2:$A$52446=$A$3)*(Data!$B$2:$B$52446=$A33)*(Data!$H$2:$H$52446=V$5)*(Data!$G$2:$G$52446=$T$4)*(Data!$I$2:$I$52446)))</f>
        <v>0</v>
      </c>
      <c r="W33" s="46" cm="1">
        <f t="array" ref="W33">IF($A$3&lt;2021, "-", SUMPRODUCT((Data!$A$2:$A$52446=$A$3)*(Data!$B$2:$B$52446=$A33)*(Data!$H$2:$H$52446=W$5)*(Data!$G$2:$G$52446=$T$4)*(Data!$I$2:$I$52446)))</f>
        <v>0</v>
      </c>
      <c r="X33" s="62">
        <f t="shared" si="5"/>
        <v>1</v>
      </c>
      <c r="Y33" s="57"/>
      <c r="Z33" s="46" cm="1">
        <f t="array" ref="Z33">SUMPRODUCT((Data!$A$2:$A$52446=$A$3)*(Data!$B$2:$B$52446=$A33)*(Data!$H$2:$H$52446=Z$5)*(Data!$G$2:$G$52446=$Z$4)*(Data!$I$2:$I$52446))</f>
        <v>12</v>
      </c>
      <c r="AA33" s="46" cm="1">
        <f t="array" ref="AA33">SUMPRODUCT((Data!$A$2:$A$52446=$A$3)*(Data!$B$2:$B$52446=$A33)*(Data!$H$2:$H$52446=AA$5)*(Data!$G$2:$G$52446=$Z$4)*(Data!$I$2:$I$52446))</f>
        <v>16</v>
      </c>
      <c r="AB33" s="46" cm="1">
        <f t="array" ref="AB33">IF($A$3&lt;2021, "-", SUMPRODUCT((Data!$A$2:$A$52446=$A$3)*(Data!$B$2:$B$52446=$A33)*(Data!$H$2:$H$52446=AB$5)*(Data!$G$2:$G$52446=$Z$4)*(Data!$I$2:$I$52446)))</f>
        <v>0</v>
      </c>
      <c r="AC33" s="46" cm="1">
        <f t="array" ref="AC33">IF($A$3&lt;2021, "-", SUMPRODUCT((Data!$A$2:$A$52446=$A$3)*(Data!$B$2:$B$52446=$A33)*(Data!$H$2:$H$52446=AC$5)*(Data!$G$2:$G$52446=$Z$4)*(Data!$I$2:$I$52446)))</f>
        <v>0</v>
      </c>
      <c r="AD33" s="62">
        <f t="shared" si="6"/>
        <v>0.57099999999999995</v>
      </c>
      <c r="AE33" s="43"/>
      <c r="AF33" s="63">
        <f t="shared" si="7"/>
        <v>71</v>
      </c>
      <c r="AG33" s="63">
        <f t="shared" si="7"/>
        <v>27</v>
      </c>
      <c r="AH33" s="63">
        <f t="shared" si="7"/>
        <v>0</v>
      </c>
      <c r="AI33" s="63">
        <f t="shared" si="7"/>
        <v>2</v>
      </c>
      <c r="AJ33" s="62">
        <f t="shared" si="8"/>
        <v>0.27600000000000002</v>
      </c>
    </row>
    <row r="34" spans="1:36" ht="15.75" x14ac:dyDescent="0.25">
      <c r="A34" s="43" t="s">
        <v>43</v>
      </c>
      <c r="B34" s="46" cm="1">
        <f t="array" ref="B34">SUMPRODUCT((Data!$A$2:$A$52446=$A$3)*(Data!$B$2:$B$52446=$A34)*(Data!$H$2:$H$52446=B$5)*(Data!$G$2:$G$52446=$B$4)*(Data!$I$2:$I$52446))</f>
        <v>1</v>
      </c>
      <c r="C34" s="46" cm="1">
        <f t="array" ref="C34">SUMPRODUCT((Data!$A$2:$A$52446=$A$3)*(Data!$B$2:$B$52446=$A34)*(Data!$H$2:$H$52446=C$5)*(Data!$G$2:$G$52446=$B$4)*(Data!$I$2:$I$52446))</f>
        <v>0</v>
      </c>
      <c r="D34" s="46" cm="1">
        <f t="array" ref="D34">IF($A$3&lt;2021, "-", SUMPRODUCT((Data!$A$2:$A$52446=$A$3)*(Data!$B$2:$B$52446=$A34)*(Data!$H$2:$H$52446=D$5)*(Data!$G$2:$G$52446=$B$4)*(Data!$I$2:$I$52446)))</f>
        <v>0</v>
      </c>
      <c r="E34" s="46" cm="1">
        <f t="array" ref="E34">IF($A$3&lt;2021, "-", SUMPRODUCT((Data!$A$2:$A$52446=$A$3)*(Data!$B$2:$B$52446=$A34)*(Data!$H$2:$H$52446=E$5)*(Data!$G$2:$G$52446=$B$4)*(Data!$I$2:$I$52446)))</f>
        <v>0</v>
      </c>
      <c r="F34" s="62">
        <f t="shared" si="2"/>
        <v>0</v>
      </c>
      <c r="G34" s="43"/>
      <c r="H34" s="46" cm="1">
        <f t="array" ref="H34">SUMPRODUCT((Data!$A$2:$A$52446=$A$3)*(Data!$B$2:$B$52446=$A34)*(Data!$H$2:$H$52446=H$5)*(Data!$G$2:$G$52446=$H$4)*(Data!$I$2:$I$52446))</f>
        <v>1</v>
      </c>
      <c r="I34" s="46" cm="1">
        <f t="array" ref="I34">SUMPRODUCT((Data!$A$2:$A$52446=$A$3)*(Data!$B$2:$B$52446=$A34)*(Data!$H$2:$H$52446=I$5)*(Data!$G$2:$G$52446=$H$4)*(Data!$I$2:$I$52446))</f>
        <v>1</v>
      </c>
      <c r="J34" s="46" cm="1">
        <f t="array" ref="J34">IF($A$3&lt;2021, "-", SUMPRODUCT((Data!$A$2:$A$52446=$A$3)*(Data!$B$2:$B$52446=$A34)*(Data!$H$2:$H$52446=J$5)*(Data!$G$2:$G$52446=$H$4)*(Data!$I$2:$I$52446)))</f>
        <v>0</v>
      </c>
      <c r="K34" s="46" cm="1">
        <f t="array" ref="K34">IF($A$3&lt;2021, "-", SUMPRODUCT((Data!$A$2:$A$52446=$A$3)*(Data!$B$2:$B$52446=$A34)*(Data!$H$2:$H$52446=K$5)*(Data!$G$2:$G$52446=$H$4)*(Data!$I$2:$I$52446)))</f>
        <v>0</v>
      </c>
      <c r="L34" s="62">
        <f t="shared" si="3"/>
        <v>0.5</v>
      </c>
      <c r="M34" s="57"/>
      <c r="N34" s="63">
        <f t="shared" si="9"/>
        <v>2</v>
      </c>
      <c r="O34" s="63">
        <f t="shared" si="9"/>
        <v>1</v>
      </c>
      <c r="P34" s="63">
        <f t="shared" si="9"/>
        <v>0</v>
      </c>
      <c r="Q34" s="63">
        <f t="shared" si="9"/>
        <v>0</v>
      </c>
      <c r="R34" s="62">
        <f t="shared" si="4"/>
        <v>0.33300000000000002</v>
      </c>
      <c r="S34" s="57"/>
      <c r="T34" s="46" cm="1">
        <f t="array" ref="T34">SUMPRODUCT((Data!$A$2:$A$52446=$A$3)*(Data!$B$2:$B$52446=$A34)*(Data!$H$2:$H$52446=T$5)*(Data!$G$2:$G$52446=$T$4)*(Data!$I$2:$I$52446))</f>
        <v>0</v>
      </c>
      <c r="U34" s="46" cm="1">
        <f t="array" ref="U34">SUMPRODUCT((Data!$A$2:$A$52446=$A$3)*(Data!$B$2:$B$52446=$A34)*(Data!$H$2:$H$52446=U$5)*(Data!$G$2:$G$52446=$T$4)*(Data!$I$2:$I$52446))</f>
        <v>0</v>
      </c>
      <c r="V34" s="46" cm="1">
        <f t="array" ref="V34">IF($A$3&lt;2021, "-", SUMPRODUCT((Data!$A$2:$A$52446=$A$3)*(Data!$B$2:$B$52446=$A34)*(Data!$H$2:$H$52446=V$5)*(Data!$G$2:$G$52446=$T$4)*(Data!$I$2:$I$52446)))</f>
        <v>0</v>
      </c>
      <c r="W34" s="46" cm="1">
        <f t="array" ref="W34">IF($A$3&lt;2021, "-", SUMPRODUCT((Data!$A$2:$A$52446=$A$3)*(Data!$B$2:$B$52446=$A34)*(Data!$H$2:$H$52446=W$5)*(Data!$G$2:$G$52446=$T$4)*(Data!$I$2:$I$52446)))</f>
        <v>0</v>
      </c>
      <c r="X34" s="62" t="str">
        <f t="shared" si="5"/>
        <v>-</v>
      </c>
      <c r="Y34" s="57"/>
      <c r="Z34" s="46" cm="1">
        <f t="array" ref="Z34">SUMPRODUCT((Data!$A$2:$A$52446=$A$3)*(Data!$B$2:$B$52446=$A34)*(Data!$H$2:$H$52446=Z$5)*(Data!$G$2:$G$52446=$Z$4)*(Data!$I$2:$I$52446))</f>
        <v>0</v>
      </c>
      <c r="AA34" s="46" cm="1">
        <f t="array" ref="AA34">SUMPRODUCT((Data!$A$2:$A$52446=$A$3)*(Data!$B$2:$B$52446=$A34)*(Data!$H$2:$H$52446=AA$5)*(Data!$G$2:$G$52446=$Z$4)*(Data!$I$2:$I$52446))</f>
        <v>0</v>
      </c>
      <c r="AB34" s="46" cm="1">
        <f t="array" ref="AB34">IF($A$3&lt;2021, "-", SUMPRODUCT((Data!$A$2:$A$52446=$A$3)*(Data!$B$2:$B$52446=$A34)*(Data!$H$2:$H$52446=AB$5)*(Data!$G$2:$G$52446=$Z$4)*(Data!$I$2:$I$52446)))</f>
        <v>0</v>
      </c>
      <c r="AC34" s="46" cm="1">
        <f t="array" ref="AC34">IF($A$3&lt;2021, "-", SUMPRODUCT((Data!$A$2:$A$52446=$A$3)*(Data!$B$2:$B$52446=$A34)*(Data!$H$2:$H$52446=AC$5)*(Data!$G$2:$G$52446=$Z$4)*(Data!$I$2:$I$52446)))</f>
        <v>0</v>
      </c>
      <c r="AD34" s="62" t="str">
        <f t="shared" si="6"/>
        <v>-</v>
      </c>
      <c r="AE34" s="43"/>
      <c r="AF34" s="63">
        <f t="shared" si="7"/>
        <v>2</v>
      </c>
      <c r="AG34" s="63">
        <f t="shared" si="7"/>
        <v>1</v>
      </c>
      <c r="AH34" s="63">
        <f t="shared" si="7"/>
        <v>0</v>
      </c>
      <c r="AI34" s="63">
        <f t="shared" si="7"/>
        <v>0</v>
      </c>
      <c r="AJ34" s="62">
        <f t="shared" si="8"/>
        <v>0.33300000000000002</v>
      </c>
    </row>
    <row r="35" spans="1:36" ht="15.75" x14ac:dyDescent="0.25">
      <c r="A35" s="43" t="s">
        <v>26</v>
      </c>
      <c r="B35" s="46" cm="1">
        <f t="array" ref="B35">SUMPRODUCT((Data!$A$2:$A$52446=$A$3)*(Data!$B$2:$B$52446=$A35)*(Data!$H$2:$H$52446=B$5)*(Data!$G$2:$G$52446=$B$4)*(Data!$I$2:$I$52446))</f>
        <v>60</v>
      </c>
      <c r="C35" s="46" cm="1">
        <f t="array" ref="C35">SUMPRODUCT((Data!$A$2:$A$52446=$A$3)*(Data!$B$2:$B$52446=$A35)*(Data!$H$2:$H$52446=C$5)*(Data!$G$2:$G$52446=$B$4)*(Data!$I$2:$I$52446))</f>
        <v>3</v>
      </c>
      <c r="D35" s="46" cm="1">
        <f t="array" ref="D35">IF($A$3&lt;2021, "-", SUMPRODUCT((Data!$A$2:$A$52446=$A$3)*(Data!$B$2:$B$52446=$A35)*(Data!$H$2:$H$52446=D$5)*(Data!$G$2:$G$52446=$B$4)*(Data!$I$2:$I$52446)))</f>
        <v>0</v>
      </c>
      <c r="E35" s="46" cm="1">
        <f t="array" ref="E35">IF($A$3&lt;2021, "-", SUMPRODUCT((Data!$A$2:$A$52446=$A$3)*(Data!$B$2:$B$52446=$A35)*(Data!$H$2:$H$52446=E$5)*(Data!$G$2:$G$52446=$B$4)*(Data!$I$2:$I$52446)))</f>
        <v>0</v>
      </c>
      <c r="F35" s="62">
        <f t="shared" si="2"/>
        <v>4.8000000000000001E-2</v>
      </c>
      <c r="G35" s="43"/>
      <c r="H35" s="46" cm="1">
        <f t="array" ref="H35">SUMPRODUCT((Data!$A$2:$A$52446=$A$3)*(Data!$B$2:$B$52446=$A35)*(Data!$H$2:$H$52446=H$5)*(Data!$G$2:$G$52446=$H$4)*(Data!$I$2:$I$52446))</f>
        <v>29</v>
      </c>
      <c r="I35" s="46" cm="1">
        <f t="array" ref="I35">SUMPRODUCT((Data!$A$2:$A$52446=$A$3)*(Data!$B$2:$B$52446=$A35)*(Data!$H$2:$H$52446=I$5)*(Data!$G$2:$G$52446=$H$4)*(Data!$I$2:$I$52446))</f>
        <v>4</v>
      </c>
      <c r="J35" s="46" cm="1">
        <f t="array" ref="J35">IF($A$3&lt;2021, "-", SUMPRODUCT((Data!$A$2:$A$52446=$A$3)*(Data!$B$2:$B$52446=$A35)*(Data!$H$2:$H$52446=J$5)*(Data!$G$2:$G$52446=$H$4)*(Data!$I$2:$I$52446)))</f>
        <v>0</v>
      </c>
      <c r="K35" s="46" cm="1">
        <f t="array" ref="K35">IF($A$3&lt;2021, "-", SUMPRODUCT((Data!$A$2:$A$52446=$A$3)*(Data!$B$2:$B$52446=$A35)*(Data!$H$2:$H$52446=K$5)*(Data!$G$2:$G$52446=$H$4)*(Data!$I$2:$I$52446)))</f>
        <v>0</v>
      </c>
      <c r="L35" s="62">
        <f t="shared" si="3"/>
        <v>0.121</v>
      </c>
      <c r="M35" s="57"/>
      <c r="N35" s="63">
        <f t="shared" si="9"/>
        <v>89</v>
      </c>
      <c r="O35" s="63">
        <f t="shared" si="9"/>
        <v>7</v>
      </c>
      <c r="P35" s="63">
        <f t="shared" si="9"/>
        <v>0</v>
      </c>
      <c r="Q35" s="63">
        <f t="shared" si="9"/>
        <v>0</v>
      </c>
      <c r="R35" s="62">
        <f t="shared" si="4"/>
        <v>7.2999999999999995E-2</v>
      </c>
      <c r="S35" s="57"/>
      <c r="T35" s="46" cm="1">
        <f t="array" ref="T35">SUMPRODUCT((Data!$A$2:$A$52446=$A$3)*(Data!$B$2:$B$52446=$A35)*(Data!$H$2:$H$52446=T$5)*(Data!$G$2:$G$52446=$T$4)*(Data!$I$2:$I$52446))</f>
        <v>0</v>
      </c>
      <c r="U35" s="46" cm="1">
        <f t="array" ref="U35">SUMPRODUCT((Data!$A$2:$A$52446=$A$3)*(Data!$B$2:$B$52446=$A35)*(Data!$H$2:$H$52446=U$5)*(Data!$G$2:$G$52446=$T$4)*(Data!$I$2:$I$52446))</f>
        <v>4</v>
      </c>
      <c r="V35" s="46" cm="1">
        <f t="array" ref="V35">IF($A$3&lt;2021, "-", SUMPRODUCT((Data!$A$2:$A$52446=$A$3)*(Data!$B$2:$B$52446=$A35)*(Data!$H$2:$H$52446=V$5)*(Data!$G$2:$G$52446=$T$4)*(Data!$I$2:$I$52446)))</f>
        <v>0</v>
      </c>
      <c r="W35" s="46" cm="1">
        <f t="array" ref="W35">IF($A$3&lt;2021, "-", SUMPRODUCT((Data!$A$2:$A$52446=$A$3)*(Data!$B$2:$B$52446=$A35)*(Data!$H$2:$H$52446=W$5)*(Data!$G$2:$G$52446=$T$4)*(Data!$I$2:$I$52446)))</f>
        <v>0</v>
      </c>
      <c r="X35" s="62">
        <f t="shared" si="5"/>
        <v>1</v>
      </c>
      <c r="Y35" s="57"/>
      <c r="Z35" s="46" cm="1">
        <f t="array" ref="Z35">SUMPRODUCT((Data!$A$2:$A$52446=$A$3)*(Data!$B$2:$B$52446=$A35)*(Data!$H$2:$H$52446=Z$5)*(Data!$G$2:$G$52446=$Z$4)*(Data!$I$2:$I$52446))</f>
        <v>25</v>
      </c>
      <c r="AA35" s="46" cm="1">
        <f t="array" ref="AA35">SUMPRODUCT((Data!$A$2:$A$52446=$A$3)*(Data!$B$2:$B$52446=$A35)*(Data!$H$2:$H$52446=AA$5)*(Data!$G$2:$G$52446=$Z$4)*(Data!$I$2:$I$52446))</f>
        <v>42</v>
      </c>
      <c r="AB35" s="46" cm="1">
        <f t="array" ref="AB35">IF($A$3&lt;2021, "-", SUMPRODUCT((Data!$A$2:$A$52446=$A$3)*(Data!$B$2:$B$52446=$A35)*(Data!$H$2:$H$52446=AB$5)*(Data!$G$2:$G$52446=$Z$4)*(Data!$I$2:$I$52446)))</f>
        <v>0</v>
      </c>
      <c r="AC35" s="46" cm="1">
        <f t="array" ref="AC35">IF($A$3&lt;2021, "-", SUMPRODUCT((Data!$A$2:$A$52446=$A$3)*(Data!$B$2:$B$52446=$A35)*(Data!$H$2:$H$52446=AC$5)*(Data!$G$2:$G$52446=$Z$4)*(Data!$I$2:$I$52446)))</f>
        <v>0</v>
      </c>
      <c r="AD35" s="62">
        <f t="shared" si="6"/>
        <v>0.627</v>
      </c>
      <c r="AE35" s="43"/>
      <c r="AF35" s="63">
        <f t="shared" si="7"/>
        <v>114</v>
      </c>
      <c r="AG35" s="63">
        <f t="shared" si="7"/>
        <v>53</v>
      </c>
      <c r="AH35" s="63">
        <f t="shared" si="7"/>
        <v>0</v>
      </c>
      <c r="AI35" s="63">
        <f t="shared" si="7"/>
        <v>0</v>
      </c>
      <c r="AJ35" s="62">
        <f t="shared" si="8"/>
        <v>0.317</v>
      </c>
    </row>
    <row r="36" spans="1:36" ht="15.75" x14ac:dyDescent="0.25">
      <c r="A36" s="43" t="s">
        <v>27</v>
      </c>
      <c r="B36" s="46" cm="1">
        <f t="array" ref="B36">SUMPRODUCT((Data!$A$2:$A$52446=$A$3)*(Data!$B$2:$B$52446=$A36)*(Data!$H$2:$H$52446=B$5)*(Data!$G$2:$G$52446=$B$4)*(Data!$I$2:$I$52446))</f>
        <v>25</v>
      </c>
      <c r="C36" s="46" cm="1">
        <f t="array" ref="C36">SUMPRODUCT((Data!$A$2:$A$52446=$A$3)*(Data!$B$2:$B$52446=$A36)*(Data!$H$2:$H$52446=C$5)*(Data!$G$2:$G$52446=$B$4)*(Data!$I$2:$I$52446))</f>
        <v>25</v>
      </c>
      <c r="D36" s="46" cm="1">
        <f t="array" ref="D36">IF($A$3&lt;2021, "-", SUMPRODUCT((Data!$A$2:$A$52446=$A$3)*(Data!$B$2:$B$52446=$A36)*(Data!$H$2:$H$52446=D$5)*(Data!$G$2:$G$52446=$B$4)*(Data!$I$2:$I$52446)))</f>
        <v>0</v>
      </c>
      <c r="E36" s="46" cm="1">
        <f t="array" ref="E36">IF($A$3&lt;2021, "-", SUMPRODUCT((Data!$A$2:$A$52446=$A$3)*(Data!$B$2:$B$52446=$A36)*(Data!$H$2:$H$52446=E$5)*(Data!$G$2:$G$52446=$B$4)*(Data!$I$2:$I$52446)))</f>
        <v>0</v>
      </c>
      <c r="F36" s="62">
        <f t="shared" si="2"/>
        <v>0.5</v>
      </c>
      <c r="G36" s="43"/>
      <c r="H36" s="46" cm="1">
        <f t="array" ref="H36">SUMPRODUCT((Data!$A$2:$A$52446=$A$3)*(Data!$B$2:$B$52446=$A36)*(Data!$H$2:$H$52446=H$5)*(Data!$G$2:$G$52446=$H$4)*(Data!$I$2:$I$52446))</f>
        <v>42</v>
      </c>
      <c r="I36" s="46" cm="1">
        <f t="array" ref="I36">SUMPRODUCT((Data!$A$2:$A$52446=$A$3)*(Data!$B$2:$B$52446=$A36)*(Data!$H$2:$H$52446=I$5)*(Data!$G$2:$G$52446=$H$4)*(Data!$I$2:$I$52446))</f>
        <v>2</v>
      </c>
      <c r="J36" s="46" cm="1">
        <f t="array" ref="J36">IF($A$3&lt;2021, "-", SUMPRODUCT((Data!$A$2:$A$52446=$A$3)*(Data!$B$2:$B$52446=$A36)*(Data!$H$2:$H$52446=J$5)*(Data!$G$2:$G$52446=$H$4)*(Data!$I$2:$I$52446)))</f>
        <v>0</v>
      </c>
      <c r="K36" s="46" cm="1">
        <f t="array" ref="K36">IF($A$3&lt;2021, "-", SUMPRODUCT((Data!$A$2:$A$52446=$A$3)*(Data!$B$2:$B$52446=$A36)*(Data!$H$2:$H$52446=K$5)*(Data!$G$2:$G$52446=$H$4)*(Data!$I$2:$I$52446)))</f>
        <v>0</v>
      </c>
      <c r="L36" s="62">
        <f t="shared" si="3"/>
        <v>4.4999999999999998E-2</v>
      </c>
      <c r="M36" s="57"/>
      <c r="N36" s="63">
        <f t="shared" si="9"/>
        <v>67</v>
      </c>
      <c r="O36" s="63">
        <f t="shared" si="9"/>
        <v>27</v>
      </c>
      <c r="P36" s="63">
        <f t="shared" si="9"/>
        <v>0</v>
      </c>
      <c r="Q36" s="63">
        <f t="shared" si="9"/>
        <v>0</v>
      </c>
      <c r="R36" s="62">
        <f t="shared" si="4"/>
        <v>0.28699999999999998</v>
      </c>
      <c r="S36" s="57"/>
      <c r="T36" s="46" cm="1">
        <f t="array" ref="T36">SUMPRODUCT((Data!$A$2:$A$52446=$A$3)*(Data!$B$2:$B$52446=$A36)*(Data!$H$2:$H$52446=T$5)*(Data!$G$2:$G$52446=$T$4)*(Data!$I$2:$I$52446))</f>
        <v>0</v>
      </c>
      <c r="U36" s="46" cm="1">
        <f t="array" ref="U36">SUMPRODUCT((Data!$A$2:$A$52446=$A$3)*(Data!$B$2:$B$52446=$A36)*(Data!$H$2:$H$52446=U$5)*(Data!$G$2:$G$52446=$T$4)*(Data!$I$2:$I$52446))</f>
        <v>0</v>
      </c>
      <c r="V36" s="46" cm="1">
        <f t="array" ref="V36">IF($A$3&lt;2021, "-", SUMPRODUCT((Data!$A$2:$A$52446=$A$3)*(Data!$B$2:$B$52446=$A36)*(Data!$H$2:$H$52446=V$5)*(Data!$G$2:$G$52446=$T$4)*(Data!$I$2:$I$52446)))</f>
        <v>0</v>
      </c>
      <c r="W36" s="46" cm="1">
        <f t="array" ref="W36">IF($A$3&lt;2021, "-", SUMPRODUCT((Data!$A$2:$A$52446=$A$3)*(Data!$B$2:$B$52446=$A36)*(Data!$H$2:$H$52446=W$5)*(Data!$G$2:$G$52446=$T$4)*(Data!$I$2:$I$52446)))</f>
        <v>0</v>
      </c>
      <c r="X36" s="62" t="str">
        <f t="shared" si="5"/>
        <v>-</v>
      </c>
      <c r="Y36" s="57"/>
      <c r="Z36" s="46" cm="1">
        <f t="array" ref="Z36">SUMPRODUCT((Data!$A$2:$A$52446=$A$3)*(Data!$B$2:$B$52446=$A36)*(Data!$H$2:$H$52446=Z$5)*(Data!$G$2:$G$52446=$Z$4)*(Data!$I$2:$I$52446))</f>
        <v>12</v>
      </c>
      <c r="AA36" s="46" cm="1">
        <f t="array" ref="AA36">SUMPRODUCT((Data!$A$2:$A$52446=$A$3)*(Data!$B$2:$B$52446=$A36)*(Data!$H$2:$H$52446=AA$5)*(Data!$G$2:$G$52446=$Z$4)*(Data!$I$2:$I$52446))</f>
        <v>18</v>
      </c>
      <c r="AB36" s="46" cm="1">
        <f t="array" ref="AB36">IF($A$3&lt;2021, "-", SUMPRODUCT((Data!$A$2:$A$52446=$A$3)*(Data!$B$2:$B$52446=$A36)*(Data!$H$2:$H$52446=AB$5)*(Data!$G$2:$G$52446=$Z$4)*(Data!$I$2:$I$52446)))</f>
        <v>0</v>
      </c>
      <c r="AC36" s="46" cm="1">
        <f t="array" ref="AC36">IF($A$3&lt;2021, "-", SUMPRODUCT((Data!$A$2:$A$52446=$A$3)*(Data!$B$2:$B$52446=$A36)*(Data!$H$2:$H$52446=AC$5)*(Data!$G$2:$G$52446=$Z$4)*(Data!$I$2:$I$52446)))</f>
        <v>0</v>
      </c>
      <c r="AD36" s="62">
        <f t="shared" si="6"/>
        <v>0.6</v>
      </c>
      <c r="AE36" s="43"/>
      <c r="AF36" s="63">
        <f t="shared" si="7"/>
        <v>79</v>
      </c>
      <c r="AG36" s="63">
        <f t="shared" si="7"/>
        <v>45</v>
      </c>
      <c r="AH36" s="63">
        <f t="shared" si="7"/>
        <v>0</v>
      </c>
      <c r="AI36" s="63">
        <f t="shared" si="7"/>
        <v>0</v>
      </c>
      <c r="AJ36" s="62">
        <f t="shared" si="8"/>
        <v>0.36299999999999999</v>
      </c>
    </row>
    <row r="37" spans="1:36" ht="15.75" x14ac:dyDescent="0.25">
      <c r="A37" s="43" t="s">
        <v>28</v>
      </c>
      <c r="B37" s="46" cm="1">
        <f t="array" ref="B37">SUMPRODUCT((Data!$A$2:$A$52446=$A$3)*(Data!$B$2:$B$52446=$A37)*(Data!$H$2:$H$52446=B$5)*(Data!$G$2:$G$52446=$B$4)*(Data!$I$2:$I$52446))</f>
        <v>21</v>
      </c>
      <c r="C37" s="46" cm="1">
        <f t="array" ref="C37">SUMPRODUCT((Data!$A$2:$A$52446=$A$3)*(Data!$B$2:$B$52446=$A37)*(Data!$H$2:$H$52446=C$5)*(Data!$G$2:$G$52446=$B$4)*(Data!$I$2:$I$52446))</f>
        <v>1</v>
      </c>
      <c r="D37" s="46" cm="1">
        <f t="array" ref="D37">IF($A$3&lt;2021, "-", SUMPRODUCT((Data!$A$2:$A$52446=$A$3)*(Data!$B$2:$B$52446=$A37)*(Data!$H$2:$H$52446=D$5)*(Data!$G$2:$G$52446=$B$4)*(Data!$I$2:$I$52446)))</f>
        <v>0</v>
      </c>
      <c r="E37" s="46" cm="1">
        <f t="array" ref="E37">IF($A$3&lt;2021, "-", SUMPRODUCT((Data!$A$2:$A$52446=$A$3)*(Data!$B$2:$B$52446=$A37)*(Data!$H$2:$H$52446=E$5)*(Data!$G$2:$G$52446=$B$4)*(Data!$I$2:$I$52446)))</f>
        <v>0</v>
      </c>
      <c r="F37" s="62">
        <f t="shared" si="2"/>
        <v>4.4999999999999998E-2</v>
      </c>
      <c r="G37" s="43"/>
      <c r="H37" s="46" cm="1">
        <f t="array" ref="H37">SUMPRODUCT((Data!$A$2:$A$52446=$A$3)*(Data!$B$2:$B$52446=$A37)*(Data!$H$2:$H$52446=H$5)*(Data!$G$2:$G$52446=$H$4)*(Data!$I$2:$I$52446))</f>
        <v>10</v>
      </c>
      <c r="I37" s="46" cm="1">
        <f t="array" ref="I37">SUMPRODUCT((Data!$A$2:$A$52446=$A$3)*(Data!$B$2:$B$52446=$A37)*(Data!$H$2:$H$52446=I$5)*(Data!$G$2:$G$52446=$H$4)*(Data!$I$2:$I$52446))</f>
        <v>1</v>
      </c>
      <c r="J37" s="46" cm="1">
        <f t="array" ref="J37">IF($A$3&lt;2021, "-", SUMPRODUCT((Data!$A$2:$A$52446=$A$3)*(Data!$B$2:$B$52446=$A37)*(Data!$H$2:$H$52446=J$5)*(Data!$G$2:$G$52446=$H$4)*(Data!$I$2:$I$52446)))</f>
        <v>0</v>
      </c>
      <c r="K37" s="46" cm="1">
        <f t="array" ref="K37">IF($A$3&lt;2021, "-", SUMPRODUCT((Data!$A$2:$A$52446=$A$3)*(Data!$B$2:$B$52446=$A37)*(Data!$H$2:$H$52446=K$5)*(Data!$G$2:$G$52446=$H$4)*(Data!$I$2:$I$52446)))</f>
        <v>0</v>
      </c>
      <c r="L37" s="62">
        <f t="shared" si="3"/>
        <v>9.0999999999999998E-2</v>
      </c>
      <c r="M37" s="57"/>
      <c r="N37" s="63">
        <f t="shared" si="9"/>
        <v>31</v>
      </c>
      <c r="O37" s="63">
        <f t="shared" si="9"/>
        <v>2</v>
      </c>
      <c r="P37" s="63">
        <f t="shared" si="9"/>
        <v>0</v>
      </c>
      <c r="Q37" s="63">
        <f t="shared" si="9"/>
        <v>0</v>
      </c>
      <c r="R37" s="62">
        <f t="shared" si="4"/>
        <v>6.0999999999999999E-2</v>
      </c>
      <c r="S37" s="57"/>
      <c r="T37" s="46" cm="1">
        <f t="array" ref="T37">SUMPRODUCT((Data!$A$2:$A$52446=$A$3)*(Data!$B$2:$B$52446=$A37)*(Data!$H$2:$H$52446=T$5)*(Data!$G$2:$G$52446=$T$4)*(Data!$I$2:$I$52446))</f>
        <v>1</v>
      </c>
      <c r="U37" s="46" cm="1">
        <f t="array" ref="U37">SUMPRODUCT((Data!$A$2:$A$52446=$A$3)*(Data!$B$2:$B$52446=$A37)*(Data!$H$2:$H$52446=U$5)*(Data!$G$2:$G$52446=$T$4)*(Data!$I$2:$I$52446))</f>
        <v>0</v>
      </c>
      <c r="V37" s="46" cm="1">
        <f t="array" ref="V37">IF($A$3&lt;2021, "-", SUMPRODUCT((Data!$A$2:$A$52446=$A$3)*(Data!$B$2:$B$52446=$A37)*(Data!$H$2:$H$52446=V$5)*(Data!$G$2:$G$52446=$T$4)*(Data!$I$2:$I$52446)))</f>
        <v>0</v>
      </c>
      <c r="W37" s="46" cm="1">
        <f t="array" ref="W37">IF($A$3&lt;2021, "-", SUMPRODUCT((Data!$A$2:$A$52446=$A$3)*(Data!$B$2:$B$52446=$A37)*(Data!$H$2:$H$52446=W$5)*(Data!$G$2:$G$52446=$T$4)*(Data!$I$2:$I$52446)))</f>
        <v>0</v>
      </c>
      <c r="X37" s="62">
        <f t="shared" si="5"/>
        <v>0</v>
      </c>
      <c r="Y37" s="57"/>
      <c r="Z37" s="46" cm="1">
        <f t="array" ref="Z37">SUMPRODUCT((Data!$A$2:$A$52446=$A$3)*(Data!$B$2:$B$52446=$A37)*(Data!$H$2:$H$52446=Z$5)*(Data!$G$2:$G$52446=$Z$4)*(Data!$I$2:$I$52446))</f>
        <v>1</v>
      </c>
      <c r="AA37" s="46" cm="1">
        <f t="array" ref="AA37">SUMPRODUCT((Data!$A$2:$A$52446=$A$3)*(Data!$B$2:$B$52446=$A37)*(Data!$H$2:$H$52446=AA$5)*(Data!$G$2:$G$52446=$Z$4)*(Data!$I$2:$I$52446))</f>
        <v>13</v>
      </c>
      <c r="AB37" s="46" cm="1">
        <f t="array" ref="AB37">IF($A$3&lt;2021, "-", SUMPRODUCT((Data!$A$2:$A$52446=$A$3)*(Data!$B$2:$B$52446=$A37)*(Data!$H$2:$H$52446=AB$5)*(Data!$G$2:$G$52446=$Z$4)*(Data!$I$2:$I$52446)))</f>
        <v>0</v>
      </c>
      <c r="AC37" s="46" cm="1">
        <f t="array" ref="AC37">IF($A$3&lt;2021, "-", SUMPRODUCT((Data!$A$2:$A$52446=$A$3)*(Data!$B$2:$B$52446=$A37)*(Data!$H$2:$H$52446=AC$5)*(Data!$G$2:$G$52446=$Z$4)*(Data!$I$2:$I$52446)))</f>
        <v>1</v>
      </c>
      <c r="AD37" s="62">
        <f t="shared" si="6"/>
        <v>0.92900000000000005</v>
      </c>
      <c r="AE37" s="43"/>
      <c r="AF37" s="63">
        <f t="shared" si="7"/>
        <v>33</v>
      </c>
      <c r="AG37" s="63">
        <f t="shared" si="7"/>
        <v>15</v>
      </c>
      <c r="AH37" s="63">
        <f t="shared" si="7"/>
        <v>0</v>
      </c>
      <c r="AI37" s="63">
        <f t="shared" si="7"/>
        <v>1</v>
      </c>
      <c r="AJ37" s="62">
        <f t="shared" si="8"/>
        <v>0.313</v>
      </c>
    </row>
    <row r="38" spans="1:36" ht="15.75" x14ac:dyDescent="0.25">
      <c r="A38" s="43" t="s">
        <v>29</v>
      </c>
      <c r="B38" s="46" cm="1">
        <f t="array" ref="B38">SUMPRODUCT((Data!$A$2:$A$52446=$A$3)*(Data!$B$2:$B$52446=$A38)*(Data!$H$2:$H$52446=B$5)*(Data!$G$2:$G$52446=$B$4)*(Data!$I$2:$I$52446))</f>
        <v>5</v>
      </c>
      <c r="C38" s="46" cm="1">
        <f t="array" ref="C38">SUMPRODUCT((Data!$A$2:$A$52446=$A$3)*(Data!$B$2:$B$52446=$A38)*(Data!$H$2:$H$52446=C$5)*(Data!$G$2:$G$52446=$B$4)*(Data!$I$2:$I$52446))</f>
        <v>0</v>
      </c>
      <c r="D38" s="46" cm="1">
        <f t="array" ref="D38">IF($A$3&lt;2021, "-", SUMPRODUCT((Data!$A$2:$A$52446=$A$3)*(Data!$B$2:$B$52446=$A38)*(Data!$H$2:$H$52446=D$5)*(Data!$G$2:$G$52446=$B$4)*(Data!$I$2:$I$52446)))</f>
        <v>0</v>
      </c>
      <c r="E38" s="46" cm="1">
        <f t="array" ref="E38">IF($A$3&lt;2021, "-", SUMPRODUCT((Data!$A$2:$A$52446=$A$3)*(Data!$B$2:$B$52446=$A38)*(Data!$H$2:$H$52446=E$5)*(Data!$G$2:$G$52446=$B$4)*(Data!$I$2:$I$52446)))</f>
        <v>0</v>
      </c>
      <c r="F38" s="62">
        <f t="shared" si="2"/>
        <v>0</v>
      </c>
      <c r="G38" s="43"/>
      <c r="H38" s="46" cm="1">
        <f t="array" ref="H38">SUMPRODUCT((Data!$A$2:$A$52446=$A$3)*(Data!$B$2:$B$52446=$A38)*(Data!$H$2:$H$52446=H$5)*(Data!$G$2:$G$52446=$H$4)*(Data!$I$2:$I$52446))</f>
        <v>40</v>
      </c>
      <c r="I38" s="46" cm="1">
        <f t="array" ref="I38">SUMPRODUCT((Data!$A$2:$A$52446=$A$3)*(Data!$B$2:$B$52446=$A38)*(Data!$H$2:$H$52446=I$5)*(Data!$G$2:$G$52446=$H$4)*(Data!$I$2:$I$52446))</f>
        <v>9</v>
      </c>
      <c r="J38" s="46" cm="1">
        <f t="array" ref="J38">IF($A$3&lt;2021, "-", SUMPRODUCT((Data!$A$2:$A$52446=$A$3)*(Data!$B$2:$B$52446=$A38)*(Data!$H$2:$H$52446=J$5)*(Data!$G$2:$G$52446=$H$4)*(Data!$I$2:$I$52446)))</f>
        <v>0</v>
      </c>
      <c r="K38" s="46" cm="1">
        <f t="array" ref="K38">IF($A$3&lt;2021, "-", SUMPRODUCT((Data!$A$2:$A$52446=$A$3)*(Data!$B$2:$B$52446=$A38)*(Data!$H$2:$H$52446=K$5)*(Data!$G$2:$G$52446=$H$4)*(Data!$I$2:$I$52446)))</f>
        <v>0</v>
      </c>
      <c r="L38" s="62">
        <f t="shared" si="3"/>
        <v>0.184</v>
      </c>
      <c r="M38" s="57"/>
      <c r="N38" s="63">
        <f t="shared" si="9"/>
        <v>45</v>
      </c>
      <c r="O38" s="63">
        <f t="shared" si="9"/>
        <v>9</v>
      </c>
      <c r="P38" s="63">
        <f t="shared" si="9"/>
        <v>0</v>
      </c>
      <c r="Q38" s="63">
        <f t="shared" si="9"/>
        <v>0</v>
      </c>
      <c r="R38" s="62">
        <f t="shared" si="4"/>
        <v>0.16700000000000001</v>
      </c>
      <c r="S38" s="57"/>
      <c r="T38" s="46" cm="1">
        <f t="array" ref="T38">SUMPRODUCT((Data!$A$2:$A$52446=$A$3)*(Data!$B$2:$B$52446=$A38)*(Data!$H$2:$H$52446=T$5)*(Data!$G$2:$G$52446=$T$4)*(Data!$I$2:$I$52446))</f>
        <v>0</v>
      </c>
      <c r="U38" s="46" cm="1">
        <f t="array" ref="U38">SUMPRODUCT((Data!$A$2:$A$52446=$A$3)*(Data!$B$2:$B$52446=$A38)*(Data!$H$2:$H$52446=U$5)*(Data!$G$2:$G$52446=$T$4)*(Data!$I$2:$I$52446))</f>
        <v>6</v>
      </c>
      <c r="V38" s="46" cm="1">
        <f t="array" ref="V38">IF($A$3&lt;2021, "-", SUMPRODUCT((Data!$A$2:$A$52446=$A$3)*(Data!$B$2:$B$52446=$A38)*(Data!$H$2:$H$52446=V$5)*(Data!$G$2:$G$52446=$T$4)*(Data!$I$2:$I$52446)))</f>
        <v>0</v>
      </c>
      <c r="W38" s="46" cm="1">
        <f t="array" ref="W38">IF($A$3&lt;2021, "-", SUMPRODUCT((Data!$A$2:$A$52446=$A$3)*(Data!$B$2:$B$52446=$A38)*(Data!$H$2:$H$52446=W$5)*(Data!$G$2:$G$52446=$T$4)*(Data!$I$2:$I$52446)))</f>
        <v>0</v>
      </c>
      <c r="X38" s="62">
        <f t="shared" si="5"/>
        <v>1</v>
      </c>
      <c r="Y38" s="57"/>
      <c r="Z38" s="46" cm="1">
        <f t="array" ref="Z38">SUMPRODUCT((Data!$A$2:$A$52446=$A$3)*(Data!$B$2:$B$52446=$A38)*(Data!$H$2:$H$52446=Z$5)*(Data!$G$2:$G$52446=$Z$4)*(Data!$I$2:$I$52446))</f>
        <v>3</v>
      </c>
      <c r="AA38" s="46" cm="1">
        <f t="array" ref="AA38">SUMPRODUCT((Data!$A$2:$A$52446=$A$3)*(Data!$B$2:$B$52446=$A38)*(Data!$H$2:$H$52446=AA$5)*(Data!$G$2:$G$52446=$Z$4)*(Data!$I$2:$I$52446))</f>
        <v>4</v>
      </c>
      <c r="AB38" s="46" cm="1">
        <f t="array" ref="AB38">IF($A$3&lt;2021, "-", SUMPRODUCT((Data!$A$2:$A$52446=$A$3)*(Data!$B$2:$B$52446=$A38)*(Data!$H$2:$H$52446=AB$5)*(Data!$G$2:$G$52446=$Z$4)*(Data!$I$2:$I$52446)))</f>
        <v>0</v>
      </c>
      <c r="AC38" s="46" cm="1">
        <f t="array" ref="AC38">IF($A$3&lt;2021, "-", SUMPRODUCT((Data!$A$2:$A$52446=$A$3)*(Data!$B$2:$B$52446=$A38)*(Data!$H$2:$H$52446=AC$5)*(Data!$G$2:$G$52446=$Z$4)*(Data!$I$2:$I$52446)))</f>
        <v>0</v>
      </c>
      <c r="AD38" s="62">
        <f t="shared" si="6"/>
        <v>0.57099999999999995</v>
      </c>
      <c r="AE38" s="43"/>
      <c r="AF38" s="63">
        <f t="shared" si="7"/>
        <v>48</v>
      </c>
      <c r="AG38" s="63">
        <f t="shared" si="7"/>
        <v>19</v>
      </c>
      <c r="AH38" s="63">
        <f t="shared" si="7"/>
        <v>0</v>
      </c>
      <c r="AI38" s="63">
        <f t="shared" si="7"/>
        <v>0</v>
      </c>
      <c r="AJ38" s="62">
        <f t="shared" si="8"/>
        <v>0.28399999999999997</v>
      </c>
    </row>
    <row r="39" spans="1:36" ht="15.75" x14ac:dyDescent="0.25">
      <c r="A39" s="43" t="s">
        <v>45</v>
      </c>
      <c r="B39" s="46" cm="1">
        <f t="array" ref="B39">SUMPRODUCT((Data!$A$2:$A$52446=$A$3)*(Data!$B$2:$B$52446=$A39)*(Data!$H$2:$H$52446=B$5)*(Data!$G$2:$G$52446=$B$4)*(Data!$I$2:$I$52446))</f>
        <v>50</v>
      </c>
      <c r="C39" s="46" cm="1">
        <f t="array" ref="C39">SUMPRODUCT((Data!$A$2:$A$52446=$A$3)*(Data!$B$2:$B$52446=$A39)*(Data!$H$2:$H$52446=C$5)*(Data!$G$2:$G$52446=$B$4)*(Data!$I$2:$I$52446))</f>
        <v>2</v>
      </c>
      <c r="D39" s="46" cm="1">
        <f t="array" ref="D39">IF($A$3&lt;2021, "-", SUMPRODUCT((Data!$A$2:$A$52446=$A$3)*(Data!$B$2:$B$52446=$A39)*(Data!$H$2:$H$52446=D$5)*(Data!$G$2:$G$52446=$B$4)*(Data!$I$2:$I$52446)))</f>
        <v>0</v>
      </c>
      <c r="E39" s="46" cm="1">
        <f t="array" ref="E39">IF($A$3&lt;2021, "-", SUMPRODUCT((Data!$A$2:$A$52446=$A$3)*(Data!$B$2:$B$52446=$A39)*(Data!$H$2:$H$52446=E$5)*(Data!$G$2:$G$52446=$B$4)*(Data!$I$2:$I$52446)))</f>
        <v>0</v>
      </c>
      <c r="F39" s="62">
        <f t="shared" si="2"/>
        <v>3.7999999999999999E-2</v>
      </c>
      <c r="G39" s="43"/>
      <c r="H39" s="46" cm="1">
        <f t="array" ref="H39">SUMPRODUCT((Data!$A$2:$A$52446=$A$3)*(Data!$B$2:$B$52446=$A39)*(Data!$H$2:$H$52446=H$5)*(Data!$G$2:$G$52446=$H$4)*(Data!$I$2:$I$52446))</f>
        <v>10</v>
      </c>
      <c r="I39" s="46" cm="1">
        <f t="array" ref="I39">SUMPRODUCT((Data!$A$2:$A$52446=$A$3)*(Data!$B$2:$B$52446=$A39)*(Data!$H$2:$H$52446=I$5)*(Data!$G$2:$G$52446=$H$4)*(Data!$I$2:$I$52446))</f>
        <v>0</v>
      </c>
      <c r="J39" s="46" cm="1">
        <f t="array" ref="J39">IF($A$3&lt;2021, "-", SUMPRODUCT((Data!$A$2:$A$52446=$A$3)*(Data!$B$2:$B$52446=$A39)*(Data!$H$2:$H$52446=J$5)*(Data!$G$2:$G$52446=$H$4)*(Data!$I$2:$I$52446)))</f>
        <v>0</v>
      </c>
      <c r="K39" s="46" cm="1">
        <f t="array" ref="K39">IF($A$3&lt;2021, "-", SUMPRODUCT((Data!$A$2:$A$52446=$A$3)*(Data!$B$2:$B$52446=$A39)*(Data!$H$2:$H$52446=K$5)*(Data!$G$2:$G$52446=$H$4)*(Data!$I$2:$I$52446)))</f>
        <v>0</v>
      </c>
      <c r="L39" s="62">
        <f t="shared" si="3"/>
        <v>0</v>
      </c>
      <c r="M39" s="57"/>
      <c r="N39" s="63">
        <f t="shared" si="9"/>
        <v>60</v>
      </c>
      <c r="O39" s="63">
        <f t="shared" si="9"/>
        <v>2</v>
      </c>
      <c r="P39" s="63">
        <f t="shared" si="9"/>
        <v>0</v>
      </c>
      <c r="Q39" s="63">
        <f t="shared" si="9"/>
        <v>0</v>
      </c>
      <c r="R39" s="62">
        <f t="shared" si="4"/>
        <v>3.2000000000000001E-2</v>
      </c>
      <c r="S39" s="57"/>
      <c r="T39" s="46" cm="1">
        <f t="array" ref="T39">SUMPRODUCT((Data!$A$2:$A$52446=$A$3)*(Data!$B$2:$B$52446=$A39)*(Data!$H$2:$H$52446=T$5)*(Data!$G$2:$G$52446=$T$4)*(Data!$I$2:$I$52446))</f>
        <v>0</v>
      </c>
      <c r="U39" s="46" cm="1">
        <f t="array" ref="U39">SUMPRODUCT((Data!$A$2:$A$52446=$A$3)*(Data!$B$2:$B$52446=$A39)*(Data!$H$2:$H$52446=U$5)*(Data!$G$2:$G$52446=$T$4)*(Data!$I$2:$I$52446))</f>
        <v>1</v>
      </c>
      <c r="V39" s="46" cm="1">
        <f t="array" ref="V39">IF($A$3&lt;2021, "-", SUMPRODUCT((Data!$A$2:$A$52446=$A$3)*(Data!$B$2:$B$52446=$A39)*(Data!$H$2:$H$52446=V$5)*(Data!$G$2:$G$52446=$T$4)*(Data!$I$2:$I$52446)))</f>
        <v>0</v>
      </c>
      <c r="W39" s="46" cm="1">
        <f t="array" ref="W39">IF($A$3&lt;2021, "-", SUMPRODUCT((Data!$A$2:$A$52446=$A$3)*(Data!$B$2:$B$52446=$A39)*(Data!$H$2:$H$52446=W$5)*(Data!$G$2:$G$52446=$T$4)*(Data!$I$2:$I$52446)))</f>
        <v>0</v>
      </c>
      <c r="X39" s="62">
        <f t="shared" si="5"/>
        <v>1</v>
      </c>
      <c r="Y39" s="57"/>
      <c r="Z39" s="46" cm="1">
        <f t="array" ref="Z39">SUMPRODUCT((Data!$A$2:$A$52446=$A$3)*(Data!$B$2:$B$52446=$A39)*(Data!$H$2:$H$52446=Z$5)*(Data!$G$2:$G$52446=$Z$4)*(Data!$I$2:$I$52446))</f>
        <v>21</v>
      </c>
      <c r="AA39" s="46" cm="1">
        <f t="array" ref="AA39">SUMPRODUCT((Data!$A$2:$A$52446=$A$3)*(Data!$B$2:$B$52446=$A39)*(Data!$H$2:$H$52446=AA$5)*(Data!$G$2:$G$52446=$Z$4)*(Data!$I$2:$I$52446))</f>
        <v>17</v>
      </c>
      <c r="AB39" s="46" cm="1">
        <f t="array" ref="AB39">IF($A$3&lt;2021, "-", SUMPRODUCT((Data!$A$2:$A$52446=$A$3)*(Data!$B$2:$B$52446=$A39)*(Data!$H$2:$H$52446=AB$5)*(Data!$G$2:$G$52446=$Z$4)*(Data!$I$2:$I$52446)))</f>
        <v>0</v>
      </c>
      <c r="AC39" s="46" cm="1">
        <f t="array" ref="AC39">IF($A$3&lt;2021, "-", SUMPRODUCT((Data!$A$2:$A$52446=$A$3)*(Data!$B$2:$B$52446=$A39)*(Data!$H$2:$H$52446=AC$5)*(Data!$G$2:$G$52446=$Z$4)*(Data!$I$2:$I$52446)))</f>
        <v>0</v>
      </c>
      <c r="AD39" s="62">
        <f t="shared" si="6"/>
        <v>0.44700000000000001</v>
      </c>
      <c r="AE39" s="43"/>
      <c r="AF39" s="63">
        <f t="shared" si="7"/>
        <v>81</v>
      </c>
      <c r="AG39" s="63">
        <f t="shared" si="7"/>
        <v>20</v>
      </c>
      <c r="AH39" s="63">
        <f t="shared" si="7"/>
        <v>0</v>
      </c>
      <c r="AI39" s="63">
        <f t="shared" si="7"/>
        <v>0</v>
      </c>
      <c r="AJ39" s="62">
        <f t="shared" si="8"/>
        <v>0.19800000000000001</v>
      </c>
    </row>
    <row r="40" spans="1:36" ht="15.75" x14ac:dyDescent="0.25">
      <c r="A40" s="43" t="s">
        <v>30</v>
      </c>
      <c r="B40" s="46" cm="1">
        <f t="array" ref="B40">SUMPRODUCT((Data!$A$2:$A$52446=$A$3)*(Data!$B$2:$B$52446=$A40)*(Data!$H$2:$H$52446=B$5)*(Data!$G$2:$G$52446=$B$4)*(Data!$I$2:$I$52446))</f>
        <v>13</v>
      </c>
      <c r="C40" s="46" cm="1">
        <f t="array" ref="C40">SUMPRODUCT((Data!$A$2:$A$52446=$A$3)*(Data!$B$2:$B$52446=$A40)*(Data!$H$2:$H$52446=C$5)*(Data!$G$2:$G$52446=$B$4)*(Data!$I$2:$I$52446))</f>
        <v>0</v>
      </c>
      <c r="D40" s="46" cm="1">
        <f t="array" ref="D40">IF($A$3&lt;2021, "-", SUMPRODUCT((Data!$A$2:$A$52446=$A$3)*(Data!$B$2:$B$52446=$A40)*(Data!$H$2:$H$52446=D$5)*(Data!$G$2:$G$52446=$B$4)*(Data!$I$2:$I$52446)))</f>
        <v>0</v>
      </c>
      <c r="E40" s="46" cm="1">
        <f t="array" ref="E40">IF($A$3&lt;2021, "-", SUMPRODUCT((Data!$A$2:$A$52446=$A$3)*(Data!$B$2:$B$52446=$A40)*(Data!$H$2:$H$52446=E$5)*(Data!$G$2:$G$52446=$B$4)*(Data!$I$2:$I$52446)))</f>
        <v>0</v>
      </c>
      <c r="F40" s="62">
        <f t="shared" si="2"/>
        <v>0</v>
      </c>
      <c r="G40" s="43"/>
      <c r="H40" s="46" cm="1">
        <f t="array" ref="H40">SUMPRODUCT((Data!$A$2:$A$52446=$A$3)*(Data!$B$2:$B$52446=$A40)*(Data!$H$2:$H$52446=H$5)*(Data!$G$2:$G$52446=$H$4)*(Data!$I$2:$I$52446))</f>
        <v>34</v>
      </c>
      <c r="I40" s="46" cm="1">
        <f t="array" ref="I40">SUMPRODUCT((Data!$A$2:$A$52446=$A$3)*(Data!$B$2:$B$52446=$A40)*(Data!$H$2:$H$52446=I$5)*(Data!$G$2:$G$52446=$H$4)*(Data!$I$2:$I$52446))</f>
        <v>3</v>
      </c>
      <c r="J40" s="46" cm="1">
        <f t="array" ref="J40">IF($A$3&lt;2021, "-", SUMPRODUCT((Data!$A$2:$A$52446=$A$3)*(Data!$B$2:$B$52446=$A40)*(Data!$H$2:$H$52446=J$5)*(Data!$G$2:$G$52446=$H$4)*(Data!$I$2:$I$52446)))</f>
        <v>0</v>
      </c>
      <c r="K40" s="46" cm="1">
        <f t="array" ref="K40">IF($A$3&lt;2021, "-", SUMPRODUCT((Data!$A$2:$A$52446=$A$3)*(Data!$B$2:$B$52446=$A40)*(Data!$H$2:$H$52446=K$5)*(Data!$G$2:$G$52446=$H$4)*(Data!$I$2:$I$52446)))</f>
        <v>0</v>
      </c>
      <c r="L40" s="62">
        <f t="shared" si="3"/>
        <v>8.1000000000000003E-2</v>
      </c>
      <c r="M40" s="57"/>
      <c r="N40" s="63">
        <f t="shared" si="9"/>
        <v>47</v>
      </c>
      <c r="O40" s="63">
        <f t="shared" si="9"/>
        <v>3</v>
      </c>
      <c r="P40" s="63">
        <f t="shared" si="9"/>
        <v>0</v>
      </c>
      <c r="Q40" s="63">
        <f t="shared" si="9"/>
        <v>0</v>
      </c>
      <c r="R40" s="62">
        <f t="shared" si="4"/>
        <v>0.06</v>
      </c>
      <c r="S40" s="57"/>
      <c r="T40" s="46" cm="1">
        <f t="array" ref="T40">SUMPRODUCT((Data!$A$2:$A$52446=$A$3)*(Data!$B$2:$B$52446=$A40)*(Data!$H$2:$H$52446=T$5)*(Data!$G$2:$G$52446=$T$4)*(Data!$I$2:$I$52446))</f>
        <v>2</v>
      </c>
      <c r="U40" s="46" cm="1">
        <f t="array" ref="U40">SUMPRODUCT((Data!$A$2:$A$52446=$A$3)*(Data!$B$2:$B$52446=$A40)*(Data!$H$2:$H$52446=U$5)*(Data!$G$2:$G$52446=$T$4)*(Data!$I$2:$I$52446))</f>
        <v>1</v>
      </c>
      <c r="V40" s="46" cm="1">
        <f t="array" ref="V40">IF($A$3&lt;2021, "-", SUMPRODUCT((Data!$A$2:$A$52446=$A$3)*(Data!$B$2:$B$52446=$A40)*(Data!$H$2:$H$52446=V$5)*(Data!$G$2:$G$52446=$T$4)*(Data!$I$2:$I$52446)))</f>
        <v>0</v>
      </c>
      <c r="W40" s="46" cm="1">
        <f t="array" ref="W40">IF($A$3&lt;2021, "-", SUMPRODUCT((Data!$A$2:$A$52446=$A$3)*(Data!$B$2:$B$52446=$A40)*(Data!$H$2:$H$52446=W$5)*(Data!$G$2:$G$52446=$T$4)*(Data!$I$2:$I$52446)))</f>
        <v>0</v>
      </c>
      <c r="X40" s="62">
        <f t="shared" si="5"/>
        <v>0.33300000000000002</v>
      </c>
      <c r="Y40" s="57"/>
      <c r="Z40" s="46" cm="1">
        <f t="array" ref="Z40">SUMPRODUCT((Data!$A$2:$A$52446=$A$3)*(Data!$B$2:$B$52446=$A40)*(Data!$H$2:$H$52446=Z$5)*(Data!$G$2:$G$52446=$Z$4)*(Data!$I$2:$I$52446))</f>
        <v>11</v>
      </c>
      <c r="AA40" s="46" cm="1">
        <f t="array" ref="AA40">SUMPRODUCT((Data!$A$2:$A$52446=$A$3)*(Data!$B$2:$B$52446=$A40)*(Data!$H$2:$H$52446=AA$5)*(Data!$G$2:$G$52446=$Z$4)*(Data!$I$2:$I$52446))</f>
        <v>5</v>
      </c>
      <c r="AB40" s="46" cm="1">
        <f t="array" ref="AB40">IF($A$3&lt;2021, "-", SUMPRODUCT((Data!$A$2:$A$52446=$A$3)*(Data!$B$2:$B$52446=$A40)*(Data!$H$2:$H$52446=AB$5)*(Data!$G$2:$G$52446=$Z$4)*(Data!$I$2:$I$52446)))</f>
        <v>0</v>
      </c>
      <c r="AC40" s="46" cm="1">
        <f t="array" ref="AC40">IF($A$3&lt;2021, "-", SUMPRODUCT((Data!$A$2:$A$52446=$A$3)*(Data!$B$2:$B$52446=$A40)*(Data!$H$2:$H$52446=AC$5)*(Data!$G$2:$G$52446=$Z$4)*(Data!$I$2:$I$52446)))</f>
        <v>0</v>
      </c>
      <c r="AD40" s="62">
        <f t="shared" si="6"/>
        <v>0.313</v>
      </c>
      <c r="AE40" s="43"/>
      <c r="AF40" s="63">
        <f t="shared" si="7"/>
        <v>60</v>
      </c>
      <c r="AG40" s="63">
        <f t="shared" si="7"/>
        <v>9</v>
      </c>
      <c r="AH40" s="63">
        <f t="shared" si="7"/>
        <v>0</v>
      </c>
      <c r="AI40" s="63">
        <f t="shared" si="7"/>
        <v>0</v>
      </c>
      <c r="AJ40" s="62">
        <f t="shared" si="8"/>
        <v>0.13</v>
      </c>
    </row>
    <row r="41" spans="1:36" ht="15.75" x14ac:dyDescent="0.25">
      <c r="A41" s="43" t="s">
        <v>31</v>
      </c>
      <c r="B41" s="46" cm="1">
        <f t="array" ref="B41">SUMPRODUCT((Data!$A$2:$A$52446=$A$3)*(Data!$B$2:$B$52446=$A41)*(Data!$H$2:$H$52446=B$5)*(Data!$G$2:$G$52446=$B$4)*(Data!$I$2:$I$52446))</f>
        <v>0</v>
      </c>
      <c r="C41" s="46" cm="1">
        <f t="array" ref="C41">SUMPRODUCT((Data!$A$2:$A$52446=$A$3)*(Data!$B$2:$B$52446=$A41)*(Data!$H$2:$H$52446=C$5)*(Data!$G$2:$G$52446=$B$4)*(Data!$I$2:$I$52446))</f>
        <v>0</v>
      </c>
      <c r="D41" s="46" cm="1">
        <f t="array" ref="D41">IF($A$3&lt;2021, "-", SUMPRODUCT((Data!$A$2:$A$52446=$A$3)*(Data!$B$2:$B$52446=$A41)*(Data!$H$2:$H$52446=D$5)*(Data!$G$2:$G$52446=$B$4)*(Data!$I$2:$I$52446)))</f>
        <v>0</v>
      </c>
      <c r="E41" s="46" cm="1">
        <f t="array" ref="E41">IF($A$3&lt;2021, "-", SUMPRODUCT((Data!$A$2:$A$52446=$A$3)*(Data!$B$2:$B$52446=$A41)*(Data!$H$2:$H$52446=E$5)*(Data!$G$2:$G$52446=$B$4)*(Data!$I$2:$I$52446)))</f>
        <v>0</v>
      </c>
      <c r="F41" s="62" t="str">
        <f t="shared" si="2"/>
        <v>-</v>
      </c>
      <c r="G41" s="43"/>
      <c r="H41" s="46" cm="1">
        <f t="array" ref="H41">SUMPRODUCT((Data!$A$2:$A$52446=$A$3)*(Data!$B$2:$B$52446=$A41)*(Data!$H$2:$H$52446=H$5)*(Data!$G$2:$G$52446=$H$4)*(Data!$I$2:$I$52446))</f>
        <v>0</v>
      </c>
      <c r="I41" s="46" cm="1">
        <f t="array" ref="I41">SUMPRODUCT((Data!$A$2:$A$52446=$A$3)*(Data!$B$2:$B$52446=$A41)*(Data!$H$2:$H$52446=I$5)*(Data!$G$2:$G$52446=$H$4)*(Data!$I$2:$I$52446))</f>
        <v>0</v>
      </c>
      <c r="J41" s="46" cm="1">
        <f t="array" ref="J41">IF($A$3&lt;2021, "-", SUMPRODUCT((Data!$A$2:$A$52446=$A$3)*(Data!$B$2:$B$52446=$A41)*(Data!$H$2:$H$52446=J$5)*(Data!$G$2:$G$52446=$H$4)*(Data!$I$2:$I$52446)))</f>
        <v>0</v>
      </c>
      <c r="K41" s="46" cm="1">
        <f t="array" ref="K41">IF($A$3&lt;2021, "-", SUMPRODUCT((Data!$A$2:$A$52446=$A$3)*(Data!$B$2:$B$52446=$A41)*(Data!$H$2:$H$52446=K$5)*(Data!$G$2:$G$52446=$H$4)*(Data!$I$2:$I$52446)))</f>
        <v>0</v>
      </c>
      <c r="L41" s="62" t="str">
        <f t="shared" si="3"/>
        <v>-</v>
      </c>
      <c r="M41" s="57"/>
      <c r="N41" s="63">
        <f t="shared" si="9"/>
        <v>0</v>
      </c>
      <c r="O41" s="63">
        <f t="shared" si="9"/>
        <v>0</v>
      </c>
      <c r="P41" s="63">
        <f t="shared" si="9"/>
        <v>0</v>
      </c>
      <c r="Q41" s="63">
        <f t="shared" si="9"/>
        <v>0</v>
      </c>
      <c r="R41" s="62" t="str">
        <f t="shared" si="4"/>
        <v>-</v>
      </c>
      <c r="S41" s="57"/>
      <c r="T41" s="46" cm="1">
        <f t="array" ref="T41">SUMPRODUCT((Data!$A$2:$A$52446=$A$3)*(Data!$B$2:$B$52446=$A41)*(Data!$H$2:$H$52446=T$5)*(Data!$G$2:$G$52446=$T$4)*(Data!$I$2:$I$52446))</f>
        <v>0</v>
      </c>
      <c r="U41" s="46" cm="1">
        <f t="array" ref="U41">SUMPRODUCT((Data!$A$2:$A$52446=$A$3)*(Data!$B$2:$B$52446=$A41)*(Data!$H$2:$H$52446=U$5)*(Data!$G$2:$G$52446=$T$4)*(Data!$I$2:$I$52446))</f>
        <v>0</v>
      </c>
      <c r="V41" s="46" cm="1">
        <f t="array" ref="V41">IF($A$3&lt;2021, "-", SUMPRODUCT((Data!$A$2:$A$52446=$A$3)*(Data!$B$2:$B$52446=$A41)*(Data!$H$2:$H$52446=V$5)*(Data!$G$2:$G$52446=$T$4)*(Data!$I$2:$I$52446)))</f>
        <v>0</v>
      </c>
      <c r="W41" s="46" cm="1">
        <f t="array" ref="W41">IF($A$3&lt;2021, "-", SUMPRODUCT((Data!$A$2:$A$52446=$A$3)*(Data!$B$2:$B$52446=$A41)*(Data!$H$2:$H$52446=W$5)*(Data!$G$2:$G$52446=$T$4)*(Data!$I$2:$I$52446)))</f>
        <v>0</v>
      </c>
      <c r="X41" s="62" t="str">
        <f t="shared" si="5"/>
        <v>-</v>
      </c>
      <c r="Y41" s="57"/>
      <c r="Z41" s="46" cm="1">
        <f t="array" ref="Z41">SUMPRODUCT((Data!$A$2:$A$52446=$A$3)*(Data!$B$2:$B$52446=$A41)*(Data!$H$2:$H$52446=Z$5)*(Data!$G$2:$G$52446=$Z$4)*(Data!$I$2:$I$52446))</f>
        <v>0</v>
      </c>
      <c r="AA41" s="46" cm="1">
        <f t="array" ref="AA41">SUMPRODUCT((Data!$A$2:$A$52446=$A$3)*(Data!$B$2:$B$52446=$A41)*(Data!$H$2:$H$52446=AA$5)*(Data!$G$2:$G$52446=$Z$4)*(Data!$I$2:$I$52446))</f>
        <v>0</v>
      </c>
      <c r="AB41" s="46" cm="1">
        <f t="array" ref="AB41">IF($A$3&lt;2021, "-", SUMPRODUCT((Data!$A$2:$A$52446=$A$3)*(Data!$B$2:$B$52446=$A41)*(Data!$H$2:$H$52446=AB$5)*(Data!$G$2:$G$52446=$Z$4)*(Data!$I$2:$I$52446)))</f>
        <v>0</v>
      </c>
      <c r="AC41" s="46" cm="1">
        <f t="array" ref="AC41">IF($A$3&lt;2021, "-", SUMPRODUCT((Data!$A$2:$A$52446=$A$3)*(Data!$B$2:$B$52446=$A41)*(Data!$H$2:$H$52446=AC$5)*(Data!$G$2:$G$52446=$Z$4)*(Data!$I$2:$I$52446)))</f>
        <v>0</v>
      </c>
      <c r="AD41" s="62" t="str">
        <f t="shared" si="6"/>
        <v>-</v>
      </c>
      <c r="AE41" s="43"/>
      <c r="AF41" s="63">
        <f t="shared" si="7"/>
        <v>0</v>
      </c>
      <c r="AG41" s="63">
        <f t="shared" si="7"/>
        <v>0</v>
      </c>
      <c r="AH41" s="63">
        <f t="shared" si="7"/>
        <v>0</v>
      </c>
      <c r="AI41" s="63">
        <f t="shared" si="7"/>
        <v>0</v>
      </c>
      <c r="AJ41" s="62" t="str">
        <f t="shared" si="8"/>
        <v>-</v>
      </c>
    </row>
    <row r="42" spans="1:36" ht="15.75" x14ac:dyDescent="0.25">
      <c r="A42" s="43" t="s">
        <v>32</v>
      </c>
      <c r="B42" s="46" cm="1">
        <f t="array" ref="B42">SUMPRODUCT((Data!$A$2:$A$52446=$A$3)*(Data!$B$2:$B$52446=$A42)*(Data!$H$2:$H$52446=B$5)*(Data!$G$2:$G$52446=$B$4)*(Data!$I$2:$I$52446))</f>
        <v>22</v>
      </c>
      <c r="C42" s="46" cm="1">
        <f t="array" ref="C42">SUMPRODUCT((Data!$A$2:$A$52446=$A$3)*(Data!$B$2:$B$52446=$A42)*(Data!$H$2:$H$52446=C$5)*(Data!$G$2:$G$52446=$B$4)*(Data!$I$2:$I$52446))</f>
        <v>4</v>
      </c>
      <c r="D42" s="46" cm="1">
        <f t="array" ref="D42">IF($A$3&lt;2021, "-", SUMPRODUCT((Data!$A$2:$A$52446=$A$3)*(Data!$B$2:$B$52446=$A42)*(Data!$H$2:$H$52446=D$5)*(Data!$G$2:$G$52446=$B$4)*(Data!$I$2:$I$52446)))</f>
        <v>0</v>
      </c>
      <c r="E42" s="46" cm="1">
        <f t="array" ref="E42">IF($A$3&lt;2021, "-", SUMPRODUCT((Data!$A$2:$A$52446=$A$3)*(Data!$B$2:$B$52446=$A42)*(Data!$H$2:$H$52446=E$5)*(Data!$G$2:$G$52446=$B$4)*(Data!$I$2:$I$52446)))</f>
        <v>0</v>
      </c>
      <c r="F42" s="62">
        <f t="shared" si="2"/>
        <v>0.154</v>
      </c>
      <c r="G42" s="43"/>
      <c r="H42" s="46" cm="1">
        <f t="array" ref="H42">SUMPRODUCT((Data!$A$2:$A$52446=$A$3)*(Data!$B$2:$B$52446=$A42)*(Data!$H$2:$H$52446=H$5)*(Data!$G$2:$G$52446=$H$4)*(Data!$I$2:$I$52446))</f>
        <v>37</v>
      </c>
      <c r="I42" s="46" cm="1">
        <f t="array" ref="I42">SUMPRODUCT((Data!$A$2:$A$52446=$A$3)*(Data!$B$2:$B$52446=$A42)*(Data!$H$2:$H$52446=I$5)*(Data!$G$2:$G$52446=$H$4)*(Data!$I$2:$I$52446))</f>
        <v>2</v>
      </c>
      <c r="J42" s="46" cm="1">
        <f t="array" ref="J42">IF($A$3&lt;2021, "-", SUMPRODUCT((Data!$A$2:$A$52446=$A$3)*(Data!$B$2:$B$52446=$A42)*(Data!$H$2:$H$52446=J$5)*(Data!$G$2:$G$52446=$H$4)*(Data!$I$2:$I$52446)))</f>
        <v>0</v>
      </c>
      <c r="K42" s="46" cm="1">
        <f t="array" ref="K42">IF($A$3&lt;2021, "-", SUMPRODUCT((Data!$A$2:$A$52446=$A$3)*(Data!$B$2:$B$52446=$A42)*(Data!$H$2:$H$52446=K$5)*(Data!$G$2:$G$52446=$H$4)*(Data!$I$2:$I$52446)))</f>
        <v>0</v>
      </c>
      <c r="L42" s="62">
        <f t="shared" si="3"/>
        <v>5.0999999999999997E-2</v>
      </c>
      <c r="M42" s="57"/>
      <c r="N42" s="63">
        <f t="shared" si="9"/>
        <v>59</v>
      </c>
      <c r="O42" s="63">
        <f t="shared" si="9"/>
        <v>6</v>
      </c>
      <c r="P42" s="63">
        <f t="shared" si="9"/>
        <v>0</v>
      </c>
      <c r="Q42" s="63">
        <f t="shared" si="9"/>
        <v>0</v>
      </c>
      <c r="R42" s="62">
        <f t="shared" si="4"/>
        <v>9.1999999999999998E-2</v>
      </c>
      <c r="S42" s="57"/>
      <c r="T42" s="46" cm="1">
        <f t="array" ref="T42">SUMPRODUCT((Data!$A$2:$A$52446=$A$3)*(Data!$B$2:$B$52446=$A42)*(Data!$H$2:$H$52446=T$5)*(Data!$G$2:$G$52446=$T$4)*(Data!$I$2:$I$52446))</f>
        <v>0</v>
      </c>
      <c r="U42" s="46" cm="1">
        <f t="array" ref="U42">SUMPRODUCT((Data!$A$2:$A$52446=$A$3)*(Data!$B$2:$B$52446=$A42)*(Data!$H$2:$H$52446=U$5)*(Data!$G$2:$G$52446=$T$4)*(Data!$I$2:$I$52446))</f>
        <v>3</v>
      </c>
      <c r="V42" s="46" cm="1">
        <f t="array" ref="V42">IF($A$3&lt;2021, "-", SUMPRODUCT((Data!$A$2:$A$52446=$A$3)*(Data!$B$2:$B$52446=$A42)*(Data!$H$2:$H$52446=V$5)*(Data!$G$2:$G$52446=$T$4)*(Data!$I$2:$I$52446)))</f>
        <v>0</v>
      </c>
      <c r="W42" s="46" cm="1">
        <f t="array" ref="W42">IF($A$3&lt;2021, "-", SUMPRODUCT((Data!$A$2:$A$52446=$A$3)*(Data!$B$2:$B$52446=$A42)*(Data!$H$2:$H$52446=W$5)*(Data!$G$2:$G$52446=$T$4)*(Data!$I$2:$I$52446)))</f>
        <v>0</v>
      </c>
      <c r="X42" s="62">
        <f t="shared" si="5"/>
        <v>1</v>
      </c>
      <c r="Y42" s="57"/>
      <c r="Z42" s="46" cm="1">
        <f t="array" ref="Z42">SUMPRODUCT((Data!$A$2:$A$52446=$A$3)*(Data!$B$2:$B$52446=$A42)*(Data!$H$2:$H$52446=Z$5)*(Data!$G$2:$G$52446=$Z$4)*(Data!$I$2:$I$52446))</f>
        <v>3</v>
      </c>
      <c r="AA42" s="46" cm="1">
        <f t="array" ref="AA42">SUMPRODUCT((Data!$A$2:$A$52446=$A$3)*(Data!$B$2:$B$52446=$A42)*(Data!$H$2:$H$52446=AA$5)*(Data!$G$2:$G$52446=$Z$4)*(Data!$I$2:$I$52446))</f>
        <v>8</v>
      </c>
      <c r="AB42" s="46" cm="1">
        <f t="array" ref="AB42">IF($A$3&lt;2021, "-", SUMPRODUCT((Data!$A$2:$A$52446=$A$3)*(Data!$B$2:$B$52446=$A42)*(Data!$H$2:$H$52446=AB$5)*(Data!$G$2:$G$52446=$Z$4)*(Data!$I$2:$I$52446)))</f>
        <v>0</v>
      </c>
      <c r="AC42" s="46" cm="1">
        <f t="array" ref="AC42">IF($A$3&lt;2021, "-", SUMPRODUCT((Data!$A$2:$A$52446=$A$3)*(Data!$B$2:$B$52446=$A42)*(Data!$H$2:$H$52446=AC$5)*(Data!$G$2:$G$52446=$Z$4)*(Data!$I$2:$I$52446)))</f>
        <v>0</v>
      </c>
      <c r="AD42" s="62">
        <f t="shared" si="6"/>
        <v>0.72699999999999998</v>
      </c>
      <c r="AE42" s="43"/>
      <c r="AF42" s="63">
        <f t="shared" si="7"/>
        <v>62</v>
      </c>
      <c r="AG42" s="63">
        <f t="shared" si="7"/>
        <v>17</v>
      </c>
      <c r="AH42" s="63">
        <f t="shared" si="7"/>
        <v>0</v>
      </c>
      <c r="AI42" s="63">
        <f t="shared" si="7"/>
        <v>0</v>
      </c>
      <c r="AJ42" s="62">
        <f t="shared" si="8"/>
        <v>0.215</v>
      </c>
    </row>
    <row r="43" spans="1:36" ht="15.75" x14ac:dyDescent="0.25">
      <c r="A43" s="43" t="s">
        <v>33</v>
      </c>
      <c r="B43" s="46" cm="1">
        <f t="array" ref="B43">SUMPRODUCT((Data!$A$2:$A$52446=$A$3)*(Data!$B$2:$B$52446=$A43)*(Data!$H$2:$H$52446=B$5)*(Data!$G$2:$G$52446=$B$4)*(Data!$I$2:$I$52446))</f>
        <v>17</v>
      </c>
      <c r="C43" s="46" cm="1">
        <f t="array" ref="C43">SUMPRODUCT((Data!$A$2:$A$52446=$A$3)*(Data!$B$2:$B$52446=$A43)*(Data!$H$2:$H$52446=C$5)*(Data!$G$2:$G$52446=$B$4)*(Data!$I$2:$I$52446))</f>
        <v>1</v>
      </c>
      <c r="D43" s="46" cm="1">
        <f t="array" ref="D43">IF($A$3&lt;2021, "-", SUMPRODUCT((Data!$A$2:$A$52446=$A$3)*(Data!$B$2:$B$52446=$A43)*(Data!$H$2:$H$52446=D$5)*(Data!$G$2:$G$52446=$B$4)*(Data!$I$2:$I$52446)))</f>
        <v>0</v>
      </c>
      <c r="E43" s="46" cm="1">
        <f t="array" ref="E43">IF($A$3&lt;2021, "-", SUMPRODUCT((Data!$A$2:$A$52446=$A$3)*(Data!$B$2:$B$52446=$A43)*(Data!$H$2:$H$52446=E$5)*(Data!$G$2:$G$52446=$B$4)*(Data!$I$2:$I$52446)))</f>
        <v>0</v>
      </c>
      <c r="F43" s="62">
        <f t="shared" si="2"/>
        <v>5.6000000000000001E-2</v>
      </c>
      <c r="G43" s="43"/>
      <c r="H43" s="46" cm="1">
        <f t="array" ref="H43">SUMPRODUCT((Data!$A$2:$A$52446=$A$3)*(Data!$B$2:$B$52446=$A43)*(Data!$H$2:$H$52446=H$5)*(Data!$G$2:$G$52446=$H$4)*(Data!$I$2:$I$52446))</f>
        <v>16</v>
      </c>
      <c r="I43" s="46" cm="1">
        <f t="array" ref="I43">SUMPRODUCT((Data!$A$2:$A$52446=$A$3)*(Data!$B$2:$B$52446=$A43)*(Data!$H$2:$H$52446=I$5)*(Data!$G$2:$G$52446=$H$4)*(Data!$I$2:$I$52446))</f>
        <v>4</v>
      </c>
      <c r="J43" s="46" cm="1">
        <f t="array" ref="J43">IF($A$3&lt;2021, "-", SUMPRODUCT((Data!$A$2:$A$52446=$A$3)*(Data!$B$2:$B$52446=$A43)*(Data!$H$2:$H$52446=J$5)*(Data!$G$2:$G$52446=$H$4)*(Data!$I$2:$I$52446)))</f>
        <v>0</v>
      </c>
      <c r="K43" s="46" cm="1">
        <f t="array" ref="K43">IF($A$3&lt;2021, "-", SUMPRODUCT((Data!$A$2:$A$52446=$A$3)*(Data!$B$2:$B$52446=$A43)*(Data!$H$2:$H$52446=K$5)*(Data!$G$2:$G$52446=$H$4)*(Data!$I$2:$I$52446)))</f>
        <v>0</v>
      </c>
      <c r="L43" s="62">
        <f t="shared" si="3"/>
        <v>0.2</v>
      </c>
      <c r="M43" s="57"/>
      <c r="N43" s="63">
        <f t="shared" si="9"/>
        <v>33</v>
      </c>
      <c r="O43" s="63">
        <f t="shared" si="9"/>
        <v>5</v>
      </c>
      <c r="P43" s="63">
        <f t="shared" si="9"/>
        <v>0</v>
      </c>
      <c r="Q43" s="63">
        <f t="shared" si="9"/>
        <v>0</v>
      </c>
      <c r="R43" s="62">
        <f t="shared" si="4"/>
        <v>0.13200000000000001</v>
      </c>
      <c r="S43" s="57"/>
      <c r="T43" s="46" cm="1">
        <f t="array" ref="T43">SUMPRODUCT((Data!$A$2:$A$52446=$A$3)*(Data!$B$2:$B$52446=$A43)*(Data!$H$2:$H$52446=T$5)*(Data!$G$2:$G$52446=$T$4)*(Data!$I$2:$I$52446))</f>
        <v>0</v>
      </c>
      <c r="U43" s="46" cm="1">
        <f t="array" ref="U43">SUMPRODUCT((Data!$A$2:$A$52446=$A$3)*(Data!$B$2:$B$52446=$A43)*(Data!$H$2:$H$52446=U$5)*(Data!$G$2:$G$52446=$T$4)*(Data!$I$2:$I$52446))</f>
        <v>1</v>
      </c>
      <c r="V43" s="46" cm="1">
        <f t="array" ref="V43">IF($A$3&lt;2021, "-", SUMPRODUCT((Data!$A$2:$A$52446=$A$3)*(Data!$B$2:$B$52446=$A43)*(Data!$H$2:$H$52446=V$5)*(Data!$G$2:$G$52446=$T$4)*(Data!$I$2:$I$52446)))</f>
        <v>0</v>
      </c>
      <c r="W43" s="46" cm="1">
        <f t="array" ref="W43">IF($A$3&lt;2021, "-", SUMPRODUCT((Data!$A$2:$A$52446=$A$3)*(Data!$B$2:$B$52446=$A43)*(Data!$H$2:$H$52446=W$5)*(Data!$G$2:$G$52446=$T$4)*(Data!$I$2:$I$52446)))</f>
        <v>0</v>
      </c>
      <c r="X43" s="62">
        <f t="shared" si="5"/>
        <v>1</v>
      </c>
      <c r="Y43" s="57"/>
      <c r="Z43" s="46" cm="1">
        <f t="array" ref="Z43">SUMPRODUCT((Data!$A$2:$A$52446=$A$3)*(Data!$B$2:$B$52446=$A43)*(Data!$H$2:$H$52446=Z$5)*(Data!$G$2:$G$52446=$Z$4)*(Data!$I$2:$I$52446))</f>
        <v>2</v>
      </c>
      <c r="AA43" s="46" cm="1">
        <f t="array" ref="AA43">SUMPRODUCT((Data!$A$2:$A$52446=$A$3)*(Data!$B$2:$B$52446=$A43)*(Data!$H$2:$H$52446=AA$5)*(Data!$G$2:$G$52446=$Z$4)*(Data!$I$2:$I$52446))</f>
        <v>3</v>
      </c>
      <c r="AB43" s="46" cm="1">
        <f t="array" ref="AB43">IF($A$3&lt;2021, "-", SUMPRODUCT((Data!$A$2:$A$52446=$A$3)*(Data!$B$2:$B$52446=$A43)*(Data!$H$2:$H$52446=AB$5)*(Data!$G$2:$G$52446=$Z$4)*(Data!$I$2:$I$52446)))</f>
        <v>0</v>
      </c>
      <c r="AC43" s="46" cm="1">
        <f t="array" ref="AC43">IF($A$3&lt;2021, "-", SUMPRODUCT((Data!$A$2:$A$52446=$A$3)*(Data!$B$2:$B$52446=$A43)*(Data!$H$2:$H$52446=AC$5)*(Data!$G$2:$G$52446=$Z$4)*(Data!$I$2:$I$52446)))</f>
        <v>0</v>
      </c>
      <c r="AD43" s="62">
        <f t="shared" si="6"/>
        <v>0.6</v>
      </c>
      <c r="AE43" s="43"/>
      <c r="AF43" s="63">
        <f t="shared" si="7"/>
        <v>35</v>
      </c>
      <c r="AG43" s="63">
        <f t="shared" si="7"/>
        <v>9</v>
      </c>
      <c r="AH43" s="63">
        <f t="shared" si="7"/>
        <v>0</v>
      </c>
      <c r="AI43" s="63">
        <f t="shared" si="7"/>
        <v>0</v>
      </c>
      <c r="AJ43" s="62">
        <f t="shared" si="8"/>
        <v>0.20499999999999999</v>
      </c>
    </row>
    <row r="44" spans="1:36" ht="15.75" x14ac:dyDescent="0.25">
      <c r="A44" s="43" t="s">
        <v>34</v>
      </c>
      <c r="B44" s="46" cm="1">
        <f t="array" ref="B44">SUMPRODUCT((Data!$A$2:$A$52446=$A$3)*(Data!$B$2:$B$52446=$A44)*(Data!$H$2:$H$52446=B$5)*(Data!$G$2:$G$52446=$B$4)*(Data!$I$2:$I$52446))</f>
        <v>9</v>
      </c>
      <c r="C44" s="46" cm="1">
        <f t="array" ref="C44">SUMPRODUCT((Data!$A$2:$A$52446=$A$3)*(Data!$B$2:$B$52446=$A44)*(Data!$H$2:$H$52446=C$5)*(Data!$G$2:$G$52446=$B$4)*(Data!$I$2:$I$52446))</f>
        <v>0</v>
      </c>
      <c r="D44" s="46" cm="1">
        <f t="array" ref="D44">IF($A$3&lt;2021, "-", SUMPRODUCT((Data!$A$2:$A$52446=$A$3)*(Data!$B$2:$B$52446=$A44)*(Data!$H$2:$H$52446=D$5)*(Data!$G$2:$G$52446=$B$4)*(Data!$I$2:$I$52446)))</f>
        <v>0</v>
      </c>
      <c r="E44" s="46" cm="1">
        <f t="array" ref="E44">IF($A$3&lt;2021, "-", SUMPRODUCT((Data!$A$2:$A$52446=$A$3)*(Data!$B$2:$B$52446=$A44)*(Data!$H$2:$H$52446=E$5)*(Data!$G$2:$G$52446=$B$4)*(Data!$I$2:$I$52446)))</f>
        <v>0</v>
      </c>
      <c r="F44" s="62">
        <f t="shared" si="2"/>
        <v>0</v>
      </c>
      <c r="G44" s="43"/>
      <c r="H44" s="46" cm="1">
        <f t="array" ref="H44">SUMPRODUCT((Data!$A$2:$A$52446=$A$3)*(Data!$B$2:$B$52446=$A44)*(Data!$H$2:$H$52446=H$5)*(Data!$G$2:$G$52446=$H$4)*(Data!$I$2:$I$52446))</f>
        <v>9</v>
      </c>
      <c r="I44" s="46" cm="1">
        <f t="array" ref="I44">SUMPRODUCT((Data!$A$2:$A$52446=$A$3)*(Data!$B$2:$B$52446=$A44)*(Data!$H$2:$H$52446=I$5)*(Data!$G$2:$G$52446=$H$4)*(Data!$I$2:$I$52446))</f>
        <v>3</v>
      </c>
      <c r="J44" s="46" cm="1">
        <f t="array" ref="J44">IF($A$3&lt;2021, "-", SUMPRODUCT((Data!$A$2:$A$52446=$A$3)*(Data!$B$2:$B$52446=$A44)*(Data!$H$2:$H$52446=J$5)*(Data!$G$2:$G$52446=$H$4)*(Data!$I$2:$I$52446)))</f>
        <v>0</v>
      </c>
      <c r="K44" s="46" cm="1">
        <f t="array" ref="K44">IF($A$3&lt;2021, "-", SUMPRODUCT((Data!$A$2:$A$52446=$A$3)*(Data!$B$2:$B$52446=$A44)*(Data!$H$2:$H$52446=K$5)*(Data!$G$2:$G$52446=$H$4)*(Data!$I$2:$I$52446)))</f>
        <v>0</v>
      </c>
      <c r="L44" s="62">
        <f t="shared" si="3"/>
        <v>0.25</v>
      </c>
      <c r="M44" s="57"/>
      <c r="N44" s="63">
        <f t="shared" si="9"/>
        <v>18</v>
      </c>
      <c r="O44" s="63">
        <f t="shared" si="9"/>
        <v>3</v>
      </c>
      <c r="P44" s="63">
        <f t="shared" si="9"/>
        <v>0</v>
      </c>
      <c r="Q44" s="63">
        <f t="shared" si="9"/>
        <v>0</v>
      </c>
      <c r="R44" s="62">
        <f t="shared" si="4"/>
        <v>0.14299999999999999</v>
      </c>
      <c r="S44" s="57"/>
      <c r="T44" s="46" cm="1">
        <f t="array" ref="T44">SUMPRODUCT((Data!$A$2:$A$52446=$A$3)*(Data!$B$2:$B$52446=$A44)*(Data!$H$2:$H$52446=T$5)*(Data!$G$2:$G$52446=$T$4)*(Data!$I$2:$I$52446))</f>
        <v>0</v>
      </c>
      <c r="U44" s="46" cm="1">
        <f t="array" ref="U44">SUMPRODUCT((Data!$A$2:$A$52446=$A$3)*(Data!$B$2:$B$52446=$A44)*(Data!$H$2:$H$52446=U$5)*(Data!$G$2:$G$52446=$T$4)*(Data!$I$2:$I$52446))</f>
        <v>0</v>
      </c>
      <c r="V44" s="46" cm="1">
        <f t="array" ref="V44">IF($A$3&lt;2021, "-", SUMPRODUCT((Data!$A$2:$A$52446=$A$3)*(Data!$B$2:$B$52446=$A44)*(Data!$H$2:$H$52446=V$5)*(Data!$G$2:$G$52446=$T$4)*(Data!$I$2:$I$52446)))</f>
        <v>0</v>
      </c>
      <c r="W44" s="46" cm="1">
        <f t="array" ref="W44">IF($A$3&lt;2021, "-", SUMPRODUCT((Data!$A$2:$A$52446=$A$3)*(Data!$B$2:$B$52446=$A44)*(Data!$H$2:$H$52446=W$5)*(Data!$G$2:$G$52446=$T$4)*(Data!$I$2:$I$52446)))</f>
        <v>0</v>
      </c>
      <c r="X44" s="62" t="str">
        <f t="shared" si="5"/>
        <v>-</v>
      </c>
      <c r="Y44" s="57"/>
      <c r="Z44" s="46" cm="1">
        <f t="array" ref="Z44">SUMPRODUCT((Data!$A$2:$A$52446=$A$3)*(Data!$B$2:$B$52446=$A44)*(Data!$H$2:$H$52446=Z$5)*(Data!$G$2:$G$52446=$Z$4)*(Data!$I$2:$I$52446))</f>
        <v>3</v>
      </c>
      <c r="AA44" s="46" cm="1">
        <f t="array" ref="AA44">SUMPRODUCT((Data!$A$2:$A$52446=$A$3)*(Data!$B$2:$B$52446=$A44)*(Data!$H$2:$H$52446=AA$5)*(Data!$G$2:$G$52446=$Z$4)*(Data!$I$2:$I$52446))</f>
        <v>2</v>
      </c>
      <c r="AB44" s="46" cm="1">
        <f t="array" ref="AB44">IF($A$3&lt;2021, "-", SUMPRODUCT((Data!$A$2:$A$52446=$A$3)*(Data!$B$2:$B$52446=$A44)*(Data!$H$2:$H$52446=AB$5)*(Data!$G$2:$G$52446=$Z$4)*(Data!$I$2:$I$52446)))</f>
        <v>0</v>
      </c>
      <c r="AC44" s="46" cm="1">
        <f t="array" ref="AC44">IF($A$3&lt;2021, "-", SUMPRODUCT((Data!$A$2:$A$52446=$A$3)*(Data!$B$2:$B$52446=$A44)*(Data!$H$2:$H$52446=AC$5)*(Data!$G$2:$G$52446=$Z$4)*(Data!$I$2:$I$52446)))</f>
        <v>0</v>
      </c>
      <c r="AD44" s="62">
        <f t="shared" si="6"/>
        <v>0.4</v>
      </c>
      <c r="AE44" s="43"/>
      <c r="AF44" s="63">
        <f t="shared" si="7"/>
        <v>21</v>
      </c>
      <c r="AG44" s="63">
        <f t="shared" si="7"/>
        <v>5</v>
      </c>
      <c r="AH44" s="63">
        <f t="shared" si="7"/>
        <v>0</v>
      </c>
      <c r="AI44" s="63">
        <f t="shared" si="7"/>
        <v>0</v>
      </c>
      <c r="AJ44" s="62">
        <f t="shared" si="8"/>
        <v>0.192</v>
      </c>
    </row>
    <row r="45" spans="1:36" ht="15.75" x14ac:dyDescent="0.25">
      <c r="A45" s="43" t="s">
        <v>35</v>
      </c>
      <c r="B45" s="46" cm="1">
        <f t="array" ref="B45">SUMPRODUCT((Data!$A$2:$A$52446=$A$3)*(Data!$B$2:$B$52446=$A45)*(Data!$H$2:$H$52446=B$5)*(Data!$G$2:$G$52446=$B$4)*(Data!$I$2:$I$52446))</f>
        <v>18</v>
      </c>
      <c r="C45" s="46" cm="1">
        <f t="array" ref="C45">SUMPRODUCT((Data!$A$2:$A$52446=$A$3)*(Data!$B$2:$B$52446=$A45)*(Data!$H$2:$H$52446=C$5)*(Data!$G$2:$G$52446=$B$4)*(Data!$I$2:$I$52446))</f>
        <v>2</v>
      </c>
      <c r="D45" s="46" cm="1">
        <f t="array" ref="D45">IF($A$3&lt;2021, "-", SUMPRODUCT((Data!$A$2:$A$52446=$A$3)*(Data!$B$2:$B$52446=$A45)*(Data!$H$2:$H$52446=D$5)*(Data!$G$2:$G$52446=$B$4)*(Data!$I$2:$I$52446)))</f>
        <v>0</v>
      </c>
      <c r="E45" s="46" cm="1">
        <f t="array" ref="E45">IF($A$3&lt;2021, "-", SUMPRODUCT((Data!$A$2:$A$52446=$A$3)*(Data!$B$2:$B$52446=$A45)*(Data!$H$2:$H$52446=E$5)*(Data!$G$2:$G$52446=$B$4)*(Data!$I$2:$I$52446)))</f>
        <v>0</v>
      </c>
      <c r="F45" s="62">
        <f t="shared" si="2"/>
        <v>0.1</v>
      </c>
      <c r="G45" s="43"/>
      <c r="H45" s="46" cm="1">
        <f t="array" ref="H45">SUMPRODUCT((Data!$A$2:$A$52446=$A$3)*(Data!$B$2:$B$52446=$A45)*(Data!$H$2:$H$52446=H$5)*(Data!$G$2:$G$52446=$H$4)*(Data!$I$2:$I$52446))</f>
        <v>15</v>
      </c>
      <c r="I45" s="46" cm="1">
        <f t="array" ref="I45">SUMPRODUCT((Data!$A$2:$A$52446=$A$3)*(Data!$B$2:$B$52446=$A45)*(Data!$H$2:$H$52446=I$5)*(Data!$G$2:$G$52446=$H$4)*(Data!$I$2:$I$52446))</f>
        <v>0</v>
      </c>
      <c r="J45" s="46" cm="1">
        <f t="array" ref="J45">IF($A$3&lt;2021, "-", SUMPRODUCT((Data!$A$2:$A$52446=$A$3)*(Data!$B$2:$B$52446=$A45)*(Data!$H$2:$H$52446=J$5)*(Data!$G$2:$G$52446=$H$4)*(Data!$I$2:$I$52446)))</f>
        <v>0</v>
      </c>
      <c r="K45" s="46" cm="1">
        <f t="array" ref="K45">IF($A$3&lt;2021, "-", SUMPRODUCT((Data!$A$2:$A$52446=$A$3)*(Data!$B$2:$B$52446=$A45)*(Data!$H$2:$H$52446=K$5)*(Data!$G$2:$G$52446=$H$4)*(Data!$I$2:$I$52446)))</f>
        <v>0</v>
      </c>
      <c r="L45" s="62">
        <f t="shared" si="3"/>
        <v>0</v>
      </c>
      <c r="M45" s="57"/>
      <c r="N45" s="63">
        <f t="shared" si="9"/>
        <v>33</v>
      </c>
      <c r="O45" s="63">
        <f t="shared" si="9"/>
        <v>2</v>
      </c>
      <c r="P45" s="63">
        <f t="shared" si="9"/>
        <v>0</v>
      </c>
      <c r="Q45" s="63">
        <f t="shared" si="9"/>
        <v>0</v>
      </c>
      <c r="R45" s="62">
        <f t="shared" si="4"/>
        <v>5.7000000000000002E-2</v>
      </c>
      <c r="S45" s="57"/>
      <c r="T45" s="46" cm="1">
        <f t="array" ref="T45">SUMPRODUCT((Data!$A$2:$A$52446=$A$3)*(Data!$B$2:$B$52446=$A45)*(Data!$H$2:$H$52446=T$5)*(Data!$G$2:$G$52446=$T$4)*(Data!$I$2:$I$52446))</f>
        <v>0</v>
      </c>
      <c r="U45" s="46" cm="1">
        <f t="array" ref="U45">SUMPRODUCT((Data!$A$2:$A$52446=$A$3)*(Data!$B$2:$B$52446=$A45)*(Data!$H$2:$H$52446=U$5)*(Data!$G$2:$G$52446=$T$4)*(Data!$I$2:$I$52446))</f>
        <v>0</v>
      </c>
      <c r="V45" s="46" cm="1">
        <f t="array" ref="V45">IF($A$3&lt;2021, "-", SUMPRODUCT((Data!$A$2:$A$52446=$A$3)*(Data!$B$2:$B$52446=$A45)*(Data!$H$2:$H$52446=V$5)*(Data!$G$2:$G$52446=$T$4)*(Data!$I$2:$I$52446)))</f>
        <v>0</v>
      </c>
      <c r="W45" s="46" cm="1">
        <f t="array" ref="W45">IF($A$3&lt;2021, "-", SUMPRODUCT((Data!$A$2:$A$52446=$A$3)*(Data!$B$2:$B$52446=$A45)*(Data!$H$2:$H$52446=W$5)*(Data!$G$2:$G$52446=$T$4)*(Data!$I$2:$I$52446)))</f>
        <v>0</v>
      </c>
      <c r="X45" s="62" t="str">
        <f t="shared" si="5"/>
        <v>-</v>
      </c>
      <c r="Y45" s="57"/>
      <c r="Z45" s="46" cm="1">
        <f t="array" ref="Z45">SUMPRODUCT((Data!$A$2:$A$52446=$A$3)*(Data!$B$2:$B$52446=$A45)*(Data!$H$2:$H$52446=Z$5)*(Data!$G$2:$G$52446=$Z$4)*(Data!$I$2:$I$52446))</f>
        <v>16</v>
      </c>
      <c r="AA45" s="46" cm="1">
        <f t="array" ref="AA45">SUMPRODUCT((Data!$A$2:$A$52446=$A$3)*(Data!$B$2:$B$52446=$A45)*(Data!$H$2:$H$52446=AA$5)*(Data!$G$2:$G$52446=$Z$4)*(Data!$I$2:$I$52446))</f>
        <v>6</v>
      </c>
      <c r="AB45" s="46" cm="1">
        <f t="array" ref="AB45">IF($A$3&lt;2021, "-", SUMPRODUCT((Data!$A$2:$A$52446=$A$3)*(Data!$B$2:$B$52446=$A45)*(Data!$H$2:$H$52446=AB$5)*(Data!$G$2:$G$52446=$Z$4)*(Data!$I$2:$I$52446)))</f>
        <v>0</v>
      </c>
      <c r="AC45" s="46" cm="1">
        <f t="array" ref="AC45">IF($A$3&lt;2021, "-", SUMPRODUCT((Data!$A$2:$A$52446=$A$3)*(Data!$B$2:$B$52446=$A45)*(Data!$H$2:$H$52446=AC$5)*(Data!$G$2:$G$52446=$Z$4)*(Data!$I$2:$I$52446)))</f>
        <v>0</v>
      </c>
      <c r="AD45" s="62">
        <f t="shared" si="6"/>
        <v>0.27300000000000002</v>
      </c>
      <c r="AE45" s="43"/>
      <c r="AF45" s="63">
        <f t="shared" si="7"/>
        <v>49</v>
      </c>
      <c r="AG45" s="63">
        <f t="shared" si="7"/>
        <v>8</v>
      </c>
      <c r="AH45" s="63">
        <f t="shared" si="7"/>
        <v>0</v>
      </c>
      <c r="AI45" s="63">
        <f t="shared" si="7"/>
        <v>0</v>
      </c>
      <c r="AJ45" s="62">
        <f t="shared" si="8"/>
        <v>0.14000000000000001</v>
      </c>
    </row>
    <row r="46" spans="1:36" ht="15.75" x14ac:dyDescent="0.25">
      <c r="A46" s="43" t="s">
        <v>36</v>
      </c>
      <c r="B46" s="46" cm="1">
        <f t="array" ref="B46">SUMPRODUCT((Data!$A$2:$A$52446=$A$3)*(Data!$B$2:$B$52446=$A46)*(Data!$H$2:$H$52446=B$5)*(Data!$G$2:$G$52446=$B$4)*(Data!$I$2:$I$52446))</f>
        <v>10</v>
      </c>
      <c r="C46" s="46" cm="1">
        <f t="array" ref="C46">SUMPRODUCT((Data!$A$2:$A$52446=$A$3)*(Data!$B$2:$B$52446=$A46)*(Data!$H$2:$H$52446=C$5)*(Data!$G$2:$G$52446=$B$4)*(Data!$I$2:$I$52446))</f>
        <v>0</v>
      </c>
      <c r="D46" s="46" cm="1">
        <f t="array" ref="D46">IF($A$3&lt;2021, "-", SUMPRODUCT((Data!$A$2:$A$52446=$A$3)*(Data!$B$2:$B$52446=$A46)*(Data!$H$2:$H$52446=D$5)*(Data!$G$2:$G$52446=$B$4)*(Data!$I$2:$I$52446)))</f>
        <v>0</v>
      </c>
      <c r="E46" s="46" cm="1">
        <f t="array" ref="E46">IF($A$3&lt;2021, "-", SUMPRODUCT((Data!$A$2:$A$52446=$A$3)*(Data!$B$2:$B$52446=$A46)*(Data!$H$2:$H$52446=E$5)*(Data!$G$2:$G$52446=$B$4)*(Data!$I$2:$I$52446)))</f>
        <v>0</v>
      </c>
      <c r="F46" s="62">
        <f t="shared" si="2"/>
        <v>0</v>
      </c>
      <c r="G46" s="43"/>
      <c r="H46" s="46" cm="1">
        <f t="array" ref="H46">SUMPRODUCT((Data!$A$2:$A$52446=$A$3)*(Data!$B$2:$B$52446=$A46)*(Data!$H$2:$H$52446=H$5)*(Data!$G$2:$G$52446=$H$4)*(Data!$I$2:$I$52446))</f>
        <v>51</v>
      </c>
      <c r="I46" s="46" cm="1">
        <f t="array" ref="I46">SUMPRODUCT((Data!$A$2:$A$52446=$A$3)*(Data!$B$2:$B$52446=$A46)*(Data!$H$2:$H$52446=I$5)*(Data!$G$2:$G$52446=$H$4)*(Data!$I$2:$I$52446))</f>
        <v>8</v>
      </c>
      <c r="J46" s="46" cm="1">
        <f t="array" ref="J46">IF($A$3&lt;2021, "-", SUMPRODUCT((Data!$A$2:$A$52446=$A$3)*(Data!$B$2:$B$52446=$A46)*(Data!$H$2:$H$52446=J$5)*(Data!$G$2:$G$52446=$H$4)*(Data!$I$2:$I$52446)))</f>
        <v>0</v>
      </c>
      <c r="K46" s="46" cm="1">
        <f t="array" ref="K46">IF($A$3&lt;2021, "-", SUMPRODUCT((Data!$A$2:$A$52446=$A$3)*(Data!$B$2:$B$52446=$A46)*(Data!$H$2:$H$52446=K$5)*(Data!$G$2:$G$52446=$H$4)*(Data!$I$2:$I$52446)))</f>
        <v>0</v>
      </c>
      <c r="L46" s="62">
        <f t="shared" si="3"/>
        <v>0.13600000000000001</v>
      </c>
      <c r="M46" s="57"/>
      <c r="N46" s="63">
        <f t="shared" si="9"/>
        <v>61</v>
      </c>
      <c r="O46" s="63">
        <f t="shared" si="9"/>
        <v>8</v>
      </c>
      <c r="P46" s="63">
        <f t="shared" si="9"/>
        <v>0</v>
      </c>
      <c r="Q46" s="63">
        <f t="shared" si="9"/>
        <v>0</v>
      </c>
      <c r="R46" s="62">
        <f t="shared" si="4"/>
        <v>0.11600000000000001</v>
      </c>
      <c r="S46" s="57"/>
      <c r="T46" s="46" cm="1">
        <f t="array" ref="T46">SUMPRODUCT((Data!$A$2:$A$52446=$A$3)*(Data!$B$2:$B$52446=$A46)*(Data!$H$2:$H$52446=T$5)*(Data!$G$2:$G$52446=$T$4)*(Data!$I$2:$I$52446))</f>
        <v>0</v>
      </c>
      <c r="U46" s="46" cm="1">
        <f t="array" ref="U46">SUMPRODUCT((Data!$A$2:$A$52446=$A$3)*(Data!$B$2:$B$52446=$A46)*(Data!$H$2:$H$52446=U$5)*(Data!$G$2:$G$52446=$T$4)*(Data!$I$2:$I$52446))</f>
        <v>0</v>
      </c>
      <c r="V46" s="46" cm="1">
        <f t="array" ref="V46">IF($A$3&lt;2021, "-", SUMPRODUCT((Data!$A$2:$A$52446=$A$3)*(Data!$B$2:$B$52446=$A46)*(Data!$H$2:$H$52446=V$5)*(Data!$G$2:$G$52446=$T$4)*(Data!$I$2:$I$52446)))</f>
        <v>0</v>
      </c>
      <c r="W46" s="46" cm="1">
        <f t="array" ref="W46">IF($A$3&lt;2021, "-", SUMPRODUCT((Data!$A$2:$A$52446=$A$3)*(Data!$B$2:$B$52446=$A46)*(Data!$H$2:$H$52446=W$5)*(Data!$G$2:$G$52446=$T$4)*(Data!$I$2:$I$52446)))</f>
        <v>0</v>
      </c>
      <c r="X46" s="62" t="str">
        <f t="shared" si="5"/>
        <v>-</v>
      </c>
      <c r="Y46" s="57"/>
      <c r="Z46" s="46" cm="1">
        <f t="array" ref="Z46">SUMPRODUCT((Data!$A$2:$A$52446=$A$3)*(Data!$B$2:$B$52446=$A46)*(Data!$H$2:$H$52446=Z$5)*(Data!$G$2:$G$52446=$Z$4)*(Data!$I$2:$I$52446))</f>
        <v>1</v>
      </c>
      <c r="AA46" s="46" cm="1">
        <f t="array" ref="AA46">SUMPRODUCT((Data!$A$2:$A$52446=$A$3)*(Data!$B$2:$B$52446=$A46)*(Data!$H$2:$H$52446=AA$5)*(Data!$G$2:$G$52446=$Z$4)*(Data!$I$2:$I$52446))</f>
        <v>3</v>
      </c>
      <c r="AB46" s="46" cm="1">
        <f t="array" ref="AB46">IF($A$3&lt;2021, "-", SUMPRODUCT((Data!$A$2:$A$52446=$A$3)*(Data!$B$2:$B$52446=$A46)*(Data!$H$2:$H$52446=AB$5)*(Data!$G$2:$G$52446=$Z$4)*(Data!$I$2:$I$52446)))</f>
        <v>0</v>
      </c>
      <c r="AC46" s="46" cm="1">
        <f t="array" ref="AC46">IF($A$3&lt;2021, "-", SUMPRODUCT((Data!$A$2:$A$52446=$A$3)*(Data!$B$2:$B$52446=$A46)*(Data!$H$2:$H$52446=AC$5)*(Data!$G$2:$G$52446=$Z$4)*(Data!$I$2:$I$52446)))</f>
        <v>0</v>
      </c>
      <c r="AD46" s="62">
        <f t="shared" si="6"/>
        <v>0.75</v>
      </c>
      <c r="AE46" s="43"/>
      <c r="AF46" s="63">
        <f t="shared" si="7"/>
        <v>62</v>
      </c>
      <c r="AG46" s="63">
        <f t="shared" si="7"/>
        <v>11</v>
      </c>
      <c r="AH46" s="63">
        <f t="shared" si="7"/>
        <v>0</v>
      </c>
      <c r="AI46" s="63">
        <f t="shared" si="7"/>
        <v>0</v>
      </c>
      <c r="AJ46" s="62">
        <f t="shared" si="8"/>
        <v>0.151</v>
      </c>
    </row>
    <row r="47" spans="1:36" ht="15.75" x14ac:dyDescent="0.25">
      <c r="A47" s="43" t="s">
        <v>37</v>
      </c>
      <c r="B47" s="46" cm="1">
        <f t="array" ref="B47">SUMPRODUCT((Data!$A$2:$A$52446=$A$3)*(Data!$B$2:$B$52446=$A47)*(Data!$H$2:$H$52446=B$5)*(Data!$G$2:$G$52446=$B$4)*(Data!$I$2:$I$52446))</f>
        <v>8</v>
      </c>
      <c r="C47" s="46" cm="1">
        <f t="array" ref="C47">SUMPRODUCT((Data!$A$2:$A$52446=$A$3)*(Data!$B$2:$B$52446=$A47)*(Data!$H$2:$H$52446=C$5)*(Data!$G$2:$G$52446=$B$4)*(Data!$I$2:$I$52446))</f>
        <v>1</v>
      </c>
      <c r="D47" s="46" cm="1">
        <f t="array" ref="D47">IF($A$3&lt;2021, "-", SUMPRODUCT((Data!$A$2:$A$52446=$A$3)*(Data!$B$2:$B$52446=$A47)*(Data!$H$2:$H$52446=D$5)*(Data!$G$2:$G$52446=$B$4)*(Data!$I$2:$I$52446)))</f>
        <v>0</v>
      </c>
      <c r="E47" s="46" cm="1">
        <f t="array" ref="E47">IF($A$3&lt;2021, "-", SUMPRODUCT((Data!$A$2:$A$52446=$A$3)*(Data!$B$2:$B$52446=$A47)*(Data!$H$2:$H$52446=E$5)*(Data!$G$2:$G$52446=$B$4)*(Data!$I$2:$I$52446)))</f>
        <v>0</v>
      </c>
      <c r="F47" s="62">
        <f t="shared" si="2"/>
        <v>0.111</v>
      </c>
      <c r="G47" s="43"/>
      <c r="H47" s="46" cm="1">
        <f t="array" ref="H47">SUMPRODUCT((Data!$A$2:$A$52446=$A$3)*(Data!$B$2:$B$52446=$A47)*(Data!$H$2:$H$52446=H$5)*(Data!$G$2:$G$52446=$H$4)*(Data!$I$2:$I$52446))</f>
        <v>19</v>
      </c>
      <c r="I47" s="46" cm="1">
        <f t="array" ref="I47">SUMPRODUCT((Data!$A$2:$A$52446=$A$3)*(Data!$B$2:$B$52446=$A47)*(Data!$H$2:$H$52446=I$5)*(Data!$G$2:$G$52446=$H$4)*(Data!$I$2:$I$52446))</f>
        <v>3</v>
      </c>
      <c r="J47" s="46" cm="1">
        <f t="array" ref="J47">IF($A$3&lt;2021, "-", SUMPRODUCT((Data!$A$2:$A$52446=$A$3)*(Data!$B$2:$B$52446=$A47)*(Data!$H$2:$H$52446=J$5)*(Data!$G$2:$G$52446=$H$4)*(Data!$I$2:$I$52446)))</f>
        <v>0</v>
      </c>
      <c r="K47" s="46" cm="1">
        <f t="array" ref="K47">IF($A$3&lt;2021, "-", SUMPRODUCT((Data!$A$2:$A$52446=$A$3)*(Data!$B$2:$B$52446=$A47)*(Data!$H$2:$H$52446=K$5)*(Data!$G$2:$G$52446=$H$4)*(Data!$I$2:$I$52446)))</f>
        <v>0</v>
      </c>
      <c r="L47" s="62">
        <f t="shared" si="3"/>
        <v>0.13600000000000001</v>
      </c>
      <c r="M47" s="57"/>
      <c r="N47" s="63">
        <f t="shared" si="9"/>
        <v>27</v>
      </c>
      <c r="O47" s="63">
        <f t="shared" si="9"/>
        <v>4</v>
      </c>
      <c r="P47" s="63">
        <f t="shared" si="9"/>
        <v>0</v>
      </c>
      <c r="Q47" s="63">
        <f t="shared" si="9"/>
        <v>0</v>
      </c>
      <c r="R47" s="62">
        <f t="shared" si="4"/>
        <v>0.129</v>
      </c>
      <c r="S47" s="57"/>
      <c r="T47" s="46" cm="1">
        <f t="array" ref="T47">SUMPRODUCT((Data!$A$2:$A$52446=$A$3)*(Data!$B$2:$B$52446=$A47)*(Data!$H$2:$H$52446=T$5)*(Data!$G$2:$G$52446=$T$4)*(Data!$I$2:$I$52446))</f>
        <v>0</v>
      </c>
      <c r="U47" s="46" cm="1">
        <f t="array" ref="U47">SUMPRODUCT((Data!$A$2:$A$52446=$A$3)*(Data!$B$2:$B$52446=$A47)*(Data!$H$2:$H$52446=U$5)*(Data!$G$2:$G$52446=$T$4)*(Data!$I$2:$I$52446))</f>
        <v>1</v>
      </c>
      <c r="V47" s="46" cm="1">
        <f t="array" ref="V47">IF($A$3&lt;2021, "-", SUMPRODUCT((Data!$A$2:$A$52446=$A$3)*(Data!$B$2:$B$52446=$A47)*(Data!$H$2:$H$52446=V$5)*(Data!$G$2:$G$52446=$T$4)*(Data!$I$2:$I$52446)))</f>
        <v>0</v>
      </c>
      <c r="W47" s="46" cm="1">
        <f t="array" ref="W47">IF($A$3&lt;2021, "-", SUMPRODUCT((Data!$A$2:$A$52446=$A$3)*(Data!$B$2:$B$52446=$A47)*(Data!$H$2:$H$52446=W$5)*(Data!$G$2:$G$52446=$T$4)*(Data!$I$2:$I$52446)))</f>
        <v>0</v>
      </c>
      <c r="X47" s="62">
        <f t="shared" si="5"/>
        <v>1</v>
      </c>
      <c r="Y47" s="57"/>
      <c r="Z47" s="46" cm="1">
        <f t="array" ref="Z47">SUMPRODUCT((Data!$A$2:$A$52446=$A$3)*(Data!$B$2:$B$52446=$A47)*(Data!$H$2:$H$52446=Z$5)*(Data!$G$2:$G$52446=$Z$4)*(Data!$I$2:$I$52446))</f>
        <v>6</v>
      </c>
      <c r="AA47" s="46" cm="1">
        <f t="array" ref="AA47">SUMPRODUCT((Data!$A$2:$A$52446=$A$3)*(Data!$B$2:$B$52446=$A47)*(Data!$H$2:$H$52446=AA$5)*(Data!$G$2:$G$52446=$Z$4)*(Data!$I$2:$I$52446))</f>
        <v>7</v>
      </c>
      <c r="AB47" s="46" cm="1">
        <f t="array" ref="AB47">IF($A$3&lt;2021, "-", SUMPRODUCT((Data!$A$2:$A$52446=$A$3)*(Data!$B$2:$B$52446=$A47)*(Data!$H$2:$H$52446=AB$5)*(Data!$G$2:$G$52446=$Z$4)*(Data!$I$2:$I$52446)))</f>
        <v>0</v>
      </c>
      <c r="AC47" s="46" cm="1">
        <f t="array" ref="AC47">IF($A$3&lt;2021, "-", SUMPRODUCT((Data!$A$2:$A$52446=$A$3)*(Data!$B$2:$B$52446=$A47)*(Data!$H$2:$H$52446=AC$5)*(Data!$G$2:$G$52446=$Z$4)*(Data!$I$2:$I$52446)))</f>
        <v>0</v>
      </c>
      <c r="AD47" s="62">
        <f t="shared" si="6"/>
        <v>0.53800000000000003</v>
      </c>
      <c r="AE47" s="43"/>
      <c r="AF47" s="63">
        <f t="shared" si="7"/>
        <v>33</v>
      </c>
      <c r="AG47" s="63">
        <f t="shared" si="7"/>
        <v>12</v>
      </c>
      <c r="AH47" s="63">
        <f t="shared" si="7"/>
        <v>0</v>
      </c>
      <c r="AI47" s="63">
        <f t="shared" si="7"/>
        <v>0</v>
      </c>
      <c r="AJ47" s="62">
        <f t="shared" si="8"/>
        <v>0.26700000000000002</v>
      </c>
    </row>
    <row r="48" spans="1:36" ht="15.75" x14ac:dyDescent="0.25">
      <c r="A48" s="43" t="s">
        <v>46</v>
      </c>
      <c r="B48" s="46" cm="1">
        <f t="array" ref="B48">SUMPRODUCT((Data!$A$2:$A$52446=$A$3)*(Data!$B$2:$B$52446=$A48)*(Data!$H$2:$H$52446=B$5)*(Data!$G$2:$G$52446=$B$4)*(Data!$I$2:$I$52446))</f>
        <v>48</v>
      </c>
      <c r="C48" s="46" cm="1">
        <f t="array" ref="C48">SUMPRODUCT((Data!$A$2:$A$52446=$A$3)*(Data!$B$2:$B$52446=$A48)*(Data!$H$2:$H$52446=C$5)*(Data!$G$2:$G$52446=$B$4)*(Data!$I$2:$I$52446))</f>
        <v>5</v>
      </c>
      <c r="D48" s="46" cm="1">
        <f t="array" ref="D48">IF($A$3&lt;2021, "-", SUMPRODUCT((Data!$A$2:$A$52446=$A$3)*(Data!$B$2:$B$52446=$A48)*(Data!$H$2:$H$52446=D$5)*(Data!$G$2:$G$52446=$B$4)*(Data!$I$2:$I$52446)))</f>
        <v>0</v>
      </c>
      <c r="E48" s="46" cm="1">
        <f t="array" ref="E48">IF($A$3&lt;2021, "-", SUMPRODUCT((Data!$A$2:$A$52446=$A$3)*(Data!$B$2:$B$52446=$A48)*(Data!$H$2:$H$52446=E$5)*(Data!$G$2:$G$52446=$B$4)*(Data!$I$2:$I$52446)))</f>
        <v>0</v>
      </c>
      <c r="F48" s="62">
        <f t="shared" si="2"/>
        <v>9.4E-2</v>
      </c>
      <c r="G48" s="43"/>
      <c r="H48" s="46" cm="1">
        <f t="array" ref="H48">SUMPRODUCT((Data!$A$2:$A$52446=$A$3)*(Data!$B$2:$B$52446=$A48)*(Data!$H$2:$H$52446=H$5)*(Data!$G$2:$G$52446=$H$4)*(Data!$I$2:$I$52446))</f>
        <v>8</v>
      </c>
      <c r="I48" s="46" cm="1">
        <f t="array" ref="I48">SUMPRODUCT((Data!$A$2:$A$52446=$A$3)*(Data!$B$2:$B$52446=$A48)*(Data!$H$2:$H$52446=I$5)*(Data!$G$2:$G$52446=$H$4)*(Data!$I$2:$I$52446))</f>
        <v>0</v>
      </c>
      <c r="J48" s="46" cm="1">
        <f t="array" ref="J48">IF($A$3&lt;2021, "-", SUMPRODUCT((Data!$A$2:$A$52446=$A$3)*(Data!$B$2:$B$52446=$A48)*(Data!$H$2:$H$52446=J$5)*(Data!$G$2:$G$52446=$H$4)*(Data!$I$2:$I$52446)))</f>
        <v>0</v>
      </c>
      <c r="K48" s="46" cm="1">
        <f t="array" ref="K48">IF($A$3&lt;2021, "-", SUMPRODUCT((Data!$A$2:$A$52446=$A$3)*(Data!$B$2:$B$52446=$A48)*(Data!$H$2:$H$52446=K$5)*(Data!$G$2:$G$52446=$H$4)*(Data!$I$2:$I$52446)))</f>
        <v>0</v>
      </c>
      <c r="L48" s="62">
        <f t="shared" si="3"/>
        <v>0</v>
      </c>
      <c r="M48" s="57"/>
      <c r="N48" s="63">
        <f t="shared" si="9"/>
        <v>56</v>
      </c>
      <c r="O48" s="63">
        <f t="shared" si="9"/>
        <v>5</v>
      </c>
      <c r="P48" s="63">
        <f t="shared" si="9"/>
        <v>0</v>
      </c>
      <c r="Q48" s="63">
        <f t="shared" si="9"/>
        <v>0</v>
      </c>
      <c r="R48" s="62">
        <f t="shared" si="4"/>
        <v>8.2000000000000003E-2</v>
      </c>
      <c r="S48" s="57"/>
      <c r="T48" s="46" cm="1">
        <f t="array" ref="T48">SUMPRODUCT((Data!$A$2:$A$52446=$A$3)*(Data!$B$2:$B$52446=$A48)*(Data!$H$2:$H$52446=T$5)*(Data!$G$2:$G$52446=$T$4)*(Data!$I$2:$I$52446))</f>
        <v>0</v>
      </c>
      <c r="U48" s="46" cm="1">
        <f t="array" ref="U48">SUMPRODUCT((Data!$A$2:$A$52446=$A$3)*(Data!$B$2:$B$52446=$A48)*(Data!$H$2:$H$52446=U$5)*(Data!$G$2:$G$52446=$T$4)*(Data!$I$2:$I$52446))</f>
        <v>2</v>
      </c>
      <c r="V48" s="46" cm="1">
        <f t="array" ref="V48">IF($A$3&lt;2021, "-", SUMPRODUCT((Data!$A$2:$A$52446=$A$3)*(Data!$B$2:$B$52446=$A48)*(Data!$H$2:$H$52446=V$5)*(Data!$G$2:$G$52446=$T$4)*(Data!$I$2:$I$52446)))</f>
        <v>0</v>
      </c>
      <c r="W48" s="46" cm="1">
        <f t="array" ref="W48">IF($A$3&lt;2021, "-", SUMPRODUCT((Data!$A$2:$A$52446=$A$3)*(Data!$B$2:$B$52446=$A48)*(Data!$H$2:$H$52446=W$5)*(Data!$G$2:$G$52446=$T$4)*(Data!$I$2:$I$52446)))</f>
        <v>0</v>
      </c>
      <c r="X48" s="62">
        <f t="shared" si="5"/>
        <v>1</v>
      </c>
      <c r="Y48" s="57"/>
      <c r="Z48" s="46" cm="1">
        <f t="array" ref="Z48">SUMPRODUCT((Data!$A$2:$A$52446=$A$3)*(Data!$B$2:$B$52446=$A48)*(Data!$H$2:$H$52446=Z$5)*(Data!$G$2:$G$52446=$Z$4)*(Data!$I$2:$I$52446))</f>
        <v>6</v>
      </c>
      <c r="AA48" s="46" cm="1">
        <f t="array" ref="AA48">SUMPRODUCT((Data!$A$2:$A$52446=$A$3)*(Data!$B$2:$B$52446=$A48)*(Data!$H$2:$H$52446=AA$5)*(Data!$G$2:$G$52446=$Z$4)*(Data!$I$2:$I$52446))</f>
        <v>19</v>
      </c>
      <c r="AB48" s="46" cm="1">
        <f t="array" ref="AB48">IF($A$3&lt;2021, "-", SUMPRODUCT((Data!$A$2:$A$52446=$A$3)*(Data!$B$2:$B$52446=$A48)*(Data!$H$2:$H$52446=AB$5)*(Data!$G$2:$G$52446=$Z$4)*(Data!$I$2:$I$52446)))</f>
        <v>0</v>
      </c>
      <c r="AC48" s="46" cm="1">
        <f t="array" ref="AC48">IF($A$3&lt;2021, "-", SUMPRODUCT((Data!$A$2:$A$52446=$A$3)*(Data!$B$2:$B$52446=$A48)*(Data!$H$2:$H$52446=AC$5)*(Data!$G$2:$G$52446=$Z$4)*(Data!$I$2:$I$52446)))</f>
        <v>0</v>
      </c>
      <c r="AD48" s="62">
        <f t="shared" si="6"/>
        <v>0.76</v>
      </c>
      <c r="AE48" s="43"/>
      <c r="AF48" s="63">
        <f t="shared" si="7"/>
        <v>62</v>
      </c>
      <c r="AG48" s="63">
        <f t="shared" si="7"/>
        <v>26</v>
      </c>
      <c r="AH48" s="63">
        <f t="shared" si="7"/>
        <v>0</v>
      </c>
      <c r="AI48" s="63">
        <f t="shared" si="7"/>
        <v>0</v>
      </c>
      <c r="AJ48" s="62">
        <f t="shared" si="8"/>
        <v>0.29499999999999998</v>
      </c>
    </row>
    <row r="49" spans="1:36" ht="15.75" x14ac:dyDescent="0.25">
      <c r="A49" s="43" t="s">
        <v>38</v>
      </c>
      <c r="B49" s="46" cm="1">
        <f t="array" ref="B49">SUMPRODUCT((Data!$A$2:$A$52446=$A$3)*(Data!$B$2:$B$52446=$A49)*(Data!$H$2:$H$52446=B$5)*(Data!$G$2:$G$52446=$B$4)*(Data!$I$2:$I$52446))</f>
        <v>13</v>
      </c>
      <c r="C49" s="46" cm="1">
        <f t="array" ref="C49">SUMPRODUCT((Data!$A$2:$A$52446=$A$3)*(Data!$B$2:$B$52446=$A49)*(Data!$H$2:$H$52446=C$5)*(Data!$G$2:$G$52446=$B$4)*(Data!$I$2:$I$52446))</f>
        <v>3</v>
      </c>
      <c r="D49" s="46" cm="1">
        <f t="array" ref="D49">IF($A$3&lt;2021, "-", SUMPRODUCT((Data!$A$2:$A$52446=$A$3)*(Data!$B$2:$B$52446=$A49)*(Data!$H$2:$H$52446=D$5)*(Data!$G$2:$G$52446=$B$4)*(Data!$I$2:$I$52446)))</f>
        <v>0</v>
      </c>
      <c r="E49" s="46" cm="1">
        <f t="array" ref="E49">IF($A$3&lt;2021, "-", SUMPRODUCT((Data!$A$2:$A$52446=$A$3)*(Data!$B$2:$B$52446=$A49)*(Data!$H$2:$H$52446=E$5)*(Data!$G$2:$G$52446=$B$4)*(Data!$I$2:$I$52446)))</f>
        <v>0</v>
      </c>
      <c r="F49" s="62">
        <f t="shared" si="2"/>
        <v>0.188</v>
      </c>
      <c r="G49" s="43"/>
      <c r="H49" s="46" cm="1">
        <f t="array" ref="H49">SUMPRODUCT((Data!$A$2:$A$52446=$A$3)*(Data!$B$2:$B$52446=$A49)*(Data!$H$2:$H$52446=H$5)*(Data!$G$2:$G$52446=$H$4)*(Data!$I$2:$I$52446))</f>
        <v>34</v>
      </c>
      <c r="I49" s="46" cm="1">
        <f t="array" ref="I49">SUMPRODUCT((Data!$A$2:$A$52446=$A$3)*(Data!$B$2:$B$52446=$A49)*(Data!$H$2:$H$52446=I$5)*(Data!$G$2:$G$52446=$H$4)*(Data!$I$2:$I$52446))</f>
        <v>0</v>
      </c>
      <c r="J49" s="46" cm="1">
        <f t="array" ref="J49">IF($A$3&lt;2021, "-", SUMPRODUCT((Data!$A$2:$A$52446=$A$3)*(Data!$B$2:$B$52446=$A49)*(Data!$H$2:$H$52446=J$5)*(Data!$G$2:$G$52446=$H$4)*(Data!$I$2:$I$52446)))</f>
        <v>0</v>
      </c>
      <c r="K49" s="46" cm="1">
        <f t="array" ref="K49">IF($A$3&lt;2021, "-", SUMPRODUCT((Data!$A$2:$A$52446=$A$3)*(Data!$B$2:$B$52446=$A49)*(Data!$H$2:$H$52446=K$5)*(Data!$G$2:$G$52446=$H$4)*(Data!$I$2:$I$52446)))</f>
        <v>0</v>
      </c>
      <c r="L49" s="62">
        <f t="shared" si="3"/>
        <v>0</v>
      </c>
      <c r="M49" s="57"/>
      <c r="N49" s="63">
        <f t="shared" si="9"/>
        <v>47</v>
      </c>
      <c r="O49" s="63">
        <f t="shared" si="9"/>
        <v>3</v>
      </c>
      <c r="P49" s="63">
        <f t="shared" si="9"/>
        <v>0</v>
      </c>
      <c r="Q49" s="63">
        <f t="shared" si="9"/>
        <v>0</v>
      </c>
      <c r="R49" s="62">
        <f t="shared" si="4"/>
        <v>0.06</v>
      </c>
      <c r="S49" s="57"/>
      <c r="T49" s="46" cm="1">
        <f t="array" ref="T49">SUMPRODUCT((Data!$A$2:$A$52446=$A$3)*(Data!$B$2:$B$52446=$A49)*(Data!$H$2:$H$52446=T$5)*(Data!$G$2:$G$52446=$T$4)*(Data!$I$2:$I$52446))</f>
        <v>0</v>
      </c>
      <c r="U49" s="46" cm="1">
        <f t="array" ref="U49">SUMPRODUCT((Data!$A$2:$A$52446=$A$3)*(Data!$B$2:$B$52446=$A49)*(Data!$H$2:$H$52446=U$5)*(Data!$G$2:$G$52446=$T$4)*(Data!$I$2:$I$52446))</f>
        <v>0</v>
      </c>
      <c r="V49" s="46" cm="1">
        <f t="array" ref="V49">IF($A$3&lt;2021, "-", SUMPRODUCT((Data!$A$2:$A$52446=$A$3)*(Data!$B$2:$B$52446=$A49)*(Data!$H$2:$H$52446=V$5)*(Data!$G$2:$G$52446=$T$4)*(Data!$I$2:$I$52446)))</f>
        <v>0</v>
      </c>
      <c r="W49" s="46" cm="1">
        <f t="array" ref="W49">IF($A$3&lt;2021, "-", SUMPRODUCT((Data!$A$2:$A$52446=$A$3)*(Data!$B$2:$B$52446=$A49)*(Data!$H$2:$H$52446=W$5)*(Data!$G$2:$G$52446=$T$4)*(Data!$I$2:$I$52446)))</f>
        <v>0</v>
      </c>
      <c r="X49" s="62" t="str">
        <f t="shared" si="5"/>
        <v>-</v>
      </c>
      <c r="Y49" s="57"/>
      <c r="Z49" s="46" cm="1">
        <f t="array" ref="Z49">SUMPRODUCT((Data!$A$2:$A$52446=$A$3)*(Data!$B$2:$B$52446=$A49)*(Data!$H$2:$H$52446=Z$5)*(Data!$G$2:$G$52446=$Z$4)*(Data!$I$2:$I$52446))</f>
        <v>5</v>
      </c>
      <c r="AA49" s="46" cm="1">
        <f t="array" ref="AA49">SUMPRODUCT((Data!$A$2:$A$52446=$A$3)*(Data!$B$2:$B$52446=$A49)*(Data!$H$2:$H$52446=AA$5)*(Data!$G$2:$G$52446=$Z$4)*(Data!$I$2:$I$52446))</f>
        <v>15</v>
      </c>
      <c r="AB49" s="46" cm="1">
        <f t="array" ref="AB49">IF($A$3&lt;2021, "-", SUMPRODUCT((Data!$A$2:$A$52446=$A$3)*(Data!$B$2:$B$52446=$A49)*(Data!$H$2:$H$52446=AB$5)*(Data!$G$2:$G$52446=$Z$4)*(Data!$I$2:$I$52446)))</f>
        <v>0</v>
      </c>
      <c r="AC49" s="46" cm="1">
        <f t="array" ref="AC49">IF($A$3&lt;2021, "-", SUMPRODUCT((Data!$A$2:$A$52446=$A$3)*(Data!$B$2:$B$52446=$A49)*(Data!$H$2:$H$52446=AC$5)*(Data!$G$2:$G$52446=$Z$4)*(Data!$I$2:$I$52446)))</f>
        <v>0</v>
      </c>
      <c r="AD49" s="62">
        <f t="shared" si="6"/>
        <v>0.75</v>
      </c>
      <c r="AE49" s="43"/>
      <c r="AF49" s="63">
        <f t="shared" si="7"/>
        <v>52</v>
      </c>
      <c r="AG49" s="63">
        <f t="shared" si="7"/>
        <v>18</v>
      </c>
      <c r="AH49" s="63">
        <f t="shared" si="7"/>
        <v>0</v>
      </c>
      <c r="AI49" s="63">
        <f t="shared" si="7"/>
        <v>0</v>
      </c>
      <c r="AJ49" s="62">
        <f t="shared" si="8"/>
        <v>0.25700000000000001</v>
      </c>
    </row>
    <row r="50" spans="1:36" ht="15.75" x14ac:dyDescent="0.25">
      <c r="A50" s="43" t="s">
        <v>39</v>
      </c>
      <c r="B50" s="46" cm="1">
        <f t="array" ref="B50">SUMPRODUCT((Data!$A$2:$A$52446=$A$3)*(Data!$B$2:$B$52446=$A50)*(Data!$H$2:$H$52446=B$5)*(Data!$G$2:$G$52446=$B$4)*(Data!$I$2:$I$52446))</f>
        <v>16</v>
      </c>
      <c r="C50" s="46" cm="1">
        <f t="array" ref="C50">SUMPRODUCT((Data!$A$2:$A$52446=$A$3)*(Data!$B$2:$B$52446=$A50)*(Data!$H$2:$H$52446=C$5)*(Data!$G$2:$G$52446=$B$4)*(Data!$I$2:$I$52446))</f>
        <v>2</v>
      </c>
      <c r="D50" s="46" cm="1">
        <f t="array" ref="D50">IF($A$3&lt;2021, "-", SUMPRODUCT((Data!$A$2:$A$52446=$A$3)*(Data!$B$2:$B$52446=$A50)*(Data!$H$2:$H$52446=D$5)*(Data!$G$2:$G$52446=$B$4)*(Data!$I$2:$I$52446)))</f>
        <v>0</v>
      </c>
      <c r="E50" s="46" cm="1">
        <f t="array" ref="E50">IF($A$3&lt;2021, "-", SUMPRODUCT((Data!$A$2:$A$52446=$A$3)*(Data!$B$2:$B$52446=$A50)*(Data!$H$2:$H$52446=E$5)*(Data!$G$2:$G$52446=$B$4)*(Data!$I$2:$I$52446)))</f>
        <v>0</v>
      </c>
      <c r="F50" s="62">
        <f t="shared" si="2"/>
        <v>0.111</v>
      </c>
      <c r="G50" s="43"/>
      <c r="H50" s="46" cm="1">
        <f t="array" ref="H50">SUMPRODUCT((Data!$A$2:$A$52446=$A$3)*(Data!$B$2:$B$52446=$A50)*(Data!$H$2:$H$52446=H$5)*(Data!$G$2:$G$52446=$H$4)*(Data!$I$2:$I$52446))</f>
        <v>32</v>
      </c>
      <c r="I50" s="46" cm="1">
        <f t="array" ref="I50">SUMPRODUCT((Data!$A$2:$A$52446=$A$3)*(Data!$B$2:$B$52446=$A50)*(Data!$H$2:$H$52446=I$5)*(Data!$G$2:$G$52446=$H$4)*(Data!$I$2:$I$52446))</f>
        <v>2</v>
      </c>
      <c r="J50" s="46" cm="1">
        <f t="array" ref="J50">IF($A$3&lt;2021, "-", SUMPRODUCT((Data!$A$2:$A$52446=$A$3)*(Data!$B$2:$B$52446=$A50)*(Data!$H$2:$H$52446=J$5)*(Data!$G$2:$G$52446=$H$4)*(Data!$I$2:$I$52446)))</f>
        <v>0</v>
      </c>
      <c r="K50" s="46" cm="1">
        <f t="array" ref="K50">IF($A$3&lt;2021, "-", SUMPRODUCT((Data!$A$2:$A$52446=$A$3)*(Data!$B$2:$B$52446=$A50)*(Data!$H$2:$H$52446=K$5)*(Data!$G$2:$G$52446=$H$4)*(Data!$I$2:$I$52446)))</f>
        <v>0</v>
      </c>
      <c r="L50" s="62">
        <f t="shared" si="3"/>
        <v>5.8999999999999997E-2</v>
      </c>
      <c r="M50" s="57"/>
      <c r="N50" s="63">
        <f t="shared" si="9"/>
        <v>48</v>
      </c>
      <c r="O50" s="63">
        <f t="shared" si="9"/>
        <v>4</v>
      </c>
      <c r="P50" s="63">
        <f t="shared" si="9"/>
        <v>0</v>
      </c>
      <c r="Q50" s="63">
        <f t="shared" si="9"/>
        <v>0</v>
      </c>
      <c r="R50" s="62">
        <f t="shared" si="4"/>
        <v>7.6999999999999999E-2</v>
      </c>
      <c r="S50" s="57"/>
      <c r="T50" s="46" cm="1">
        <f t="array" ref="T50">SUMPRODUCT((Data!$A$2:$A$52446=$A$3)*(Data!$B$2:$B$52446=$A50)*(Data!$H$2:$H$52446=T$5)*(Data!$G$2:$G$52446=$T$4)*(Data!$I$2:$I$52446))</f>
        <v>0</v>
      </c>
      <c r="U50" s="46" cm="1">
        <f t="array" ref="U50">SUMPRODUCT((Data!$A$2:$A$52446=$A$3)*(Data!$B$2:$B$52446=$A50)*(Data!$H$2:$H$52446=U$5)*(Data!$G$2:$G$52446=$T$4)*(Data!$I$2:$I$52446))</f>
        <v>0</v>
      </c>
      <c r="V50" s="46" cm="1">
        <f t="array" ref="V50">IF($A$3&lt;2021, "-", SUMPRODUCT((Data!$A$2:$A$52446=$A$3)*(Data!$B$2:$B$52446=$A50)*(Data!$H$2:$H$52446=V$5)*(Data!$G$2:$G$52446=$T$4)*(Data!$I$2:$I$52446)))</f>
        <v>0</v>
      </c>
      <c r="W50" s="46" cm="1">
        <f t="array" ref="W50">IF($A$3&lt;2021, "-", SUMPRODUCT((Data!$A$2:$A$52446=$A$3)*(Data!$B$2:$B$52446=$A50)*(Data!$H$2:$H$52446=W$5)*(Data!$G$2:$G$52446=$T$4)*(Data!$I$2:$I$52446)))</f>
        <v>0</v>
      </c>
      <c r="X50" s="62" t="str">
        <f t="shared" si="5"/>
        <v>-</v>
      </c>
      <c r="Y50" s="57"/>
      <c r="Z50" s="46" cm="1">
        <f t="array" ref="Z50">SUMPRODUCT((Data!$A$2:$A$52446=$A$3)*(Data!$B$2:$B$52446=$A50)*(Data!$H$2:$H$52446=Z$5)*(Data!$G$2:$G$52446=$Z$4)*(Data!$I$2:$I$52446))</f>
        <v>6</v>
      </c>
      <c r="AA50" s="46" cm="1">
        <f t="array" ref="AA50">SUMPRODUCT((Data!$A$2:$A$52446=$A$3)*(Data!$B$2:$B$52446=$A50)*(Data!$H$2:$H$52446=AA$5)*(Data!$G$2:$G$52446=$Z$4)*(Data!$I$2:$I$52446))</f>
        <v>6</v>
      </c>
      <c r="AB50" s="46" cm="1">
        <f t="array" ref="AB50">IF($A$3&lt;2021, "-", SUMPRODUCT((Data!$A$2:$A$52446=$A$3)*(Data!$B$2:$B$52446=$A50)*(Data!$H$2:$H$52446=AB$5)*(Data!$G$2:$G$52446=$Z$4)*(Data!$I$2:$I$52446)))</f>
        <v>0</v>
      </c>
      <c r="AC50" s="46" cm="1">
        <f t="array" ref="AC50">IF($A$3&lt;2021, "-", SUMPRODUCT((Data!$A$2:$A$52446=$A$3)*(Data!$B$2:$B$52446=$A50)*(Data!$H$2:$H$52446=AC$5)*(Data!$G$2:$G$52446=$Z$4)*(Data!$I$2:$I$52446)))</f>
        <v>0</v>
      </c>
      <c r="AD50" s="62">
        <f t="shared" si="6"/>
        <v>0.5</v>
      </c>
      <c r="AE50" s="43"/>
      <c r="AF50" s="63">
        <f t="shared" si="7"/>
        <v>54</v>
      </c>
      <c r="AG50" s="63">
        <f t="shared" si="7"/>
        <v>10</v>
      </c>
      <c r="AH50" s="63">
        <f t="shared" si="7"/>
        <v>0</v>
      </c>
      <c r="AI50" s="63">
        <f t="shared" si="7"/>
        <v>0</v>
      </c>
      <c r="AJ50" s="62">
        <f t="shared" si="8"/>
        <v>0.156</v>
      </c>
    </row>
    <row r="51" spans="1:36" ht="15.75" x14ac:dyDescent="0.25">
      <c r="A51" s="43" t="s">
        <v>40</v>
      </c>
      <c r="B51" s="46" cm="1">
        <f t="array" ref="B51">SUMPRODUCT((Data!$A$2:$A$52446=$A$3)*(Data!$B$2:$B$52446=$A51)*(Data!$H$2:$H$52446=B$5)*(Data!$G$2:$G$52446=$B$4)*(Data!$I$2:$I$52446))</f>
        <v>48</v>
      </c>
      <c r="C51" s="46" cm="1">
        <f t="array" ref="C51">SUMPRODUCT((Data!$A$2:$A$52446=$A$3)*(Data!$B$2:$B$52446=$A51)*(Data!$H$2:$H$52446=C$5)*(Data!$G$2:$G$52446=$B$4)*(Data!$I$2:$I$52446))</f>
        <v>4</v>
      </c>
      <c r="D51" s="46" cm="1">
        <f t="array" ref="D51">IF($A$3&lt;2021, "-", SUMPRODUCT((Data!$A$2:$A$52446=$A$3)*(Data!$B$2:$B$52446=$A51)*(Data!$H$2:$H$52446=D$5)*(Data!$G$2:$G$52446=$B$4)*(Data!$I$2:$I$52446)))</f>
        <v>0</v>
      </c>
      <c r="E51" s="46" cm="1">
        <f t="array" ref="E51">IF($A$3&lt;2021, "-", SUMPRODUCT((Data!$A$2:$A$52446=$A$3)*(Data!$B$2:$B$52446=$A51)*(Data!$H$2:$H$52446=E$5)*(Data!$G$2:$G$52446=$B$4)*(Data!$I$2:$I$52446)))</f>
        <v>1</v>
      </c>
      <c r="F51" s="62">
        <f t="shared" si="2"/>
        <v>7.6999999999999999E-2</v>
      </c>
      <c r="G51" s="43"/>
      <c r="H51" s="46" cm="1">
        <f t="array" ref="H51">SUMPRODUCT((Data!$A$2:$A$52446=$A$3)*(Data!$B$2:$B$52446=$A51)*(Data!$H$2:$H$52446=H$5)*(Data!$G$2:$G$52446=$H$4)*(Data!$I$2:$I$52446))</f>
        <v>10</v>
      </c>
      <c r="I51" s="46" cm="1">
        <f t="array" ref="I51">SUMPRODUCT((Data!$A$2:$A$52446=$A$3)*(Data!$B$2:$B$52446=$A51)*(Data!$H$2:$H$52446=I$5)*(Data!$G$2:$G$52446=$H$4)*(Data!$I$2:$I$52446))</f>
        <v>1</v>
      </c>
      <c r="J51" s="46" cm="1">
        <f t="array" ref="J51">IF($A$3&lt;2021, "-", SUMPRODUCT((Data!$A$2:$A$52446=$A$3)*(Data!$B$2:$B$52446=$A51)*(Data!$H$2:$H$52446=J$5)*(Data!$G$2:$G$52446=$H$4)*(Data!$I$2:$I$52446)))</f>
        <v>0</v>
      </c>
      <c r="K51" s="46" cm="1">
        <f t="array" ref="K51">IF($A$3&lt;2021, "-", SUMPRODUCT((Data!$A$2:$A$52446=$A$3)*(Data!$B$2:$B$52446=$A51)*(Data!$H$2:$H$52446=K$5)*(Data!$G$2:$G$52446=$H$4)*(Data!$I$2:$I$52446)))</f>
        <v>0</v>
      </c>
      <c r="L51" s="62">
        <f t="shared" si="3"/>
        <v>9.0999999999999998E-2</v>
      </c>
      <c r="M51" s="57"/>
      <c r="N51" s="63">
        <f t="shared" si="9"/>
        <v>58</v>
      </c>
      <c r="O51" s="63">
        <f t="shared" si="9"/>
        <v>5</v>
      </c>
      <c r="P51" s="63">
        <f t="shared" si="9"/>
        <v>0</v>
      </c>
      <c r="Q51" s="63">
        <f t="shared" si="9"/>
        <v>1</v>
      </c>
      <c r="R51" s="62">
        <f t="shared" si="4"/>
        <v>7.9000000000000001E-2</v>
      </c>
      <c r="S51" s="57"/>
      <c r="T51" s="46" cm="1">
        <f t="array" ref="T51">SUMPRODUCT((Data!$A$2:$A$52446=$A$3)*(Data!$B$2:$B$52446=$A51)*(Data!$H$2:$H$52446=T$5)*(Data!$G$2:$G$52446=$T$4)*(Data!$I$2:$I$52446))</f>
        <v>2</v>
      </c>
      <c r="U51" s="46" cm="1">
        <f t="array" ref="U51">SUMPRODUCT((Data!$A$2:$A$52446=$A$3)*(Data!$B$2:$B$52446=$A51)*(Data!$H$2:$H$52446=U$5)*(Data!$G$2:$G$52446=$T$4)*(Data!$I$2:$I$52446))</f>
        <v>3</v>
      </c>
      <c r="V51" s="46" cm="1">
        <f t="array" ref="V51">IF($A$3&lt;2021, "-", SUMPRODUCT((Data!$A$2:$A$52446=$A$3)*(Data!$B$2:$B$52446=$A51)*(Data!$H$2:$H$52446=V$5)*(Data!$G$2:$G$52446=$T$4)*(Data!$I$2:$I$52446)))</f>
        <v>0</v>
      </c>
      <c r="W51" s="46" cm="1">
        <f t="array" ref="W51">IF($A$3&lt;2021, "-", SUMPRODUCT((Data!$A$2:$A$52446=$A$3)*(Data!$B$2:$B$52446=$A51)*(Data!$H$2:$H$52446=W$5)*(Data!$G$2:$G$52446=$T$4)*(Data!$I$2:$I$52446)))</f>
        <v>0</v>
      </c>
      <c r="X51" s="62">
        <f t="shared" si="5"/>
        <v>0.6</v>
      </c>
      <c r="Y51" s="57"/>
      <c r="Z51" s="46" cm="1">
        <f t="array" ref="Z51">SUMPRODUCT((Data!$A$2:$A$52446=$A$3)*(Data!$B$2:$B$52446=$A51)*(Data!$H$2:$H$52446=Z$5)*(Data!$G$2:$G$52446=$Z$4)*(Data!$I$2:$I$52446))</f>
        <v>11</v>
      </c>
      <c r="AA51" s="46" cm="1">
        <f t="array" ref="AA51">SUMPRODUCT((Data!$A$2:$A$52446=$A$3)*(Data!$B$2:$B$52446=$A51)*(Data!$H$2:$H$52446=AA$5)*(Data!$G$2:$G$52446=$Z$4)*(Data!$I$2:$I$52446))</f>
        <v>12</v>
      </c>
      <c r="AB51" s="46" cm="1">
        <f t="array" ref="AB51">IF($A$3&lt;2021, "-", SUMPRODUCT((Data!$A$2:$A$52446=$A$3)*(Data!$B$2:$B$52446=$A51)*(Data!$H$2:$H$52446=AB$5)*(Data!$G$2:$G$52446=$Z$4)*(Data!$I$2:$I$52446)))</f>
        <v>0</v>
      </c>
      <c r="AC51" s="46" cm="1">
        <f t="array" ref="AC51">IF($A$3&lt;2021, "-", SUMPRODUCT((Data!$A$2:$A$52446=$A$3)*(Data!$B$2:$B$52446=$A51)*(Data!$H$2:$H$52446=AC$5)*(Data!$G$2:$G$52446=$Z$4)*(Data!$I$2:$I$52446)))</f>
        <v>0</v>
      </c>
      <c r="AD51" s="62">
        <f t="shared" si="6"/>
        <v>0.52200000000000002</v>
      </c>
      <c r="AE51" s="43"/>
      <c r="AF51" s="63">
        <f t="shared" si="7"/>
        <v>71</v>
      </c>
      <c r="AG51" s="63">
        <f t="shared" si="7"/>
        <v>20</v>
      </c>
      <c r="AH51" s="63">
        <f t="shared" si="7"/>
        <v>0</v>
      </c>
      <c r="AI51" s="63">
        <f t="shared" si="7"/>
        <v>1</v>
      </c>
      <c r="AJ51" s="62">
        <f t="shared" si="8"/>
        <v>0.22</v>
      </c>
    </row>
    <row r="52" spans="1:36" ht="15.75" x14ac:dyDescent="0.25">
      <c r="A52" s="43" t="s">
        <v>47</v>
      </c>
      <c r="B52" s="46" cm="1">
        <f t="array" ref="B52">SUMPRODUCT((Data!$A$2:$A$52446=$A$3)*(Data!$B$2:$B$52446=$A52)*(Data!$H$2:$H$52446=B$5)*(Data!$G$2:$G$52446=$B$4)*(Data!$I$2:$I$52446))</f>
        <v>37</v>
      </c>
      <c r="C52" s="46" cm="1">
        <f t="array" ref="C52">SUMPRODUCT((Data!$A$2:$A$52446=$A$3)*(Data!$B$2:$B$52446=$A52)*(Data!$H$2:$H$52446=C$5)*(Data!$G$2:$G$52446=$B$4)*(Data!$I$2:$I$52446))</f>
        <v>5</v>
      </c>
      <c r="D52" s="46" cm="1">
        <f t="array" ref="D52">IF($A$3&lt;2021, "-", SUMPRODUCT((Data!$A$2:$A$52446=$A$3)*(Data!$B$2:$B$52446=$A52)*(Data!$H$2:$H$52446=D$5)*(Data!$G$2:$G$52446=$B$4)*(Data!$I$2:$I$52446)))</f>
        <v>0</v>
      </c>
      <c r="E52" s="46" cm="1">
        <f t="array" ref="E52">IF($A$3&lt;2021, "-", SUMPRODUCT((Data!$A$2:$A$52446=$A$3)*(Data!$B$2:$B$52446=$A52)*(Data!$H$2:$H$52446=E$5)*(Data!$G$2:$G$52446=$B$4)*(Data!$I$2:$I$52446)))</f>
        <v>0</v>
      </c>
      <c r="F52" s="62">
        <f t="shared" si="2"/>
        <v>0.11899999999999999</v>
      </c>
      <c r="G52" s="43"/>
      <c r="H52" s="46" cm="1">
        <f t="array" ref="H52">SUMPRODUCT((Data!$A$2:$A$52446=$A$3)*(Data!$B$2:$B$52446=$A52)*(Data!$H$2:$H$52446=H$5)*(Data!$G$2:$G$52446=$H$4)*(Data!$I$2:$I$52446))</f>
        <v>2</v>
      </c>
      <c r="I52" s="46" cm="1">
        <f t="array" ref="I52">SUMPRODUCT((Data!$A$2:$A$52446=$A$3)*(Data!$B$2:$B$52446=$A52)*(Data!$H$2:$H$52446=I$5)*(Data!$G$2:$G$52446=$H$4)*(Data!$I$2:$I$52446))</f>
        <v>0</v>
      </c>
      <c r="J52" s="46" cm="1">
        <f t="array" ref="J52">IF($A$3&lt;2021, "-", SUMPRODUCT((Data!$A$2:$A$52446=$A$3)*(Data!$B$2:$B$52446=$A52)*(Data!$H$2:$H$52446=J$5)*(Data!$G$2:$G$52446=$H$4)*(Data!$I$2:$I$52446)))</f>
        <v>0</v>
      </c>
      <c r="K52" s="46" cm="1">
        <f t="array" ref="K52">IF($A$3&lt;2021, "-", SUMPRODUCT((Data!$A$2:$A$52446=$A$3)*(Data!$B$2:$B$52446=$A52)*(Data!$H$2:$H$52446=K$5)*(Data!$G$2:$G$52446=$H$4)*(Data!$I$2:$I$52446)))</f>
        <v>0</v>
      </c>
      <c r="L52" s="62">
        <f t="shared" si="3"/>
        <v>0</v>
      </c>
      <c r="M52" s="57"/>
      <c r="N52" s="63">
        <f t="shared" si="9"/>
        <v>39</v>
      </c>
      <c r="O52" s="63">
        <f t="shared" si="9"/>
        <v>5</v>
      </c>
      <c r="P52" s="63">
        <f t="shared" si="9"/>
        <v>0</v>
      </c>
      <c r="Q52" s="63">
        <f t="shared" si="9"/>
        <v>0</v>
      </c>
      <c r="R52" s="62">
        <f t="shared" si="4"/>
        <v>0.114</v>
      </c>
      <c r="S52" s="57"/>
      <c r="T52" s="46" cm="1">
        <f t="array" ref="T52">SUMPRODUCT((Data!$A$2:$A$52446=$A$3)*(Data!$B$2:$B$52446=$A52)*(Data!$H$2:$H$52446=T$5)*(Data!$G$2:$G$52446=$T$4)*(Data!$I$2:$I$52446))</f>
        <v>1</v>
      </c>
      <c r="U52" s="46" cm="1">
        <f t="array" ref="U52">SUMPRODUCT((Data!$A$2:$A$52446=$A$3)*(Data!$B$2:$B$52446=$A52)*(Data!$H$2:$H$52446=U$5)*(Data!$G$2:$G$52446=$T$4)*(Data!$I$2:$I$52446))</f>
        <v>4</v>
      </c>
      <c r="V52" s="46" cm="1">
        <f t="array" ref="V52">IF($A$3&lt;2021, "-", SUMPRODUCT((Data!$A$2:$A$52446=$A$3)*(Data!$B$2:$B$52446=$A52)*(Data!$H$2:$H$52446=V$5)*(Data!$G$2:$G$52446=$T$4)*(Data!$I$2:$I$52446)))</f>
        <v>0</v>
      </c>
      <c r="W52" s="46" cm="1">
        <f t="array" ref="W52">IF($A$3&lt;2021, "-", SUMPRODUCT((Data!$A$2:$A$52446=$A$3)*(Data!$B$2:$B$52446=$A52)*(Data!$H$2:$H$52446=W$5)*(Data!$G$2:$G$52446=$T$4)*(Data!$I$2:$I$52446)))</f>
        <v>0</v>
      </c>
      <c r="X52" s="62">
        <f t="shared" si="5"/>
        <v>0.8</v>
      </c>
      <c r="Y52" s="57"/>
      <c r="Z52" s="46" cm="1">
        <f t="array" ref="Z52">SUMPRODUCT((Data!$A$2:$A$52446=$A$3)*(Data!$B$2:$B$52446=$A52)*(Data!$H$2:$H$52446=Z$5)*(Data!$G$2:$G$52446=$Z$4)*(Data!$I$2:$I$52446))</f>
        <v>13</v>
      </c>
      <c r="AA52" s="46" cm="1">
        <f t="array" ref="AA52">SUMPRODUCT((Data!$A$2:$A$52446=$A$3)*(Data!$B$2:$B$52446=$A52)*(Data!$H$2:$H$52446=AA$5)*(Data!$G$2:$G$52446=$Z$4)*(Data!$I$2:$I$52446))</f>
        <v>14</v>
      </c>
      <c r="AB52" s="46" cm="1">
        <f t="array" ref="AB52">IF($A$3&lt;2021, "-", SUMPRODUCT((Data!$A$2:$A$52446=$A$3)*(Data!$B$2:$B$52446=$A52)*(Data!$H$2:$H$52446=AB$5)*(Data!$G$2:$G$52446=$Z$4)*(Data!$I$2:$I$52446)))</f>
        <v>0</v>
      </c>
      <c r="AC52" s="46" cm="1">
        <f t="array" ref="AC52">IF($A$3&lt;2021, "-", SUMPRODUCT((Data!$A$2:$A$52446=$A$3)*(Data!$B$2:$B$52446=$A52)*(Data!$H$2:$H$52446=AC$5)*(Data!$G$2:$G$52446=$Z$4)*(Data!$I$2:$I$52446)))</f>
        <v>0</v>
      </c>
      <c r="AD52" s="62">
        <f t="shared" si="6"/>
        <v>0.51900000000000002</v>
      </c>
      <c r="AE52" s="43"/>
      <c r="AF52" s="63">
        <f t="shared" si="7"/>
        <v>53</v>
      </c>
      <c r="AG52" s="63">
        <f t="shared" si="7"/>
        <v>23</v>
      </c>
      <c r="AH52" s="63">
        <f t="shared" si="7"/>
        <v>0</v>
      </c>
      <c r="AI52" s="63">
        <f t="shared" si="7"/>
        <v>0</v>
      </c>
      <c r="AJ52" s="62">
        <f t="shared" si="8"/>
        <v>0.30299999999999999</v>
      </c>
    </row>
    <row r="53" spans="1:36" ht="15.75" x14ac:dyDescent="0.25">
      <c r="A53" s="43" t="s">
        <v>41</v>
      </c>
      <c r="B53" s="46" cm="1">
        <f t="array" ref="B53">SUMPRODUCT((Data!$A$2:$A$52446=$A$3)*(Data!$B$2:$B$52446=$A53)*(Data!$H$2:$H$52446=B$5)*(Data!$G$2:$G$52446=$B$4)*(Data!$I$2:$I$52446))</f>
        <v>20</v>
      </c>
      <c r="C53" s="46" cm="1">
        <f t="array" ref="C53">SUMPRODUCT((Data!$A$2:$A$52446=$A$3)*(Data!$B$2:$B$52446=$A53)*(Data!$H$2:$H$52446=C$5)*(Data!$G$2:$G$52446=$B$4)*(Data!$I$2:$I$52446))</f>
        <v>1</v>
      </c>
      <c r="D53" s="46" cm="1">
        <f t="array" ref="D53">IF($A$3&lt;2021, "-", SUMPRODUCT((Data!$A$2:$A$52446=$A$3)*(Data!$B$2:$B$52446=$A53)*(Data!$H$2:$H$52446=D$5)*(Data!$G$2:$G$52446=$B$4)*(Data!$I$2:$I$52446)))</f>
        <v>0</v>
      </c>
      <c r="E53" s="46" cm="1">
        <f t="array" ref="E53">IF($A$3&lt;2021, "-", SUMPRODUCT((Data!$A$2:$A$52446=$A$3)*(Data!$B$2:$B$52446=$A53)*(Data!$H$2:$H$52446=E$5)*(Data!$G$2:$G$52446=$B$4)*(Data!$I$2:$I$52446)))</f>
        <v>0</v>
      </c>
      <c r="F53" s="62">
        <f t="shared" si="2"/>
        <v>4.8000000000000001E-2</v>
      </c>
      <c r="G53" s="43"/>
      <c r="H53" s="46" cm="1">
        <f t="array" ref="H53">SUMPRODUCT((Data!$A$2:$A$52446=$A$3)*(Data!$B$2:$B$52446=$A53)*(Data!$H$2:$H$52446=H$5)*(Data!$G$2:$G$52446=$H$4)*(Data!$I$2:$I$52446))</f>
        <v>10</v>
      </c>
      <c r="I53" s="46" cm="1">
        <f t="array" ref="I53">SUMPRODUCT((Data!$A$2:$A$52446=$A$3)*(Data!$B$2:$B$52446=$A53)*(Data!$H$2:$H$52446=I$5)*(Data!$G$2:$G$52446=$H$4)*(Data!$I$2:$I$52446))</f>
        <v>1</v>
      </c>
      <c r="J53" s="46" cm="1">
        <f t="array" ref="J53">IF($A$3&lt;2021, "-", SUMPRODUCT((Data!$A$2:$A$52446=$A$3)*(Data!$B$2:$B$52446=$A53)*(Data!$H$2:$H$52446=J$5)*(Data!$G$2:$G$52446=$H$4)*(Data!$I$2:$I$52446)))</f>
        <v>0</v>
      </c>
      <c r="K53" s="46" cm="1">
        <f t="array" ref="K53">IF($A$3&lt;2021, "-", SUMPRODUCT((Data!$A$2:$A$52446=$A$3)*(Data!$B$2:$B$52446=$A53)*(Data!$H$2:$H$52446=K$5)*(Data!$G$2:$G$52446=$H$4)*(Data!$I$2:$I$52446)))</f>
        <v>0</v>
      </c>
      <c r="L53" s="62">
        <f t="shared" si="3"/>
        <v>9.0999999999999998E-2</v>
      </c>
      <c r="M53" s="57"/>
      <c r="N53" s="63">
        <f t="shared" si="9"/>
        <v>30</v>
      </c>
      <c r="O53" s="63">
        <f t="shared" si="9"/>
        <v>2</v>
      </c>
      <c r="P53" s="63">
        <f t="shared" si="9"/>
        <v>0</v>
      </c>
      <c r="Q53" s="63">
        <f t="shared" si="9"/>
        <v>0</v>
      </c>
      <c r="R53" s="62">
        <f t="shared" si="4"/>
        <v>6.3E-2</v>
      </c>
      <c r="S53" s="57"/>
      <c r="T53" s="46" cm="1">
        <f t="array" ref="T53">SUMPRODUCT((Data!$A$2:$A$52446=$A$3)*(Data!$B$2:$B$52446=$A53)*(Data!$H$2:$H$52446=T$5)*(Data!$G$2:$G$52446=$T$4)*(Data!$I$2:$I$52446))</f>
        <v>2</v>
      </c>
      <c r="U53" s="46" cm="1">
        <f t="array" ref="U53">SUMPRODUCT((Data!$A$2:$A$52446=$A$3)*(Data!$B$2:$B$52446=$A53)*(Data!$H$2:$H$52446=U$5)*(Data!$G$2:$G$52446=$T$4)*(Data!$I$2:$I$52446))</f>
        <v>2</v>
      </c>
      <c r="V53" s="46" cm="1">
        <f t="array" ref="V53">IF($A$3&lt;2021, "-", SUMPRODUCT((Data!$A$2:$A$52446=$A$3)*(Data!$B$2:$B$52446=$A53)*(Data!$H$2:$H$52446=V$5)*(Data!$G$2:$G$52446=$T$4)*(Data!$I$2:$I$52446)))</f>
        <v>0</v>
      </c>
      <c r="W53" s="46" cm="1">
        <f t="array" ref="W53">IF($A$3&lt;2021, "-", SUMPRODUCT((Data!$A$2:$A$52446=$A$3)*(Data!$B$2:$B$52446=$A53)*(Data!$H$2:$H$52446=W$5)*(Data!$G$2:$G$52446=$T$4)*(Data!$I$2:$I$52446)))</f>
        <v>0</v>
      </c>
      <c r="X53" s="62">
        <f t="shared" si="5"/>
        <v>0.5</v>
      </c>
      <c r="Y53" s="57"/>
      <c r="Z53" s="46" cm="1">
        <f t="array" ref="Z53">SUMPRODUCT((Data!$A$2:$A$52446=$A$3)*(Data!$B$2:$B$52446=$A53)*(Data!$H$2:$H$52446=Z$5)*(Data!$G$2:$G$52446=$Z$4)*(Data!$I$2:$I$52446))</f>
        <v>7</v>
      </c>
      <c r="AA53" s="46" cm="1">
        <f t="array" ref="AA53">SUMPRODUCT((Data!$A$2:$A$52446=$A$3)*(Data!$B$2:$B$52446=$A53)*(Data!$H$2:$H$52446=AA$5)*(Data!$G$2:$G$52446=$Z$4)*(Data!$I$2:$I$52446))</f>
        <v>5</v>
      </c>
      <c r="AB53" s="46" cm="1">
        <f t="array" ref="AB53">IF($A$3&lt;2021, "-", SUMPRODUCT((Data!$A$2:$A$52446=$A$3)*(Data!$B$2:$B$52446=$A53)*(Data!$H$2:$H$52446=AB$5)*(Data!$G$2:$G$52446=$Z$4)*(Data!$I$2:$I$52446)))</f>
        <v>0</v>
      </c>
      <c r="AC53" s="46" cm="1">
        <f t="array" ref="AC53">IF($A$3&lt;2021, "-", SUMPRODUCT((Data!$A$2:$A$52446=$A$3)*(Data!$B$2:$B$52446=$A53)*(Data!$H$2:$H$52446=AC$5)*(Data!$G$2:$G$52446=$Z$4)*(Data!$I$2:$I$52446)))</f>
        <v>0</v>
      </c>
      <c r="AD53" s="62">
        <f t="shared" si="6"/>
        <v>0.41699999999999998</v>
      </c>
      <c r="AE53" s="43"/>
      <c r="AF53" s="63">
        <f t="shared" si="7"/>
        <v>39</v>
      </c>
      <c r="AG53" s="63">
        <f t="shared" si="7"/>
        <v>9</v>
      </c>
      <c r="AH53" s="63">
        <f t="shared" si="7"/>
        <v>0</v>
      </c>
      <c r="AI53" s="63">
        <f t="shared" si="7"/>
        <v>0</v>
      </c>
      <c r="AJ53" s="62">
        <f t="shared" si="8"/>
        <v>0.188</v>
      </c>
    </row>
    <row r="54" spans="1:36" ht="15.75" x14ac:dyDescent="0.25">
      <c r="A54" s="43" t="s">
        <v>48</v>
      </c>
      <c r="B54" s="46" cm="1">
        <f t="array" ref="B54">SUMPRODUCT((Data!$A$2:$A$52446=$A$3)*(Data!$B$2:$B$52446=$A54)*(Data!$H$2:$H$52446=B$5)*(Data!$G$2:$G$52446=$B$4)*(Data!$I$2:$I$52446))</f>
        <v>71</v>
      </c>
      <c r="C54" s="46" cm="1">
        <f t="array" ref="C54">SUMPRODUCT((Data!$A$2:$A$52446=$A$3)*(Data!$B$2:$B$52446=$A54)*(Data!$H$2:$H$52446=C$5)*(Data!$G$2:$G$52446=$B$4)*(Data!$I$2:$I$52446))</f>
        <v>11</v>
      </c>
      <c r="D54" s="46" cm="1">
        <f t="array" ref="D54">IF($A$3&lt;2021, "-", SUMPRODUCT((Data!$A$2:$A$52446=$A$3)*(Data!$B$2:$B$52446=$A54)*(Data!$H$2:$H$52446=D$5)*(Data!$G$2:$G$52446=$B$4)*(Data!$I$2:$I$52446)))</f>
        <v>0</v>
      </c>
      <c r="E54" s="46" cm="1">
        <f t="array" ref="E54">IF($A$3&lt;2021, "-", SUMPRODUCT((Data!$A$2:$A$52446=$A$3)*(Data!$B$2:$B$52446=$A54)*(Data!$H$2:$H$52446=E$5)*(Data!$G$2:$G$52446=$B$4)*(Data!$I$2:$I$52446)))</f>
        <v>0</v>
      </c>
      <c r="F54" s="62">
        <f t="shared" si="2"/>
        <v>0.13400000000000001</v>
      </c>
      <c r="G54" s="43"/>
      <c r="H54" s="46" cm="1">
        <f t="array" ref="H54">SUMPRODUCT((Data!$A$2:$A$52446=$A$3)*(Data!$B$2:$B$52446=$A54)*(Data!$H$2:$H$52446=H$5)*(Data!$G$2:$G$52446=$H$4)*(Data!$I$2:$I$52446))</f>
        <v>0</v>
      </c>
      <c r="I54" s="46" cm="1">
        <f t="array" ref="I54">SUMPRODUCT((Data!$A$2:$A$52446=$A$3)*(Data!$B$2:$B$52446=$A54)*(Data!$H$2:$H$52446=I$5)*(Data!$G$2:$G$52446=$H$4)*(Data!$I$2:$I$52446))</f>
        <v>0</v>
      </c>
      <c r="J54" s="46" cm="1">
        <f t="array" ref="J54">IF($A$3&lt;2021, "-", SUMPRODUCT((Data!$A$2:$A$52446=$A$3)*(Data!$B$2:$B$52446=$A54)*(Data!$H$2:$H$52446=J$5)*(Data!$G$2:$G$52446=$H$4)*(Data!$I$2:$I$52446)))</f>
        <v>0</v>
      </c>
      <c r="K54" s="46" cm="1">
        <f t="array" ref="K54">IF($A$3&lt;2021, "-", SUMPRODUCT((Data!$A$2:$A$52446=$A$3)*(Data!$B$2:$B$52446=$A54)*(Data!$H$2:$H$52446=K$5)*(Data!$G$2:$G$52446=$H$4)*(Data!$I$2:$I$52446)))</f>
        <v>0</v>
      </c>
      <c r="L54" s="62" t="str">
        <f t="shared" si="3"/>
        <v>-</v>
      </c>
      <c r="M54" s="57"/>
      <c r="N54" s="63">
        <f t="shared" si="9"/>
        <v>71</v>
      </c>
      <c r="O54" s="63">
        <f t="shared" si="9"/>
        <v>11</v>
      </c>
      <c r="P54" s="63">
        <f t="shared" si="9"/>
        <v>0</v>
      </c>
      <c r="Q54" s="63">
        <f t="shared" si="9"/>
        <v>0</v>
      </c>
      <c r="R54" s="62">
        <f t="shared" si="4"/>
        <v>0.13400000000000001</v>
      </c>
      <c r="S54" s="57"/>
      <c r="T54" s="46" cm="1">
        <f t="array" ref="T54">SUMPRODUCT((Data!$A$2:$A$52446=$A$3)*(Data!$B$2:$B$52446=$A54)*(Data!$H$2:$H$52446=T$5)*(Data!$G$2:$G$52446=$T$4)*(Data!$I$2:$I$52446))</f>
        <v>1</v>
      </c>
      <c r="U54" s="46" cm="1">
        <f t="array" ref="U54">SUMPRODUCT((Data!$A$2:$A$52446=$A$3)*(Data!$B$2:$B$52446=$A54)*(Data!$H$2:$H$52446=U$5)*(Data!$G$2:$G$52446=$T$4)*(Data!$I$2:$I$52446))</f>
        <v>4</v>
      </c>
      <c r="V54" s="46" cm="1">
        <f t="array" ref="V54">IF($A$3&lt;2021, "-", SUMPRODUCT((Data!$A$2:$A$52446=$A$3)*(Data!$B$2:$B$52446=$A54)*(Data!$H$2:$H$52446=V$5)*(Data!$G$2:$G$52446=$T$4)*(Data!$I$2:$I$52446)))</f>
        <v>0</v>
      </c>
      <c r="W54" s="46" cm="1">
        <f t="array" ref="W54">IF($A$3&lt;2021, "-", SUMPRODUCT((Data!$A$2:$A$52446=$A$3)*(Data!$B$2:$B$52446=$A54)*(Data!$H$2:$H$52446=W$5)*(Data!$G$2:$G$52446=$T$4)*(Data!$I$2:$I$52446)))</f>
        <v>0</v>
      </c>
      <c r="X54" s="62">
        <f t="shared" si="5"/>
        <v>0.8</v>
      </c>
      <c r="Y54" s="57"/>
      <c r="Z54" s="46" cm="1">
        <f t="array" ref="Z54">SUMPRODUCT((Data!$A$2:$A$52446=$A$3)*(Data!$B$2:$B$52446=$A54)*(Data!$H$2:$H$52446=Z$5)*(Data!$G$2:$G$52446=$Z$4)*(Data!$I$2:$I$52446))</f>
        <v>18</v>
      </c>
      <c r="AA54" s="46" cm="1">
        <f t="array" ref="AA54">SUMPRODUCT((Data!$A$2:$A$52446=$A$3)*(Data!$B$2:$B$52446=$A54)*(Data!$H$2:$H$52446=AA$5)*(Data!$G$2:$G$52446=$Z$4)*(Data!$I$2:$I$52446))</f>
        <v>19</v>
      </c>
      <c r="AB54" s="46" cm="1">
        <f t="array" ref="AB54">IF($A$3&lt;2021, "-", SUMPRODUCT((Data!$A$2:$A$52446=$A$3)*(Data!$B$2:$B$52446=$A54)*(Data!$H$2:$H$52446=AB$5)*(Data!$G$2:$G$52446=$Z$4)*(Data!$I$2:$I$52446)))</f>
        <v>0</v>
      </c>
      <c r="AC54" s="46" cm="1">
        <f t="array" ref="AC54">IF($A$3&lt;2021, "-", SUMPRODUCT((Data!$A$2:$A$52446=$A$3)*(Data!$B$2:$B$52446=$A54)*(Data!$H$2:$H$52446=AC$5)*(Data!$G$2:$G$52446=$Z$4)*(Data!$I$2:$I$52446)))</f>
        <v>0</v>
      </c>
      <c r="AD54" s="62">
        <f t="shared" si="6"/>
        <v>0.51400000000000001</v>
      </c>
      <c r="AE54" s="43"/>
      <c r="AF54" s="63">
        <f t="shared" si="7"/>
        <v>90</v>
      </c>
      <c r="AG54" s="63">
        <f t="shared" si="7"/>
        <v>34</v>
      </c>
      <c r="AH54" s="63">
        <f t="shared" si="7"/>
        <v>0</v>
      </c>
      <c r="AI54" s="63">
        <f t="shared" si="7"/>
        <v>0</v>
      </c>
      <c r="AJ54" s="62">
        <f t="shared" si="8"/>
        <v>0.27400000000000002</v>
      </c>
    </row>
    <row r="55" spans="1:36" ht="15.75" x14ac:dyDescent="0.25">
      <c r="A55" s="43" t="s">
        <v>42</v>
      </c>
      <c r="B55" s="46" cm="1">
        <f t="array" ref="B55">SUMPRODUCT((Data!$A$2:$A$52446=$A$3)*(Data!$B$2:$B$52446=$A55)*(Data!$H$2:$H$52446=B$5)*(Data!$G$2:$G$52446=$B$4)*(Data!$I$2:$I$52446))</f>
        <v>21</v>
      </c>
      <c r="C55" s="46" cm="1">
        <f t="array" ref="C55">SUMPRODUCT((Data!$A$2:$A$52446=$A$3)*(Data!$B$2:$B$52446=$A55)*(Data!$H$2:$H$52446=C$5)*(Data!$G$2:$G$52446=$B$4)*(Data!$I$2:$I$52446))</f>
        <v>1</v>
      </c>
      <c r="D55" s="46" cm="1">
        <f t="array" ref="D55">IF($A$3&lt;2021, "-", SUMPRODUCT((Data!$A$2:$A$52446=$A$3)*(Data!$B$2:$B$52446=$A55)*(Data!$H$2:$H$52446=D$5)*(Data!$G$2:$G$52446=$B$4)*(Data!$I$2:$I$52446)))</f>
        <v>0</v>
      </c>
      <c r="E55" s="46" cm="1">
        <f t="array" ref="E55">IF($A$3&lt;2021, "-", SUMPRODUCT((Data!$A$2:$A$52446=$A$3)*(Data!$B$2:$B$52446=$A55)*(Data!$H$2:$H$52446=E$5)*(Data!$G$2:$G$52446=$B$4)*(Data!$I$2:$I$52446)))</f>
        <v>0</v>
      </c>
      <c r="F55" s="62">
        <f t="shared" si="2"/>
        <v>4.4999999999999998E-2</v>
      </c>
      <c r="G55" s="43"/>
      <c r="H55" s="46" cm="1">
        <f t="array" ref="H55">SUMPRODUCT((Data!$A$2:$A$52446=$A$3)*(Data!$B$2:$B$52446=$A55)*(Data!$H$2:$H$52446=H$5)*(Data!$G$2:$G$52446=$H$4)*(Data!$I$2:$I$52446))</f>
        <v>34</v>
      </c>
      <c r="I55" s="46" cm="1">
        <f t="array" ref="I55">SUMPRODUCT((Data!$A$2:$A$52446=$A$3)*(Data!$B$2:$B$52446=$A55)*(Data!$H$2:$H$52446=I$5)*(Data!$G$2:$G$52446=$H$4)*(Data!$I$2:$I$52446))</f>
        <v>1</v>
      </c>
      <c r="J55" s="46" cm="1">
        <f t="array" ref="J55">IF($A$3&lt;2021, "-", SUMPRODUCT((Data!$A$2:$A$52446=$A$3)*(Data!$B$2:$B$52446=$A55)*(Data!$H$2:$H$52446=J$5)*(Data!$G$2:$G$52446=$H$4)*(Data!$I$2:$I$52446)))</f>
        <v>0</v>
      </c>
      <c r="K55" s="46" cm="1">
        <f t="array" ref="K55">IF($A$3&lt;2021, "-", SUMPRODUCT((Data!$A$2:$A$52446=$A$3)*(Data!$B$2:$B$52446=$A55)*(Data!$H$2:$H$52446=K$5)*(Data!$G$2:$G$52446=$H$4)*(Data!$I$2:$I$52446)))</f>
        <v>0</v>
      </c>
      <c r="L55" s="62">
        <f t="shared" si="3"/>
        <v>2.9000000000000001E-2</v>
      </c>
      <c r="M55" s="57"/>
      <c r="N55" s="63">
        <f t="shared" si="9"/>
        <v>55</v>
      </c>
      <c r="O55" s="63">
        <f t="shared" si="9"/>
        <v>2</v>
      </c>
      <c r="P55" s="63">
        <f t="shared" si="9"/>
        <v>0</v>
      </c>
      <c r="Q55" s="63">
        <f t="shared" si="9"/>
        <v>0</v>
      </c>
      <c r="R55" s="62">
        <f t="shared" si="4"/>
        <v>3.5000000000000003E-2</v>
      </c>
      <c r="S55" s="57"/>
      <c r="T55" s="46" cm="1">
        <f t="array" ref="T55">SUMPRODUCT((Data!$A$2:$A$52446=$A$3)*(Data!$B$2:$B$52446=$A55)*(Data!$H$2:$H$52446=T$5)*(Data!$G$2:$G$52446=$T$4)*(Data!$I$2:$I$52446))</f>
        <v>0</v>
      </c>
      <c r="U55" s="46" cm="1">
        <f t="array" ref="U55">SUMPRODUCT((Data!$A$2:$A$52446=$A$3)*(Data!$B$2:$B$52446=$A55)*(Data!$H$2:$H$52446=U$5)*(Data!$G$2:$G$52446=$T$4)*(Data!$I$2:$I$52446))</f>
        <v>0</v>
      </c>
      <c r="V55" s="46" cm="1">
        <f t="array" ref="V55">IF($A$3&lt;2021, "-", SUMPRODUCT((Data!$A$2:$A$52446=$A$3)*(Data!$B$2:$B$52446=$A55)*(Data!$H$2:$H$52446=V$5)*(Data!$G$2:$G$52446=$T$4)*(Data!$I$2:$I$52446)))</f>
        <v>0</v>
      </c>
      <c r="W55" s="46" cm="1">
        <f t="array" ref="W55">IF($A$3&lt;2021, "-", SUMPRODUCT((Data!$A$2:$A$52446=$A$3)*(Data!$B$2:$B$52446=$A55)*(Data!$H$2:$H$52446=W$5)*(Data!$G$2:$G$52446=$T$4)*(Data!$I$2:$I$52446)))</f>
        <v>0</v>
      </c>
      <c r="X55" s="62" t="str">
        <f t="shared" si="5"/>
        <v>-</v>
      </c>
      <c r="Y55" s="57"/>
      <c r="Z55" s="46" cm="1">
        <f t="array" ref="Z55">SUMPRODUCT((Data!$A$2:$A$52446=$A$3)*(Data!$B$2:$B$52446=$A55)*(Data!$H$2:$H$52446=Z$5)*(Data!$G$2:$G$52446=$Z$4)*(Data!$I$2:$I$52446))</f>
        <v>4</v>
      </c>
      <c r="AA55" s="46" cm="1">
        <f t="array" ref="AA55">SUMPRODUCT((Data!$A$2:$A$52446=$A$3)*(Data!$B$2:$B$52446=$A55)*(Data!$H$2:$H$52446=AA$5)*(Data!$G$2:$G$52446=$Z$4)*(Data!$I$2:$I$52446))</f>
        <v>5</v>
      </c>
      <c r="AB55" s="46" cm="1">
        <f t="array" ref="AB55">IF($A$3&lt;2021, "-", SUMPRODUCT((Data!$A$2:$A$52446=$A$3)*(Data!$B$2:$B$52446=$A55)*(Data!$H$2:$H$52446=AB$5)*(Data!$G$2:$G$52446=$Z$4)*(Data!$I$2:$I$52446)))</f>
        <v>0</v>
      </c>
      <c r="AC55" s="46" cm="1">
        <f t="array" ref="AC55">IF($A$3&lt;2021, "-", SUMPRODUCT((Data!$A$2:$A$52446=$A$3)*(Data!$B$2:$B$52446=$A55)*(Data!$H$2:$H$52446=AC$5)*(Data!$G$2:$G$52446=$Z$4)*(Data!$I$2:$I$52446)))</f>
        <v>1</v>
      </c>
      <c r="AD55" s="62">
        <f t="shared" si="6"/>
        <v>0.55600000000000005</v>
      </c>
      <c r="AE55" s="43"/>
      <c r="AF55" s="63">
        <f t="shared" si="7"/>
        <v>59</v>
      </c>
      <c r="AG55" s="63">
        <f t="shared" si="7"/>
        <v>7</v>
      </c>
      <c r="AH55" s="63">
        <f t="shared" si="7"/>
        <v>0</v>
      </c>
      <c r="AI55" s="63">
        <f t="shared" si="7"/>
        <v>1</v>
      </c>
      <c r="AJ55" s="62">
        <f t="shared" si="8"/>
        <v>0.106</v>
      </c>
    </row>
    <row r="56" spans="1:36" ht="15.75" x14ac:dyDescent="0.25">
      <c r="A56" s="43" t="s">
        <v>49</v>
      </c>
      <c r="B56" s="46" cm="1">
        <f t="array" ref="B56">SUMPRODUCT((Data!$A$2:$A$52446=$A$3)*(Data!$B$2:$B$52446=$A56)*(Data!$H$2:$H$52446=B$5)*(Data!$G$2:$G$52446=$B$4)*(Data!$I$2:$I$52446))</f>
        <v>48</v>
      </c>
      <c r="C56" s="46" cm="1">
        <f t="array" ref="C56">SUMPRODUCT((Data!$A$2:$A$52446=$A$3)*(Data!$B$2:$B$52446=$A56)*(Data!$H$2:$H$52446=C$5)*(Data!$G$2:$G$52446=$B$4)*(Data!$I$2:$I$52446))</f>
        <v>2</v>
      </c>
      <c r="D56" s="46" cm="1">
        <f t="array" ref="D56">IF($A$3&lt;2021, "-", SUMPRODUCT((Data!$A$2:$A$52446=$A$3)*(Data!$B$2:$B$52446=$A56)*(Data!$H$2:$H$52446=D$5)*(Data!$G$2:$G$52446=$B$4)*(Data!$I$2:$I$52446)))</f>
        <v>0</v>
      </c>
      <c r="E56" s="46" cm="1">
        <f t="array" ref="E56">IF($A$3&lt;2021, "-", SUMPRODUCT((Data!$A$2:$A$52446=$A$3)*(Data!$B$2:$B$52446=$A56)*(Data!$H$2:$H$52446=E$5)*(Data!$G$2:$G$52446=$B$4)*(Data!$I$2:$I$52446)))</f>
        <v>0</v>
      </c>
      <c r="F56" s="62">
        <f t="shared" si="2"/>
        <v>0.04</v>
      </c>
      <c r="G56" s="43"/>
      <c r="H56" s="46" cm="1">
        <f t="array" ref="H56">SUMPRODUCT((Data!$A$2:$A$52446=$A$3)*(Data!$B$2:$B$52446=$A56)*(Data!$H$2:$H$52446=H$5)*(Data!$G$2:$G$52446=$H$4)*(Data!$I$2:$I$52446))</f>
        <v>17</v>
      </c>
      <c r="I56" s="46" cm="1">
        <f t="array" ref="I56">SUMPRODUCT((Data!$A$2:$A$52446=$A$3)*(Data!$B$2:$B$52446=$A56)*(Data!$H$2:$H$52446=I$5)*(Data!$G$2:$G$52446=$H$4)*(Data!$I$2:$I$52446))</f>
        <v>0</v>
      </c>
      <c r="J56" s="46" cm="1">
        <f t="array" ref="J56">IF($A$3&lt;2021, "-", SUMPRODUCT((Data!$A$2:$A$52446=$A$3)*(Data!$B$2:$B$52446=$A56)*(Data!$H$2:$H$52446=J$5)*(Data!$G$2:$G$52446=$H$4)*(Data!$I$2:$I$52446)))</f>
        <v>0</v>
      </c>
      <c r="K56" s="46" cm="1">
        <f t="array" ref="K56">IF($A$3&lt;2021, "-", SUMPRODUCT((Data!$A$2:$A$52446=$A$3)*(Data!$B$2:$B$52446=$A56)*(Data!$H$2:$H$52446=K$5)*(Data!$G$2:$G$52446=$H$4)*(Data!$I$2:$I$52446)))</f>
        <v>0</v>
      </c>
      <c r="L56" s="62">
        <f t="shared" si="3"/>
        <v>0</v>
      </c>
      <c r="M56" s="57"/>
      <c r="N56" s="63">
        <f t="shared" si="9"/>
        <v>65</v>
      </c>
      <c r="O56" s="63">
        <f t="shared" si="9"/>
        <v>2</v>
      </c>
      <c r="P56" s="63">
        <f t="shared" si="9"/>
        <v>0</v>
      </c>
      <c r="Q56" s="63">
        <f t="shared" si="9"/>
        <v>0</v>
      </c>
      <c r="R56" s="62">
        <f t="shared" si="4"/>
        <v>0.03</v>
      </c>
      <c r="S56" s="57"/>
      <c r="T56" s="46" cm="1">
        <f t="array" ref="T56">SUMPRODUCT((Data!$A$2:$A$52446=$A$3)*(Data!$B$2:$B$52446=$A56)*(Data!$H$2:$H$52446=T$5)*(Data!$G$2:$G$52446=$T$4)*(Data!$I$2:$I$52446))</f>
        <v>3</v>
      </c>
      <c r="U56" s="46" cm="1">
        <f t="array" ref="U56">SUMPRODUCT((Data!$A$2:$A$52446=$A$3)*(Data!$B$2:$B$52446=$A56)*(Data!$H$2:$H$52446=U$5)*(Data!$G$2:$G$52446=$T$4)*(Data!$I$2:$I$52446))</f>
        <v>4</v>
      </c>
      <c r="V56" s="46" cm="1">
        <f t="array" ref="V56">IF($A$3&lt;2021, "-", SUMPRODUCT((Data!$A$2:$A$52446=$A$3)*(Data!$B$2:$B$52446=$A56)*(Data!$H$2:$H$52446=V$5)*(Data!$G$2:$G$52446=$T$4)*(Data!$I$2:$I$52446)))</f>
        <v>0</v>
      </c>
      <c r="W56" s="46" cm="1">
        <f t="array" ref="W56">IF($A$3&lt;2021, "-", SUMPRODUCT((Data!$A$2:$A$52446=$A$3)*(Data!$B$2:$B$52446=$A56)*(Data!$H$2:$H$52446=W$5)*(Data!$G$2:$G$52446=$T$4)*(Data!$I$2:$I$52446)))</f>
        <v>0</v>
      </c>
      <c r="X56" s="62">
        <f t="shared" si="5"/>
        <v>0.57099999999999995</v>
      </c>
      <c r="Y56" s="57"/>
      <c r="Z56" s="46" cm="1">
        <f t="array" ref="Z56">SUMPRODUCT((Data!$A$2:$A$52446=$A$3)*(Data!$B$2:$B$52446=$A56)*(Data!$H$2:$H$52446=Z$5)*(Data!$G$2:$G$52446=$Z$4)*(Data!$I$2:$I$52446))</f>
        <v>23</v>
      </c>
      <c r="AA56" s="46" cm="1">
        <f t="array" ref="AA56">SUMPRODUCT((Data!$A$2:$A$52446=$A$3)*(Data!$B$2:$B$52446=$A56)*(Data!$H$2:$H$52446=AA$5)*(Data!$G$2:$G$52446=$Z$4)*(Data!$I$2:$I$52446))</f>
        <v>22</v>
      </c>
      <c r="AB56" s="46" cm="1">
        <f t="array" ref="AB56">IF($A$3&lt;2021, "-", SUMPRODUCT((Data!$A$2:$A$52446=$A$3)*(Data!$B$2:$B$52446=$A56)*(Data!$H$2:$H$52446=AB$5)*(Data!$G$2:$G$52446=$Z$4)*(Data!$I$2:$I$52446)))</f>
        <v>0</v>
      </c>
      <c r="AC56" s="46" cm="1">
        <f t="array" ref="AC56">IF($A$3&lt;2021, "-", SUMPRODUCT((Data!$A$2:$A$52446=$A$3)*(Data!$B$2:$B$52446=$A56)*(Data!$H$2:$H$52446=AC$5)*(Data!$G$2:$G$52446=$Z$4)*(Data!$I$2:$I$52446)))</f>
        <v>0</v>
      </c>
      <c r="AD56" s="62">
        <f t="shared" si="6"/>
        <v>0.48899999999999999</v>
      </c>
      <c r="AE56" s="43"/>
      <c r="AF56" s="63">
        <f t="shared" si="7"/>
        <v>91</v>
      </c>
      <c r="AG56" s="63">
        <f t="shared" si="7"/>
        <v>28</v>
      </c>
      <c r="AH56" s="63">
        <f t="shared" si="7"/>
        <v>0</v>
      </c>
      <c r="AI56" s="63">
        <f t="shared" si="7"/>
        <v>0</v>
      </c>
      <c r="AJ56" s="62">
        <f t="shared" si="8"/>
        <v>0.23499999999999999</v>
      </c>
    </row>
  </sheetData>
  <pageMargins left="0.7" right="0.7" top="0.75" bottom="0.75" header="0.3" footer="0.3"/>
  <pageSetup paperSize="9" orientation="portrait" r:id="rId1"/>
  <headerFooter>
    <oddHeader>&amp;C&amp;"Aptos"&amp;10&amp;K000000 OFFICIAL&amp;1#_x000D_</oddHeader>
    <oddFooter>&amp;C_x000D_&amp;1#&amp;"Aptos"&amp;10&amp;K000000 OFFICIAL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27781F-561D-4E77-8C5E-43C281554A72}">
  <sheetPr codeName="Sheet5"/>
  <dimension ref="A1:AQ148"/>
  <sheetViews>
    <sheetView zoomScaleNormal="100" workbookViewId="0"/>
  </sheetViews>
  <sheetFormatPr defaultColWidth="9.140625" defaultRowHeight="15" x14ac:dyDescent="0.2"/>
  <cols>
    <col min="1" max="1" width="40.5703125" style="12" customWidth="1"/>
    <col min="2" max="5" width="10.7109375" style="12" customWidth="1"/>
    <col min="6" max="6" width="14.7109375" style="12" customWidth="1"/>
    <col min="7" max="7" width="3.7109375" style="12" customWidth="1"/>
    <col min="8" max="11" width="10.7109375" style="12" customWidth="1"/>
    <col min="12" max="12" width="14.7109375" style="12" customWidth="1"/>
    <col min="13" max="13" width="3.7109375" style="12" customWidth="1"/>
    <col min="14" max="16" width="10.7109375" style="12" customWidth="1"/>
    <col min="17" max="17" width="11.7109375" style="12" customWidth="1"/>
    <col min="18" max="18" width="14.7109375" style="12" customWidth="1"/>
    <col min="19" max="19" width="3.7109375" style="12" customWidth="1"/>
    <col min="20" max="23" width="10.7109375" style="12" customWidth="1"/>
    <col min="24" max="24" width="14.7109375" style="12" customWidth="1"/>
    <col min="25" max="25" width="3.7109375" style="12" customWidth="1"/>
    <col min="26" max="29" width="10.7109375" style="12" customWidth="1"/>
    <col min="30" max="30" width="14.7109375" style="12" customWidth="1"/>
    <col min="31" max="31" width="3.7109375" style="12" customWidth="1"/>
    <col min="32" max="34" width="10.7109375" style="12" customWidth="1"/>
    <col min="35" max="35" width="11.7109375" style="12" customWidth="1"/>
    <col min="36" max="36" width="14.7109375" style="12" customWidth="1"/>
    <col min="37" max="37" width="21.5703125" style="12" bestFit="1" customWidth="1"/>
    <col min="38" max="38" width="9.140625" style="12"/>
    <col min="39" max="39" width="9.140625" style="12" customWidth="1"/>
    <col min="40" max="40" width="31.85546875" style="12" customWidth="1"/>
    <col min="41" max="41" width="10" style="12" customWidth="1"/>
    <col min="42" max="16384" width="9.140625" style="12"/>
  </cols>
  <sheetData>
    <row r="1" spans="1:43" s="2" customFormat="1" ht="18.75" x14ac:dyDescent="0.25">
      <c r="A1" s="65" t="s">
        <v>179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23"/>
      <c r="AN1" s="23"/>
      <c r="AO1" s="66"/>
      <c r="AP1" s="66"/>
      <c r="AQ1" s="53"/>
    </row>
    <row r="2" spans="1:43" s="2" customFormat="1" ht="21.75" customHeight="1" x14ac:dyDescent="0.2">
      <c r="A2" s="67" t="s">
        <v>127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23"/>
      <c r="AL2" s="23"/>
      <c r="AM2" s="23"/>
      <c r="AN2" s="23"/>
      <c r="AO2" s="66"/>
      <c r="AP2" s="66"/>
      <c r="AQ2" s="53"/>
    </row>
    <row r="3" spans="1:43" s="2" customFormat="1" ht="15" customHeight="1" x14ac:dyDescent="0.2">
      <c r="A3" s="68" t="s">
        <v>117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66"/>
      <c r="AL3" s="66"/>
      <c r="AM3" s="66"/>
      <c r="AN3" s="66"/>
      <c r="AO3" s="66"/>
      <c r="AP3" s="66"/>
      <c r="AQ3" s="53"/>
    </row>
    <row r="4" spans="1:43" s="2" customFormat="1" ht="32.1" customHeight="1" thickBot="1" x14ac:dyDescent="0.3">
      <c r="A4" s="23"/>
      <c r="B4" s="69" t="s">
        <v>53</v>
      </c>
      <c r="C4" s="69"/>
      <c r="D4" s="69"/>
      <c r="E4" s="69"/>
      <c r="F4" s="69"/>
      <c r="G4" s="20" t="s">
        <v>65</v>
      </c>
      <c r="H4" s="69" t="s">
        <v>180</v>
      </c>
      <c r="I4" s="69"/>
      <c r="J4" s="69"/>
      <c r="K4" s="69"/>
      <c r="L4" s="69"/>
      <c r="M4" s="20" t="s">
        <v>65</v>
      </c>
      <c r="N4" s="70" t="s">
        <v>69</v>
      </c>
      <c r="O4" s="70"/>
      <c r="P4" s="70"/>
      <c r="Q4" s="70"/>
      <c r="R4" s="70"/>
      <c r="S4" s="20" t="s">
        <v>65</v>
      </c>
      <c r="T4" s="69" t="s">
        <v>0</v>
      </c>
      <c r="U4" s="69"/>
      <c r="V4" s="69"/>
      <c r="W4" s="69"/>
      <c r="X4" s="69"/>
      <c r="Y4" s="20" t="s">
        <v>65</v>
      </c>
      <c r="Z4" s="69" t="s">
        <v>1</v>
      </c>
      <c r="AA4" s="69"/>
      <c r="AB4" s="69"/>
      <c r="AC4" s="69"/>
      <c r="AD4" s="69"/>
      <c r="AE4" s="20" t="s">
        <v>65</v>
      </c>
      <c r="AF4" s="70" t="s">
        <v>2</v>
      </c>
      <c r="AG4" s="70"/>
      <c r="AH4" s="70"/>
      <c r="AI4" s="70"/>
      <c r="AJ4" s="70"/>
      <c r="AK4" s="23"/>
      <c r="AL4" s="23"/>
      <c r="AM4" s="23"/>
      <c r="AN4" s="23"/>
      <c r="AO4" s="66"/>
      <c r="AP4" s="66"/>
      <c r="AQ4" s="53"/>
    </row>
    <row r="5" spans="1:43" s="17" customFormat="1" ht="51" thickBot="1" x14ac:dyDescent="0.3">
      <c r="A5" s="71" t="s">
        <v>181</v>
      </c>
      <c r="B5" s="71" t="s">
        <v>3</v>
      </c>
      <c r="C5" s="71" t="s">
        <v>4</v>
      </c>
      <c r="D5" s="71" t="s">
        <v>66</v>
      </c>
      <c r="E5" s="71" t="s">
        <v>85</v>
      </c>
      <c r="F5" s="71" t="s">
        <v>182</v>
      </c>
      <c r="G5" s="24" t="s">
        <v>65</v>
      </c>
      <c r="H5" s="71" t="s">
        <v>3</v>
      </c>
      <c r="I5" s="71" t="s">
        <v>4</v>
      </c>
      <c r="J5" s="71" t="s">
        <v>66</v>
      </c>
      <c r="K5" s="71" t="s">
        <v>85</v>
      </c>
      <c r="L5" s="71" t="s">
        <v>182</v>
      </c>
      <c r="M5" s="24" t="s">
        <v>65</v>
      </c>
      <c r="N5" s="72" t="s">
        <v>3</v>
      </c>
      <c r="O5" s="72" t="s">
        <v>4</v>
      </c>
      <c r="P5" s="72" t="s">
        <v>66</v>
      </c>
      <c r="Q5" s="72" t="s">
        <v>85</v>
      </c>
      <c r="R5" s="72" t="s">
        <v>183</v>
      </c>
      <c r="S5" s="24" t="s">
        <v>65</v>
      </c>
      <c r="T5" s="71" t="s">
        <v>3</v>
      </c>
      <c r="U5" s="71" t="s">
        <v>4</v>
      </c>
      <c r="V5" s="71" t="s">
        <v>66</v>
      </c>
      <c r="W5" s="71" t="s">
        <v>85</v>
      </c>
      <c r="X5" s="71" t="s">
        <v>182</v>
      </c>
      <c r="Y5" s="24" t="s">
        <v>65</v>
      </c>
      <c r="Z5" s="71" t="s">
        <v>3</v>
      </c>
      <c r="AA5" s="71" t="s">
        <v>4</v>
      </c>
      <c r="AB5" s="71" t="s">
        <v>66</v>
      </c>
      <c r="AC5" s="71" t="s">
        <v>85</v>
      </c>
      <c r="AD5" s="71" t="s">
        <v>182</v>
      </c>
      <c r="AE5" s="24" t="s">
        <v>65</v>
      </c>
      <c r="AF5" s="72" t="s">
        <v>3</v>
      </c>
      <c r="AG5" s="72" t="s">
        <v>4</v>
      </c>
      <c r="AH5" s="72" t="s">
        <v>66</v>
      </c>
      <c r="AI5" s="72" t="s">
        <v>85</v>
      </c>
      <c r="AJ5" s="72" t="s">
        <v>183</v>
      </c>
      <c r="AK5" s="73"/>
      <c r="AL5" s="73"/>
      <c r="AM5" s="73"/>
      <c r="AN5" s="73"/>
      <c r="AO5" s="73"/>
      <c r="AP5" s="73"/>
      <c r="AQ5" s="74"/>
    </row>
    <row r="6" spans="1:43" s="13" customFormat="1" ht="15" customHeight="1" x14ac:dyDescent="0.25">
      <c r="A6" s="75" t="s">
        <v>6</v>
      </c>
      <c r="B6" s="76">
        <f>ROUND(FIRE1113_working!B6,0)</f>
        <v>1326</v>
      </c>
      <c r="C6" s="76">
        <f>ROUND(FIRE1113_working!C6,0)</f>
        <v>144</v>
      </c>
      <c r="D6" s="76">
        <f>ROUND(FIRE1113_working!D6,0)</f>
        <v>1</v>
      </c>
      <c r="E6" s="76">
        <f>ROUND(FIRE1113_working!E6,0)</f>
        <v>37</v>
      </c>
      <c r="F6" s="77">
        <f>IF(FIRE1113_working!F6="-","-",ROUND(FIRE1113_working!F6,3))</f>
        <v>9.8000000000000004E-2</v>
      </c>
      <c r="G6" s="25" t="s">
        <v>65</v>
      </c>
      <c r="H6" s="76">
        <f>ROUND(FIRE1113_working!H6,0)</f>
        <v>1035</v>
      </c>
      <c r="I6" s="76">
        <f>ROUND(FIRE1113_working!I6,0)</f>
        <v>110</v>
      </c>
      <c r="J6" s="76">
        <f>ROUND(FIRE1113_working!J6,0)</f>
        <v>0</v>
      </c>
      <c r="K6" s="76">
        <f>ROUND(FIRE1113_working!K6,0)</f>
        <v>2</v>
      </c>
      <c r="L6" s="77">
        <f>IF(FIRE1113_working!L6="-","-",ROUND(FIRE1113_working!L6,3))</f>
        <v>9.6000000000000002E-2</v>
      </c>
      <c r="M6" s="25" t="s">
        <v>65</v>
      </c>
      <c r="N6" s="76">
        <f>ROUND(FIRE1113_working!N6,0)</f>
        <v>2361</v>
      </c>
      <c r="O6" s="76">
        <f>ROUND(FIRE1113_working!O6,0)</f>
        <v>254</v>
      </c>
      <c r="P6" s="76">
        <f>ROUND(FIRE1113_working!P6,0)</f>
        <v>1</v>
      </c>
      <c r="Q6" s="76">
        <f>ROUND(FIRE1113_working!Q6,0)</f>
        <v>39</v>
      </c>
      <c r="R6" s="77">
        <f>IF(FIRE1113_working!R6="-","-",ROUND(FIRE1113_working!R6,3))</f>
        <v>9.7000000000000003E-2</v>
      </c>
      <c r="S6" s="25" t="s">
        <v>65</v>
      </c>
      <c r="T6" s="76">
        <f>ROUND(FIRE1113_working!T6,0)</f>
        <v>28</v>
      </c>
      <c r="U6" s="76">
        <f>ROUND(FIRE1113_working!U6,0)</f>
        <v>78</v>
      </c>
      <c r="V6" s="76">
        <f>ROUND(FIRE1113_working!V6,0)</f>
        <v>0</v>
      </c>
      <c r="W6" s="76">
        <f>ROUND(FIRE1113_working!W6,0)</f>
        <v>0</v>
      </c>
      <c r="X6" s="77">
        <f>IF(FIRE1113_working!X6="-","-",ROUND(FIRE1113_working!X6,3))</f>
        <v>0.73599999999999999</v>
      </c>
      <c r="Y6" s="25" t="s">
        <v>65</v>
      </c>
      <c r="Z6" s="76">
        <f>ROUND(FIRE1113_working!Z6,0)</f>
        <v>469</v>
      </c>
      <c r="AA6" s="76">
        <f>ROUND(FIRE1113_working!AA6,0)</f>
        <v>562</v>
      </c>
      <c r="AB6" s="76">
        <f>ROUND(FIRE1113_working!AB6,0)</f>
        <v>0</v>
      </c>
      <c r="AC6" s="76">
        <f>ROUND(FIRE1113_working!AC6,0)</f>
        <v>10</v>
      </c>
      <c r="AD6" s="77">
        <f>IF(FIRE1113_working!AD6="-","-",ROUND(FIRE1113_working!AD6,3))</f>
        <v>0.54500000000000004</v>
      </c>
      <c r="AE6" s="25" t="s">
        <v>65</v>
      </c>
      <c r="AF6" s="76">
        <f>ROUND(FIRE1113_working!AF6,0)</f>
        <v>2858</v>
      </c>
      <c r="AG6" s="76">
        <f>ROUND(FIRE1113_working!AG6,0)</f>
        <v>894</v>
      </c>
      <c r="AH6" s="76">
        <f>ROUND(FIRE1113_working!AH6,0)</f>
        <v>1</v>
      </c>
      <c r="AI6" s="76">
        <f>ROUND(FIRE1113_working!AI6,0)</f>
        <v>49</v>
      </c>
      <c r="AJ6" s="77">
        <f>IF(FIRE1113_working!AJ6="-","-",ROUND(FIRE1113_working!AJ6,3))</f>
        <v>0.23799999999999999</v>
      </c>
      <c r="AK6" s="78"/>
      <c r="AL6" s="79"/>
      <c r="AM6" s="78"/>
      <c r="AN6" s="78"/>
      <c r="AO6" s="80"/>
      <c r="AP6" s="80"/>
      <c r="AQ6" s="81"/>
    </row>
    <row r="7" spans="1:43" s="13" customFormat="1" ht="15" customHeight="1" x14ac:dyDescent="0.25">
      <c r="A7" s="80" t="s">
        <v>79</v>
      </c>
      <c r="B7" s="82">
        <f>ROUND(FIRE1113_working!B7,0)</f>
        <v>818</v>
      </c>
      <c r="C7" s="82">
        <f>ROUND(FIRE1113_working!C7,0)</f>
        <v>96</v>
      </c>
      <c r="D7" s="82">
        <f>ROUND(FIRE1113_working!D7,0)</f>
        <v>1</v>
      </c>
      <c r="E7" s="82">
        <f>ROUND(FIRE1113_working!E7,0)</f>
        <v>9</v>
      </c>
      <c r="F7" s="83">
        <f>IF(FIRE1113_working!F7="-","-",ROUND(FIRE1113_working!F7,3))</f>
        <v>0.105</v>
      </c>
      <c r="G7" s="21" t="s">
        <v>65</v>
      </c>
      <c r="H7" s="82">
        <f>ROUND(FIRE1113_working!H7,0)</f>
        <v>998</v>
      </c>
      <c r="I7" s="82">
        <f>ROUND(FIRE1113_working!I7,0)</f>
        <v>110</v>
      </c>
      <c r="J7" s="82">
        <f>ROUND(FIRE1113_working!J7,0)</f>
        <v>0</v>
      </c>
      <c r="K7" s="82">
        <f>ROUND(FIRE1113_working!K7,0)</f>
        <v>2</v>
      </c>
      <c r="L7" s="83">
        <f>IF(FIRE1113_working!L7="-","-",ROUND(FIRE1113_working!L7,3))</f>
        <v>9.9000000000000005E-2</v>
      </c>
      <c r="M7" s="21" t="s">
        <v>65</v>
      </c>
      <c r="N7" s="82">
        <f>ROUND(FIRE1113_working!N7,0)</f>
        <v>1816</v>
      </c>
      <c r="O7" s="82">
        <f>ROUND(FIRE1113_working!O7,0)</f>
        <v>206</v>
      </c>
      <c r="P7" s="82">
        <f>ROUND(FIRE1113_working!P7,0)</f>
        <v>1</v>
      </c>
      <c r="Q7" s="82">
        <f>ROUND(FIRE1113_working!Q7,0)</f>
        <v>11</v>
      </c>
      <c r="R7" s="83">
        <f>IF(FIRE1113_working!R7="-","-",ROUND(FIRE1113_working!R7,3))</f>
        <v>0.10199999999999999</v>
      </c>
      <c r="S7" s="21" t="s">
        <v>65</v>
      </c>
      <c r="T7" s="82">
        <f>ROUND(FIRE1113_working!T7,0)</f>
        <v>18</v>
      </c>
      <c r="U7" s="82">
        <f>ROUND(FIRE1113_working!U7,0)</f>
        <v>57</v>
      </c>
      <c r="V7" s="82">
        <f>ROUND(FIRE1113_working!V7,0)</f>
        <v>0</v>
      </c>
      <c r="W7" s="82">
        <f>ROUND(FIRE1113_working!W7,0)</f>
        <v>0</v>
      </c>
      <c r="X7" s="83">
        <f>IF(FIRE1113_working!X7="-","-",ROUND(FIRE1113_working!X7,3))</f>
        <v>0.76</v>
      </c>
      <c r="Y7" s="21" t="s">
        <v>65</v>
      </c>
      <c r="Z7" s="82">
        <f>ROUND(FIRE1113_working!Z7,0)</f>
        <v>315</v>
      </c>
      <c r="AA7" s="82">
        <f>ROUND(FIRE1113_working!AA7,0)</f>
        <v>407</v>
      </c>
      <c r="AB7" s="82">
        <f>ROUND(FIRE1113_working!AB7,0)</f>
        <v>0</v>
      </c>
      <c r="AC7" s="82">
        <f>ROUND(FIRE1113_working!AC7,0)</f>
        <v>5</v>
      </c>
      <c r="AD7" s="83">
        <f>IF(FIRE1113_working!AD7="-","-",ROUND(FIRE1113_working!AD7,3))</f>
        <v>0.56399999999999995</v>
      </c>
      <c r="AE7" s="21" t="s">
        <v>65</v>
      </c>
      <c r="AF7" s="82">
        <f>ROUND(FIRE1113_working!AF7,0)</f>
        <v>2149</v>
      </c>
      <c r="AG7" s="82">
        <f>ROUND(FIRE1113_working!AG7,0)</f>
        <v>670</v>
      </c>
      <c r="AH7" s="82">
        <f>ROUND(FIRE1113_working!AH7,0)</f>
        <v>1</v>
      </c>
      <c r="AI7" s="82">
        <f>ROUND(FIRE1113_working!AI7,0)</f>
        <v>16</v>
      </c>
      <c r="AJ7" s="83">
        <f>IF(FIRE1113_working!AJ7="-","-",ROUND(FIRE1113_working!AJ7,3))</f>
        <v>0.23799999999999999</v>
      </c>
      <c r="AK7" s="78"/>
      <c r="AL7" s="78"/>
      <c r="AM7" s="78"/>
      <c r="AN7" s="78"/>
      <c r="AO7" s="80"/>
      <c r="AP7" s="80"/>
      <c r="AQ7" s="81"/>
    </row>
    <row r="8" spans="1:43" s="13" customFormat="1" ht="15" customHeight="1" x14ac:dyDescent="0.25">
      <c r="A8" s="80" t="s">
        <v>84</v>
      </c>
      <c r="B8" s="82">
        <f>ROUND(FIRE1113_working!B8,0)</f>
        <v>508</v>
      </c>
      <c r="C8" s="82">
        <f>ROUND(FIRE1113_working!C8,0)</f>
        <v>48</v>
      </c>
      <c r="D8" s="82">
        <f>ROUND(FIRE1113_working!D8,0)</f>
        <v>0</v>
      </c>
      <c r="E8" s="82">
        <f>ROUND(FIRE1113_working!E8,0)</f>
        <v>28</v>
      </c>
      <c r="F8" s="83">
        <f>IF(FIRE1113_working!F8="-","-",ROUND(FIRE1113_working!F8,3))</f>
        <v>8.5999999999999993E-2</v>
      </c>
      <c r="G8" s="21" t="s">
        <v>65</v>
      </c>
      <c r="H8" s="82">
        <f>ROUND(FIRE1113_working!H8,0)</f>
        <v>37</v>
      </c>
      <c r="I8" s="82">
        <f>ROUND(FIRE1113_working!I8,0)</f>
        <v>0</v>
      </c>
      <c r="J8" s="82">
        <f>ROUND(FIRE1113_working!J8,0)</f>
        <v>0</v>
      </c>
      <c r="K8" s="82">
        <f>ROUND(FIRE1113_working!K8,0)</f>
        <v>0</v>
      </c>
      <c r="L8" s="83">
        <f>IF(FIRE1113_working!L8="-","-",ROUND(FIRE1113_working!L8,3))</f>
        <v>0</v>
      </c>
      <c r="M8" s="21" t="s">
        <v>65</v>
      </c>
      <c r="N8" s="82">
        <f>ROUND(FIRE1113_working!N8,0)</f>
        <v>545</v>
      </c>
      <c r="O8" s="82">
        <f>ROUND(FIRE1113_working!O8,0)</f>
        <v>48</v>
      </c>
      <c r="P8" s="82">
        <f>ROUND(FIRE1113_working!P8,0)</f>
        <v>0</v>
      </c>
      <c r="Q8" s="82">
        <f>ROUND(FIRE1113_working!Q8,0)</f>
        <v>28</v>
      </c>
      <c r="R8" s="83">
        <f>IF(FIRE1113_working!R8="-","-",ROUND(FIRE1113_working!R8,3))</f>
        <v>8.1000000000000003E-2</v>
      </c>
      <c r="S8" s="21" t="s">
        <v>65</v>
      </c>
      <c r="T8" s="82">
        <f>ROUND(FIRE1113_working!T8,0)</f>
        <v>10</v>
      </c>
      <c r="U8" s="82">
        <f>ROUND(FIRE1113_working!U8,0)</f>
        <v>21</v>
      </c>
      <c r="V8" s="82">
        <f>ROUND(FIRE1113_working!V8,0)</f>
        <v>0</v>
      </c>
      <c r="W8" s="82">
        <f>ROUND(FIRE1113_working!W8,0)</f>
        <v>0</v>
      </c>
      <c r="X8" s="83">
        <f>IF(FIRE1113_working!X8="-","-",ROUND(FIRE1113_working!X8,3))</f>
        <v>0.67700000000000005</v>
      </c>
      <c r="Y8" s="21" t="s">
        <v>65</v>
      </c>
      <c r="Z8" s="82">
        <f>ROUND(FIRE1113_working!Z8,0)</f>
        <v>154</v>
      </c>
      <c r="AA8" s="82">
        <f>ROUND(FIRE1113_working!AA8,0)</f>
        <v>155</v>
      </c>
      <c r="AB8" s="82">
        <f>ROUND(FIRE1113_working!AB8,0)</f>
        <v>0</v>
      </c>
      <c r="AC8" s="82">
        <f>ROUND(FIRE1113_working!AC8,0)</f>
        <v>5</v>
      </c>
      <c r="AD8" s="83">
        <f>IF(FIRE1113_working!AD8="-","-",ROUND(FIRE1113_working!AD8,3))</f>
        <v>0.502</v>
      </c>
      <c r="AE8" s="21" t="s">
        <v>65</v>
      </c>
      <c r="AF8" s="82">
        <f>ROUND(FIRE1113_working!AF8,0)</f>
        <v>709</v>
      </c>
      <c r="AG8" s="82">
        <f>ROUND(FIRE1113_working!AG8,0)</f>
        <v>224</v>
      </c>
      <c r="AH8" s="82">
        <f>ROUND(FIRE1113_working!AH8,0)</f>
        <v>0</v>
      </c>
      <c r="AI8" s="82">
        <f>ROUND(FIRE1113_working!AI8,0)</f>
        <v>33</v>
      </c>
      <c r="AJ8" s="83">
        <f>IF(FIRE1113_working!AJ8="-","-",ROUND(FIRE1113_working!AJ8,3))</f>
        <v>0.24</v>
      </c>
      <c r="AK8" s="78"/>
      <c r="AL8" s="78"/>
      <c r="AM8" s="78"/>
      <c r="AN8" s="78"/>
      <c r="AO8" s="80"/>
      <c r="AP8" s="80"/>
      <c r="AQ8" s="81"/>
    </row>
    <row r="9" spans="1:43" s="13" customFormat="1" ht="15" customHeight="1" x14ac:dyDescent="0.25">
      <c r="A9" s="80" t="s">
        <v>80</v>
      </c>
      <c r="B9" s="82">
        <f>ROUND(FIRE1113_working!B9,0)</f>
        <v>711</v>
      </c>
      <c r="C9" s="82">
        <f>ROUND(FIRE1113_working!C9,0)</f>
        <v>85</v>
      </c>
      <c r="D9" s="82">
        <f>ROUND(FIRE1113_working!D9,0)</f>
        <v>0</v>
      </c>
      <c r="E9" s="82">
        <f>ROUND(FIRE1113_working!E9,0)</f>
        <v>31</v>
      </c>
      <c r="F9" s="83">
        <f>IF(FIRE1113_working!F9="-","-",ROUND(FIRE1113_working!F9,3))</f>
        <v>0.107</v>
      </c>
      <c r="G9" s="84"/>
      <c r="H9" s="82">
        <f>ROUND(FIRE1113_working!H9,0)</f>
        <v>151</v>
      </c>
      <c r="I9" s="82">
        <f>ROUND(FIRE1113_working!I9,0)</f>
        <v>9</v>
      </c>
      <c r="J9" s="82">
        <f>ROUND(FIRE1113_working!J9,0)</f>
        <v>0</v>
      </c>
      <c r="K9" s="82">
        <f>ROUND(FIRE1113_working!K9,0)</f>
        <v>0</v>
      </c>
      <c r="L9" s="83">
        <f>IF(FIRE1113_working!L9="-","-",ROUND(FIRE1113_working!L9,3))</f>
        <v>5.6000000000000001E-2</v>
      </c>
      <c r="M9" s="84"/>
      <c r="N9" s="82">
        <f>ROUND(FIRE1113_working!N9,0)</f>
        <v>862</v>
      </c>
      <c r="O9" s="82">
        <f>ROUND(FIRE1113_working!O9,0)</f>
        <v>94</v>
      </c>
      <c r="P9" s="82">
        <f>ROUND(FIRE1113_working!P9,0)</f>
        <v>0</v>
      </c>
      <c r="Q9" s="82">
        <f>ROUND(FIRE1113_working!Q9,0)</f>
        <v>31</v>
      </c>
      <c r="R9" s="83">
        <f>IF(FIRE1113_working!R9="-","-",ROUND(FIRE1113_working!R9,3))</f>
        <v>9.8000000000000004E-2</v>
      </c>
      <c r="S9" s="84"/>
      <c r="T9" s="82">
        <f>ROUND(FIRE1113_working!T9,0)</f>
        <v>14</v>
      </c>
      <c r="U9" s="82">
        <f>ROUND(FIRE1113_working!U9,0)</f>
        <v>28</v>
      </c>
      <c r="V9" s="82">
        <f>ROUND(FIRE1113_working!V9,0)</f>
        <v>0</v>
      </c>
      <c r="W9" s="82">
        <f>ROUND(FIRE1113_working!W9,0)</f>
        <v>0</v>
      </c>
      <c r="X9" s="83">
        <f>IF(FIRE1113_working!X9="-","-",ROUND(FIRE1113_working!X9,3))</f>
        <v>0.66700000000000004</v>
      </c>
      <c r="Y9" s="84"/>
      <c r="Z9" s="82">
        <f>ROUND(FIRE1113_working!Z9,0)</f>
        <v>232</v>
      </c>
      <c r="AA9" s="82">
        <f>ROUND(FIRE1113_working!AA9,0)</f>
        <v>242</v>
      </c>
      <c r="AB9" s="82">
        <f>ROUND(FIRE1113_working!AB9,0)</f>
        <v>0</v>
      </c>
      <c r="AC9" s="82">
        <f>ROUND(FIRE1113_working!AC9,0)</f>
        <v>5</v>
      </c>
      <c r="AD9" s="83">
        <f>IF(FIRE1113_working!AD9="-","-",ROUND(FIRE1113_working!AD9,3))</f>
        <v>0.51100000000000001</v>
      </c>
      <c r="AE9" s="84"/>
      <c r="AF9" s="82">
        <f>ROUND(FIRE1113_working!AF9,0)</f>
        <v>1108</v>
      </c>
      <c r="AG9" s="82">
        <f>ROUND(FIRE1113_working!AG9,0)</f>
        <v>364</v>
      </c>
      <c r="AH9" s="82">
        <f>ROUND(FIRE1113_working!AH9,0)</f>
        <v>0</v>
      </c>
      <c r="AI9" s="82">
        <f>ROUND(FIRE1113_working!AI9,0)</f>
        <v>36</v>
      </c>
      <c r="AJ9" s="83">
        <f>IF(FIRE1113_working!AJ9="-","-",ROUND(FIRE1113_working!AJ9,3))</f>
        <v>0.247</v>
      </c>
      <c r="AK9" s="78"/>
      <c r="AL9" s="78"/>
      <c r="AM9" s="78"/>
      <c r="AN9" s="78"/>
      <c r="AO9" s="80"/>
      <c r="AP9" s="80"/>
      <c r="AQ9" s="81"/>
    </row>
    <row r="10" spans="1:43" s="13" customFormat="1" ht="15" customHeight="1" x14ac:dyDescent="0.25">
      <c r="A10" s="80" t="s">
        <v>82</v>
      </c>
      <c r="B10" s="82">
        <f>ROUND(FIRE1113_working!B10,0)</f>
        <v>441</v>
      </c>
      <c r="C10" s="82">
        <f>ROUND(FIRE1113_working!C10,0)</f>
        <v>45</v>
      </c>
      <c r="D10" s="82">
        <f>ROUND(FIRE1113_working!D10,0)</f>
        <v>0</v>
      </c>
      <c r="E10" s="82">
        <f>ROUND(FIRE1113_working!E10,0)</f>
        <v>6</v>
      </c>
      <c r="F10" s="83">
        <f>IF(FIRE1113_working!F10="-","-",ROUND(FIRE1113_working!F10,3))</f>
        <v>9.2999999999999999E-2</v>
      </c>
      <c r="G10" s="84"/>
      <c r="H10" s="82">
        <f>ROUND(FIRE1113_working!H10,0)</f>
        <v>504</v>
      </c>
      <c r="I10" s="82">
        <f>ROUND(FIRE1113_working!I10,0)</f>
        <v>61</v>
      </c>
      <c r="J10" s="82">
        <f>ROUND(FIRE1113_working!J10,0)</f>
        <v>0</v>
      </c>
      <c r="K10" s="82">
        <f>ROUND(FIRE1113_working!K10,0)</f>
        <v>2</v>
      </c>
      <c r="L10" s="83">
        <f>IF(FIRE1113_working!L10="-","-",ROUND(FIRE1113_working!L10,3))</f>
        <v>0.108</v>
      </c>
      <c r="M10" s="84"/>
      <c r="N10" s="82">
        <f>ROUND(FIRE1113_working!N10,0)</f>
        <v>945</v>
      </c>
      <c r="O10" s="82">
        <f>ROUND(FIRE1113_working!O10,0)</f>
        <v>106</v>
      </c>
      <c r="P10" s="82">
        <f>ROUND(FIRE1113_working!P10,0)</f>
        <v>0</v>
      </c>
      <c r="Q10" s="82">
        <f>ROUND(FIRE1113_working!Q10,0)</f>
        <v>8</v>
      </c>
      <c r="R10" s="83">
        <f>IF(FIRE1113_working!R10="-","-",ROUND(FIRE1113_working!R10,3))</f>
        <v>0.10100000000000001</v>
      </c>
      <c r="S10" s="84"/>
      <c r="T10" s="82">
        <f>ROUND(FIRE1113_working!T10,0)</f>
        <v>9</v>
      </c>
      <c r="U10" s="82">
        <f>ROUND(FIRE1113_working!U10,0)</f>
        <v>33</v>
      </c>
      <c r="V10" s="82">
        <f>ROUND(FIRE1113_working!V10,0)</f>
        <v>0</v>
      </c>
      <c r="W10" s="82">
        <f>ROUND(FIRE1113_working!W10,0)</f>
        <v>0</v>
      </c>
      <c r="X10" s="83">
        <f>IF(FIRE1113_working!X10="-","-",ROUND(FIRE1113_working!X10,3))</f>
        <v>0.78600000000000003</v>
      </c>
      <c r="Y10" s="84"/>
      <c r="Z10" s="82">
        <f>ROUND(FIRE1113_working!Z10,0)</f>
        <v>170</v>
      </c>
      <c r="AA10" s="82">
        <f>ROUND(FIRE1113_working!AA10,0)</f>
        <v>248</v>
      </c>
      <c r="AB10" s="82">
        <f>ROUND(FIRE1113_working!AB10,0)</f>
        <v>0</v>
      </c>
      <c r="AC10" s="82">
        <f>ROUND(FIRE1113_working!AC10,0)</f>
        <v>5</v>
      </c>
      <c r="AD10" s="83">
        <f>IF(FIRE1113_working!AD10="-","-",ROUND(FIRE1113_working!AD10,3))</f>
        <v>0.59299999999999997</v>
      </c>
      <c r="AE10" s="84"/>
      <c r="AF10" s="82">
        <f>ROUND(FIRE1113_working!AF10,0)</f>
        <v>1124</v>
      </c>
      <c r="AG10" s="82">
        <f>ROUND(FIRE1113_working!AG10,0)</f>
        <v>387</v>
      </c>
      <c r="AH10" s="82">
        <f>ROUND(FIRE1113_working!AH10,0)</f>
        <v>0</v>
      </c>
      <c r="AI10" s="82">
        <f>ROUND(FIRE1113_working!AI10,0)</f>
        <v>13</v>
      </c>
      <c r="AJ10" s="83">
        <f>IF(FIRE1113_working!AJ10="-","-",ROUND(FIRE1113_working!AJ10,3))</f>
        <v>0.25600000000000001</v>
      </c>
      <c r="AK10" s="78"/>
      <c r="AL10" s="78"/>
      <c r="AM10" s="78"/>
      <c r="AN10" s="78"/>
      <c r="AO10" s="80"/>
      <c r="AP10" s="80"/>
      <c r="AQ10" s="81"/>
    </row>
    <row r="11" spans="1:43" s="13" customFormat="1" ht="15" customHeight="1" x14ac:dyDescent="0.25">
      <c r="A11" s="80" t="s">
        <v>83</v>
      </c>
      <c r="B11" s="82">
        <f>ROUND(FIRE1113_working!B11,0)</f>
        <v>174</v>
      </c>
      <c r="C11" s="82">
        <f>ROUND(FIRE1113_working!C11,0)</f>
        <v>14</v>
      </c>
      <c r="D11" s="82">
        <f>ROUND(FIRE1113_working!D11,0)</f>
        <v>1</v>
      </c>
      <c r="E11" s="82">
        <f>ROUND(FIRE1113_working!E11,0)</f>
        <v>0</v>
      </c>
      <c r="F11" s="83">
        <f>IF(FIRE1113_working!F11="-","-",ROUND(FIRE1113_working!F11,3))</f>
        <v>7.3999999999999996E-2</v>
      </c>
      <c r="G11" s="84"/>
      <c r="H11" s="82">
        <f>ROUND(FIRE1113_working!H11,0)</f>
        <v>380</v>
      </c>
      <c r="I11" s="82">
        <f>ROUND(FIRE1113_working!I11,0)</f>
        <v>40</v>
      </c>
      <c r="J11" s="82">
        <f>ROUND(FIRE1113_working!J11,0)</f>
        <v>0</v>
      </c>
      <c r="K11" s="82">
        <f>ROUND(FIRE1113_working!K11,0)</f>
        <v>0</v>
      </c>
      <c r="L11" s="83">
        <f>IF(FIRE1113_working!L11="-","-",ROUND(FIRE1113_working!L11,3))</f>
        <v>9.5000000000000001E-2</v>
      </c>
      <c r="M11" s="84"/>
      <c r="N11" s="82">
        <f>ROUND(FIRE1113_working!N11,0)</f>
        <v>554</v>
      </c>
      <c r="O11" s="82">
        <f>ROUND(FIRE1113_working!O11,0)</f>
        <v>54</v>
      </c>
      <c r="P11" s="82">
        <f>ROUND(FIRE1113_working!P11,0)</f>
        <v>1</v>
      </c>
      <c r="Q11" s="82">
        <f>ROUND(FIRE1113_working!Q11,0)</f>
        <v>0</v>
      </c>
      <c r="R11" s="83">
        <f>IF(FIRE1113_working!R11="-","-",ROUND(FIRE1113_working!R11,3))</f>
        <v>8.8999999999999996E-2</v>
      </c>
      <c r="S11" s="84"/>
      <c r="T11" s="82">
        <f>ROUND(FIRE1113_working!T11,0)</f>
        <v>5</v>
      </c>
      <c r="U11" s="82">
        <f>ROUND(FIRE1113_working!U11,0)</f>
        <v>17</v>
      </c>
      <c r="V11" s="82">
        <f>ROUND(FIRE1113_working!V11,0)</f>
        <v>0</v>
      </c>
      <c r="W11" s="82">
        <f>ROUND(FIRE1113_working!W11,0)</f>
        <v>0</v>
      </c>
      <c r="X11" s="83">
        <f>IF(FIRE1113_working!X11="-","-",ROUND(FIRE1113_working!X11,3))</f>
        <v>0.77300000000000002</v>
      </c>
      <c r="Y11" s="84"/>
      <c r="Z11" s="82">
        <f>ROUND(FIRE1113_working!Z11,0)</f>
        <v>67</v>
      </c>
      <c r="AA11" s="82">
        <f>ROUND(FIRE1113_working!AA11,0)</f>
        <v>72</v>
      </c>
      <c r="AB11" s="82">
        <f>ROUND(FIRE1113_working!AB11,0)</f>
        <v>0</v>
      </c>
      <c r="AC11" s="82">
        <f>ROUND(FIRE1113_working!AC11,0)</f>
        <v>0</v>
      </c>
      <c r="AD11" s="83">
        <f>IF(FIRE1113_working!AD11="-","-",ROUND(FIRE1113_working!AD11,3))</f>
        <v>0.51800000000000002</v>
      </c>
      <c r="AE11" s="84"/>
      <c r="AF11" s="82">
        <f>ROUND(FIRE1113_working!AF11,0)</f>
        <v>626</v>
      </c>
      <c r="AG11" s="82">
        <f>ROUND(FIRE1113_working!AG11,0)</f>
        <v>143</v>
      </c>
      <c r="AH11" s="82">
        <f>ROUND(FIRE1113_working!AH11,0)</f>
        <v>1</v>
      </c>
      <c r="AI11" s="82">
        <f>ROUND(FIRE1113_working!AI11,0)</f>
        <v>0</v>
      </c>
      <c r="AJ11" s="83">
        <f>IF(FIRE1113_working!AJ11="-","-",ROUND(FIRE1113_working!AJ11,3))</f>
        <v>0.186</v>
      </c>
      <c r="AK11" s="78"/>
      <c r="AL11" s="78"/>
      <c r="AM11" s="78"/>
      <c r="AN11" s="78"/>
      <c r="AO11" s="80"/>
      <c r="AP11" s="80"/>
      <c r="AQ11" s="81"/>
    </row>
    <row r="12" spans="1:43" s="2" customFormat="1" ht="15" customHeight="1" x14ac:dyDescent="0.25">
      <c r="A12" s="23" t="s">
        <v>7</v>
      </c>
      <c r="B12" s="85">
        <f>ROUND(FIRE1113_working!B12,0)</f>
        <v>21</v>
      </c>
      <c r="C12" s="85">
        <f>ROUND(FIRE1113_working!C12,0)</f>
        <v>1</v>
      </c>
      <c r="D12" s="85">
        <f>ROUND(FIRE1113_working!D12,0)</f>
        <v>0</v>
      </c>
      <c r="E12" s="85">
        <f>ROUND(FIRE1113_working!E12,0)</f>
        <v>2</v>
      </c>
      <c r="F12" s="86">
        <f>IF(FIRE1113_working!F12="-","-",ROUND(FIRE1113_working!F12,3))</f>
        <v>4.4999999999999998E-2</v>
      </c>
      <c r="G12" s="22" t="s">
        <v>65</v>
      </c>
      <c r="H12" s="85">
        <f>ROUND(FIRE1113_working!H12,0)</f>
        <v>8</v>
      </c>
      <c r="I12" s="85">
        <f>ROUND(FIRE1113_working!I12,0)</f>
        <v>2</v>
      </c>
      <c r="J12" s="85">
        <f>ROUND(FIRE1113_working!J12,0)</f>
        <v>0</v>
      </c>
      <c r="K12" s="85">
        <f>ROUND(FIRE1113_working!K12,0)</f>
        <v>0</v>
      </c>
      <c r="L12" s="86">
        <f>IF(FIRE1113_working!L12="-","-",ROUND(FIRE1113_working!L12,3))</f>
        <v>0.2</v>
      </c>
      <c r="M12" s="22" t="s">
        <v>65</v>
      </c>
      <c r="N12" s="82">
        <f>ROUND(FIRE1113_working!N12,0)</f>
        <v>29</v>
      </c>
      <c r="O12" s="82">
        <f>ROUND(FIRE1113_working!O12,0)</f>
        <v>3</v>
      </c>
      <c r="P12" s="82">
        <f>ROUND(FIRE1113_working!P12,0)</f>
        <v>0</v>
      </c>
      <c r="Q12" s="82">
        <f>ROUND(FIRE1113_working!Q12,0)</f>
        <v>2</v>
      </c>
      <c r="R12" s="83">
        <f>IF(FIRE1113_working!R12="-","-",ROUND(FIRE1113_working!R12,3))</f>
        <v>9.4E-2</v>
      </c>
      <c r="S12" s="22" t="s">
        <v>65</v>
      </c>
      <c r="T12" s="85">
        <f>ROUND(FIRE1113_working!T12,0)</f>
        <v>1</v>
      </c>
      <c r="U12" s="85">
        <f>ROUND(FIRE1113_working!U12,0)</f>
        <v>0</v>
      </c>
      <c r="V12" s="85">
        <f>ROUND(FIRE1113_working!V12,0)</f>
        <v>0</v>
      </c>
      <c r="W12" s="85">
        <f>ROUND(FIRE1113_working!W12,0)</f>
        <v>0</v>
      </c>
      <c r="X12" s="86">
        <f>IF(FIRE1113_working!X12="-","-",ROUND(FIRE1113_working!X12,3))</f>
        <v>0</v>
      </c>
      <c r="Y12" s="22" t="s">
        <v>65</v>
      </c>
      <c r="Z12" s="85">
        <f>ROUND(FIRE1113_working!Z12,0)</f>
        <v>6</v>
      </c>
      <c r="AA12" s="85">
        <f>ROUND(FIRE1113_working!AA12,0)</f>
        <v>16</v>
      </c>
      <c r="AB12" s="85">
        <f>ROUND(FIRE1113_working!AB12,0)</f>
        <v>0</v>
      </c>
      <c r="AC12" s="85">
        <f>ROUND(FIRE1113_working!AC12,0)</f>
        <v>0</v>
      </c>
      <c r="AD12" s="86">
        <f>IF(FIRE1113_working!AD12="-","-",ROUND(FIRE1113_working!AD12,3))</f>
        <v>0.72699999999999998</v>
      </c>
      <c r="AE12" s="22" t="s">
        <v>65</v>
      </c>
      <c r="AF12" s="82">
        <f>ROUND(FIRE1113_working!AF12,0)</f>
        <v>36</v>
      </c>
      <c r="AG12" s="82">
        <f>ROUND(FIRE1113_working!AG12,0)</f>
        <v>19</v>
      </c>
      <c r="AH12" s="82">
        <f>ROUND(FIRE1113_working!AH12,0)</f>
        <v>0</v>
      </c>
      <c r="AI12" s="82">
        <f>ROUND(FIRE1113_working!AI12,0)</f>
        <v>2</v>
      </c>
      <c r="AJ12" s="83">
        <f>IF(FIRE1113_working!AJ12="-","-",ROUND(FIRE1113_working!AJ12,3))</f>
        <v>0.34499999999999997</v>
      </c>
      <c r="AK12" s="87"/>
      <c r="AL12" s="87"/>
      <c r="AM12" s="87"/>
      <c r="AN12" s="87"/>
      <c r="AO12" s="66"/>
      <c r="AP12" s="66"/>
      <c r="AQ12" s="53"/>
    </row>
    <row r="13" spans="1:43" s="2" customFormat="1" ht="15" customHeight="1" x14ac:dyDescent="0.25">
      <c r="A13" s="23" t="s">
        <v>8</v>
      </c>
      <c r="B13" s="85">
        <f>ROUND(FIRE1113_working!B13,0)</f>
        <v>30</v>
      </c>
      <c r="C13" s="85">
        <f>ROUND(FIRE1113_working!C13,0)</f>
        <v>1</v>
      </c>
      <c r="D13" s="85">
        <f>ROUND(FIRE1113_working!D13,0)</f>
        <v>0</v>
      </c>
      <c r="E13" s="85">
        <f>ROUND(FIRE1113_working!E13,0)</f>
        <v>0</v>
      </c>
      <c r="F13" s="86">
        <f>IF(FIRE1113_working!F13="-","-",ROUND(FIRE1113_working!F13,3))</f>
        <v>3.2000000000000001E-2</v>
      </c>
      <c r="G13" s="22" t="s">
        <v>65</v>
      </c>
      <c r="H13" s="85">
        <f>ROUND(FIRE1113_working!H13,0)</f>
        <v>10</v>
      </c>
      <c r="I13" s="85">
        <f>ROUND(FIRE1113_working!I13,0)</f>
        <v>2</v>
      </c>
      <c r="J13" s="85">
        <f>ROUND(FIRE1113_working!J13,0)</f>
        <v>0</v>
      </c>
      <c r="K13" s="85">
        <f>ROUND(FIRE1113_working!K13,0)</f>
        <v>0</v>
      </c>
      <c r="L13" s="86">
        <f>IF(FIRE1113_working!L13="-","-",ROUND(FIRE1113_working!L13,3))</f>
        <v>0.16700000000000001</v>
      </c>
      <c r="M13" s="22" t="s">
        <v>65</v>
      </c>
      <c r="N13" s="82">
        <f>ROUND(FIRE1113_working!N13,0)</f>
        <v>40</v>
      </c>
      <c r="O13" s="82">
        <f>ROUND(FIRE1113_working!O13,0)</f>
        <v>3</v>
      </c>
      <c r="P13" s="82">
        <f>ROUND(FIRE1113_working!P13,0)</f>
        <v>0</v>
      </c>
      <c r="Q13" s="82">
        <f>ROUND(FIRE1113_working!Q13,0)</f>
        <v>0</v>
      </c>
      <c r="R13" s="83">
        <f>IF(FIRE1113_working!R13="-","-",ROUND(FIRE1113_working!R13,3))</f>
        <v>7.0000000000000007E-2</v>
      </c>
      <c r="S13" s="22" t="s">
        <v>65</v>
      </c>
      <c r="T13" s="85">
        <f>ROUND(FIRE1113_working!T13,0)</f>
        <v>0</v>
      </c>
      <c r="U13" s="85">
        <f>ROUND(FIRE1113_working!U13,0)</f>
        <v>6</v>
      </c>
      <c r="V13" s="85">
        <f>ROUND(FIRE1113_working!V13,0)</f>
        <v>0</v>
      </c>
      <c r="W13" s="85">
        <f>ROUND(FIRE1113_working!W13,0)</f>
        <v>0</v>
      </c>
      <c r="X13" s="86">
        <f>IF(FIRE1113_working!X13="-","-",ROUND(FIRE1113_working!X13,3))</f>
        <v>1</v>
      </c>
      <c r="Y13" s="22" t="s">
        <v>65</v>
      </c>
      <c r="Z13" s="85">
        <f>ROUND(FIRE1113_working!Z13,0)</f>
        <v>15</v>
      </c>
      <c r="AA13" s="85">
        <f>ROUND(FIRE1113_working!AA13,0)</f>
        <v>11</v>
      </c>
      <c r="AB13" s="85">
        <f>ROUND(FIRE1113_working!AB13,0)</f>
        <v>0</v>
      </c>
      <c r="AC13" s="85">
        <f>ROUND(FIRE1113_working!AC13,0)</f>
        <v>0</v>
      </c>
      <c r="AD13" s="86">
        <f>IF(FIRE1113_working!AD13="-","-",ROUND(FIRE1113_working!AD13,3))</f>
        <v>0.42299999999999999</v>
      </c>
      <c r="AE13" s="22" t="s">
        <v>65</v>
      </c>
      <c r="AF13" s="82">
        <f>ROUND(FIRE1113_working!AF13,0)</f>
        <v>55</v>
      </c>
      <c r="AG13" s="82">
        <f>ROUND(FIRE1113_working!AG13,0)</f>
        <v>20</v>
      </c>
      <c r="AH13" s="82">
        <f>ROUND(FIRE1113_working!AH13,0)</f>
        <v>0</v>
      </c>
      <c r="AI13" s="82">
        <f>ROUND(FIRE1113_working!AI13,0)</f>
        <v>0</v>
      </c>
      <c r="AJ13" s="83">
        <f>IF(FIRE1113_working!AJ13="-","-",ROUND(FIRE1113_working!AJ13,3))</f>
        <v>0.26700000000000002</v>
      </c>
      <c r="AK13" s="87"/>
      <c r="AL13" s="87"/>
      <c r="AM13" s="87"/>
      <c r="AN13" s="87"/>
      <c r="AO13" s="66"/>
      <c r="AP13" s="66"/>
      <c r="AQ13" s="53"/>
    </row>
    <row r="14" spans="1:43" s="2" customFormat="1" ht="15" customHeight="1" x14ac:dyDescent="0.25">
      <c r="A14" s="23" t="s">
        <v>9</v>
      </c>
      <c r="B14" s="85">
        <f>ROUND(FIRE1113_working!B14,0)</f>
        <v>26</v>
      </c>
      <c r="C14" s="85">
        <f>ROUND(FIRE1113_working!C14,0)</f>
        <v>2</v>
      </c>
      <c r="D14" s="85">
        <f>ROUND(FIRE1113_working!D14,0)</f>
        <v>0</v>
      </c>
      <c r="E14" s="85">
        <f>ROUND(FIRE1113_working!E14,0)</f>
        <v>0</v>
      </c>
      <c r="F14" s="86">
        <f>IF(FIRE1113_working!F14="-","-",ROUND(FIRE1113_working!F14,3))</f>
        <v>7.0999999999999994E-2</v>
      </c>
      <c r="G14" s="22" t="s">
        <v>65</v>
      </c>
      <c r="H14" s="85">
        <f>ROUND(FIRE1113_working!H14,0)</f>
        <v>5</v>
      </c>
      <c r="I14" s="85">
        <f>ROUND(FIRE1113_working!I14,0)</f>
        <v>0</v>
      </c>
      <c r="J14" s="85">
        <f>ROUND(FIRE1113_working!J14,0)</f>
        <v>0</v>
      </c>
      <c r="K14" s="85">
        <f>ROUND(FIRE1113_working!K14,0)</f>
        <v>0</v>
      </c>
      <c r="L14" s="86">
        <f>IF(FIRE1113_working!L14="-","-",ROUND(FIRE1113_working!L14,3))</f>
        <v>0</v>
      </c>
      <c r="M14" s="22" t="s">
        <v>65</v>
      </c>
      <c r="N14" s="82">
        <f>ROUND(FIRE1113_working!N14,0)</f>
        <v>31</v>
      </c>
      <c r="O14" s="82">
        <f>ROUND(FIRE1113_working!O14,0)</f>
        <v>2</v>
      </c>
      <c r="P14" s="82">
        <f>ROUND(FIRE1113_working!P14,0)</f>
        <v>0</v>
      </c>
      <c r="Q14" s="82">
        <f>ROUND(FIRE1113_working!Q14,0)</f>
        <v>0</v>
      </c>
      <c r="R14" s="83">
        <f>IF(FIRE1113_working!R14="-","-",ROUND(FIRE1113_working!R14,3))</f>
        <v>6.0999999999999999E-2</v>
      </c>
      <c r="S14" s="22" t="s">
        <v>65</v>
      </c>
      <c r="T14" s="85">
        <f>ROUND(FIRE1113_working!T14,0)</f>
        <v>0</v>
      </c>
      <c r="U14" s="85">
        <f>ROUND(FIRE1113_working!U14,0)</f>
        <v>0</v>
      </c>
      <c r="V14" s="85">
        <f>ROUND(FIRE1113_working!V14,0)</f>
        <v>0</v>
      </c>
      <c r="W14" s="85">
        <f>ROUND(FIRE1113_working!W14,0)</f>
        <v>0</v>
      </c>
      <c r="X14" s="86" t="str">
        <f>IF(FIRE1113_working!X14="-","-",ROUND(FIRE1113_working!X14,3))</f>
        <v>-</v>
      </c>
      <c r="Y14" s="22" t="s">
        <v>65</v>
      </c>
      <c r="Z14" s="85">
        <f>ROUND(FIRE1113_working!Z14,0)</f>
        <v>18</v>
      </c>
      <c r="AA14" s="85">
        <f>ROUND(FIRE1113_working!AA14,0)</f>
        <v>8</v>
      </c>
      <c r="AB14" s="85">
        <f>ROUND(FIRE1113_working!AB14,0)</f>
        <v>0</v>
      </c>
      <c r="AC14" s="85">
        <f>ROUND(FIRE1113_working!AC14,0)</f>
        <v>0</v>
      </c>
      <c r="AD14" s="86">
        <f>IF(FIRE1113_working!AD14="-","-",ROUND(FIRE1113_working!AD14,3))</f>
        <v>0.308</v>
      </c>
      <c r="AE14" s="22" t="s">
        <v>65</v>
      </c>
      <c r="AF14" s="82">
        <f>ROUND(FIRE1113_working!AF14,0)</f>
        <v>49</v>
      </c>
      <c r="AG14" s="82">
        <f>ROUND(FIRE1113_working!AG14,0)</f>
        <v>10</v>
      </c>
      <c r="AH14" s="82">
        <f>ROUND(FIRE1113_working!AH14,0)</f>
        <v>0</v>
      </c>
      <c r="AI14" s="82">
        <f>ROUND(FIRE1113_working!AI14,0)</f>
        <v>0</v>
      </c>
      <c r="AJ14" s="83">
        <f>IF(FIRE1113_working!AJ14="-","-",ROUND(FIRE1113_working!AJ14,3))</f>
        <v>0.16900000000000001</v>
      </c>
      <c r="AK14" s="87"/>
      <c r="AL14" s="87"/>
      <c r="AM14" s="87"/>
      <c r="AN14" s="87"/>
      <c r="AO14" s="66"/>
      <c r="AP14" s="66"/>
      <c r="AQ14" s="53"/>
    </row>
    <row r="15" spans="1:43" s="2" customFormat="1" ht="15" customHeight="1" x14ac:dyDescent="0.25">
      <c r="A15" s="23" t="s">
        <v>10</v>
      </c>
      <c r="B15" s="85">
        <f>ROUND(FIRE1113_working!B15,0)</f>
        <v>10</v>
      </c>
      <c r="C15" s="85">
        <f>ROUND(FIRE1113_working!C15,0)</f>
        <v>1</v>
      </c>
      <c r="D15" s="85">
        <f>ROUND(FIRE1113_working!D15,0)</f>
        <v>0</v>
      </c>
      <c r="E15" s="85">
        <f>ROUND(FIRE1113_working!E15,0)</f>
        <v>0</v>
      </c>
      <c r="F15" s="86">
        <f>IF(FIRE1113_working!F15="-","-",ROUND(FIRE1113_working!F15,3))</f>
        <v>9.0999999999999998E-2</v>
      </c>
      <c r="G15" s="22" t="s">
        <v>65</v>
      </c>
      <c r="H15" s="85">
        <f>ROUND(FIRE1113_working!H15,0)</f>
        <v>10</v>
      </c>
      <c r="I15" s="85">
        <f>ROUND(FIRE1113_working!I15,0)</f>
        <v>2</v>
      </c>
      <c r="J15" s="85">
        <f>ROUND(FIRE1113_working!J15,0)</f>
        <v>0</v>
      </c>
      <c r="K15" s="85">
        <f>ROUND(FIRE1113_working!K15,0)</f>
        <v>0</v>
      </c>
      <c r="L15" s="86">
        <f>IF(FIRE1113_working!L15="-","-",ROUND(FIRE1113_working!L15,3))</f>
        <v>0.16700000000000001</v>
      </c>
      <c r="M15" s="22" t="s">
        <v>65</v>
      </c>
      <c r="N15" s="82">
        <f>ROUND(FIRE1113_working!N15,0)</f>
        <v>20</v>
      </c>
      <c r="O15" s="82">
        <f>ROUND(FIRE1113_working!O15,0)</f>
        <v>3</v>
      </c>
      <c r="P15" s="82">
        <f>ROUND(FIRE1113_working!P15,0)</f>
        <v>0</v>
      </c>
      <c r="Q15" s="82">
        <f>ROUND(FIRE1113_working!Q15,0)</f>
        <v>0</v>
      </c>
      <c r="R15" s="83">
        <f>IF(FIRE1113_working!R15="-","-",ROUND(FIRE1113_working!R15,3))</f>
        <v>0.13</v>
      </c>
      <c r="S15" s="22" t="s">
        <v>65</v>
      </c>
      <c r="T15" s="85">
        <f>ROUND(FIRE1113_working!T15,0)</f>
        <v>0</v>
      </c>
      <c r="U15" s="85">
        <f>ROUND(FIRE1113_working!U15,0)</f>
        <v>0</v>
      </c>
      <c r="V15" s="85">
        <f>ROUND(FIRE1113_working!V15,0)</f>
        <v>0</v>
      </c>
      <c r="W15" s="85">
        <f>ROUND(FIRE1113_working!W15,0)</f>
        <v>0</v>
      </c>
      <c r="X15" s="86" t="str">
        <f>IF(FIRE1113_working!X15="-","-",ROUND(FIRE1113_working!X15,3))</f>
        <v>-</v>
      </c>
      <c r="Y15" s="22" t="s">
        <v>65</v>
      </c>
      <c r="Z15" s="85">
        <f>ROUND(FIRE1113_working!Z15,0)</f>
        <v>4</v>
      </c>
      <c r="AA15" s="85">
        <f>ROUND(FIRE1113_working!AA15,0)</f>
        <v>5</v>
      </c>
      <c r="AB15" s="85">
        <f>ROUND(FIRE1113_working!AB15,0)</f>
        <v>0</v>
      </c>
      <c r="AC15" s="85">
        <f>ROUND(FIRE1113_working!AC15,0)</f>
        <v>0</v>
      </c>
      <c r="AD15" s="86">
        <f>IF(FIRE1113_working!AD15="-","-",ROUND(FIRE1113_working!AD15,3))</f>
        <v>0.55600000000000005</v>
      </c>
      <c r="AE15" s="22" t="s">
        <v>65</v>
      </c>
      <c r="AF15" s="82">
        <f>ROUND(FIRE1113_working!AF15,0)</f>
        <v>24</v>
      </c>
      <c r="AG15" s="82">
        <f>ROUND(FIRE1113_working!AG15,0)</f>
        <v>8</v>
      </c>
      <c r="AH15" s="82">
        <f>ROUND(FIRE1113_working!AH15,0)</f>
        <v>0</v>
      </c>
      <c r="AI15" s="82">
        <f>ROUND(FIRE1113_working!AI15,0)</f>
        <v>0</v>
      </c>
      <c r="AJ15" s="83">
        <f>IF(FIRE1113_working!AJ15="-","-",ROUND(FIRE1113_working!AJ15,3))</f>
        <v>0.25</v>
      </c>
      <c r="AK15" s="87"/>
      <c r="AL15" s="87"/>
      <c r="AM15" s="87"/>
      <c r="AN15" s="87"/>
      <c r="AO15" s="66"/>
      <c r="AP15" s="66"/>
      <c r="AQ15" s="53"/>
    </row>
    <row r="16" spans="1:43" s="2" customFormat="1" ht="15" customHeight="1" x14ac:dyDescent="0.25">
      <c r="A16" s="23" t="s">
        <v>11</v>
      </c>
      <c r="B16" s="85">
        <f>ROUND(FIRE1113_working!B16,0)</f>
        <v>9</v>
      </c>
      <c r="C16" s="85">
        <f>ROUND(FIRE1113_working!C16,0)</f>
        <v>1</v>
      </c>
      <c r="D16" s="85">
        <f>ROUND(FIRE1113_working!D16,0)</f>
        <v>0</v>
      </c>
      <c r="E16" s="85">
        <f>ROUND(FIRE1113_working!E16,0)</f>
        <v>0</v>
      </c>
      <c r="F16" s="86">
        <f>IF(FIRE1113_working!F16="-","-",ROUND(FIRE1113_working!F16,3))</f>
        <v>0.1</v>
      </c>
      <c r="G16" s="22" t="s">
        <v>65</v>
      </c>
      <c r="H16" s="85">
        <f>ROUND(FIRE1113_working!H16,0)</f>
        <v>25</v>
      </c>
      <c r="I16" s="85">
        <f>ROUND(FIRE1113_working!I16,0)</f>
        <v>2</v>
      </c>
      <c r="J16" s="85">
        <f>ROUND(FIRE1113_working!J16,0)</f>
        <v>0</v>
      </c>
      <c r="K16" s="85">
        <f>ROUND(FIRE1113_working!K16,0)</f>
        <v>0</v>
      </c>
      <c r="L16" s="86">
        <f>IF(FIRE1113_working!L16="-","-",ROUND(FIRE1113_working!L16,3))</f>
        <v>7.3999999999999996E-2</v>
      </c>
      <c r="M16" s="22" t="s">
        <v>65</v>
      </c>
      <c r="N16" s="82">
        <f>ROUND(FIRE1113_working!N16,0)</f>
        <v>34</v>
      </c>
      <c r="O16" s="82">
        <f>ROUND(FIRE1113_working!O16,0)</f>
        <v>3</v>
      </c>
      <c r="P16" s="82">
        <f>ROUND(FIRE1113_working!P16,0)</f>
        <v>0</v>
      </c>
      <c r="Q16" s="82">
        <f>ROUND(FIRE1113_working!Q16,0)</f>
        <v>0</v>
      </c>
      <c r="R16" s="83">
        <f>IF(FIRE1113_working!R16="-","-",ROUND(FIRE1113_working!R16,3))</f>
        <v>8.1000000000000003E-2</v>
      </c>
      <c r="S16" s="22" t="s">
        <v>65</v>
      </c>
      <c r="T16" s="85">
        <f>ROUND(FIRE1113_working!T16,0)</f>
        <v>3</v>
      </c>
      <c r="U16" s="85">
        <f>ROUND(FIRE1113_working!U16,0)</f>
        <v>2</v>
      </c>
      <c r="V16" s="85">
        <f>ROUND(FIRE1113_working!V16,0)</f>
        <v>0</v>
      </c>
      <c r="W16" s="85">
        <f>ROUND(FIRE1113_working!W16,0)</f>
        <v>0</v>
      </c>
      <c r="X16" s="86">
        <f>IF(FIRE1113_working!X16="-","-",ROUND(FIRE1113_working!X16,3))</f>
        <v>0.4</v>
      </c>
      <c r="Y16" s="22" t="s">
        <v>65</v>
      </c>
      <c r="Z16" s="85">
        <f>ROUND(FIRE1113_working!Z16,0)</f>
        <v>3</v>
      </c>
      <c r="AA16" s="85">
        <f>ROUND(FIRE1113_working!AA16,0)</f>
        <v>11</v>
      </c>
      <c r="AB16" s="85">
        <f>ROUND(FIRE1113_working!AB16,0)</f>
        <v>0</v>
      </c>
      <c r="AC16" s="85">
        <f>ROUND(FIRE1113_working!AC16,0)</f>
        <v>0</v>
      </c>
      <c r="AD16" s="86">
        <f>IF(FIRE1113_working!AD16="-","-",ROUND(FIRE1113_working!AD16,3))</f>
        <v>0.78600000000000003</v>
      </c>
      <c r="AE16" s="22" t="s">
        <v>65</v>
      </c>
      <c r="AF16" s="82">
        <f>ROUND(FIRE1113_working!AF16,0)</f>
        <v>40</v>
      </c>
      <c r="AG16" s="82">
        <f>ROUND(FIRE1113_working!AG16,0)</f>
        <v>16</v>
      </c>
      <c r="AH16" s="82">
        <f>ROUND(FIRE1113_working!AH16,0)</f>
        <v>0</v>
      </c>
      <c r="AI16" s="82">
        <f>ROUND(FIRE1113_working!AI16,0)</f>
        <v>0</v>
      </c>
      <c r="AJ16" s="83">
        <f>IF(FIRE1113_working!AJ16="-","-",ROUND(FIRE1113_working!AJ16,3))</f>
        <v>0.28599999999999998</v>
      </c>
      <c r="AK16" s="87"/>
      <c r="AL16" s="87"/>
      <c r="AM16" s="87"/>
      <c r="AN16" s="87"/>
      <c r="AO16" s="66"/>
      <c r="AP16" s="66"/>
      <c r="AQ16" s="53"/>
    </row>
    <row r="17" spans="1:43" s="2" customFormat="1" ht="15" customHeight="1" x14ac:dyDescent="0.25">
      <c r="A17" s="23" t="s">
        <v>12</v>
      </c>
      <c r="B17" s="85">
        <f>ROUND(FIRE1113_working!B17,0)</f>
        <v>27</v>
      </c>
      <c r="C17" s="85">
        <f>ROUND(FIRE1113_working!C17,0)</f>
        <v>8</v>
      </c>
      <c r="D17" s="85">
        <f>ROUND(FIRE1113_working!D17,0)</f>
        <v>0</v>
      </c>
      <c r="E17" s="85">
        <f>ROUND(FIRE1113_working!E17,0)</f>
        <v>0</v>
      </c>
      <c r="F17" s="86">
        <f>IF(FIRE1113_working!F17="-","-",ROUND(FIRE1113_working!F17,3))</f>
        <v>0.22900000000000001</v>
      </c>
      <c r="G17" s="22" t="s">
        <v>65</v>
      </c>
      <c r="H17" s="85">
        <f>ROUND(FIRE1113_working!H17,0)</f>
        <v>61</v>
      </c>
      <c r="I17" s="85">
        <f>ROUND(FIRE1113_working!I17,0)</f>
        <v>3</v>
      </c>
      <c r="J17" s="85">
        <f>ROUND(FIRE1113_working!J17,0)</f>
        <v>0</v>
      </c>
      <c r="K17" s="85">
        <f>ROUND(FIRE1113_working!K17,0)</f>
        <v>0</v>
      </c>
      <c r="L17" s="86">
        <f>IF(FIRE1113_working!L17="-","-",ROUND(FIRE1113_working!L17,3))</f>
        <v>4.7E-2</v>
      </c>
      <c r="M17" s="22" t="s">
        <v>65</v>
      </c>
      <c r="N17" s="82">
        <f>ROUND(FIRE1113_working!N17,0)</f>
        <v>88</v>
      </c>
      <c r="O17" s="82">
        <f>ROUND(FIRE1113_working!O17,0)</f>
        <v>11</v>
      </c>
      <c r="P17" s="82">
        <f>ROUND(FIRE1113_working!P17,0)</f>
        <v>0</v>
      </c>
      <c r="Q17" s="82">
        <f>ROUND(FIRE1113_working!Q17,0)</f>
        <v>0</v>
      </c>
      <c r="R17" s="83">
        <f>IF(FIRE1113_working!R17="-","-",ROUND(FIRE1113_working!R17,3))</f>
        <v>0.111</v>
      </c>
      <c r="S17" s="22" t="s">
        <v>65</v>
      </c>
      <c r="T17" s="85">
        <f>ROUND(FIRE1113_working!T17,0)</f>
        <v>0</v>
      </c>
      <c r="U17" s="85">
        <f>ROUND(FIRE1113_working!U17,0)</f>
        <v>0</v>
      </c>
      <c r="V17" s="85">
        <f>ROUND(FIRE1113_working!V17,0)</f>
        <v>0</v>
      </c>
      <c r="W17" s="85">
        <f>ROUND(FIRE1113_working!W17,0)</f>
        <v>0</v>
      </c>
      <c r="X17" s="86" t="str">
        <f>IF(FIRE1113_working!X17="-","-",ROUND(FIRE1113_working!X17,3))</f>
        <v>-</v>
      </c>
      <c r="Y17" s="22" t="s">
        <v>65</v>
      </c>
      <c r="Z17" s="85">
        <f>ROUND(FIRE1113_working!Z17,0)</f>
        <v>9</v>
      </c>
      <c r="AA17" s="85">
        <f>ROUND(FIRE1113_working!AA17,0)</f>
        <v>13</v>
      </c>
      <c r="AB17" s="85">
        <f>ROUND(FIRE1113_working!AB17,0)</f>
        <v>0</v>
      </c>
      <c r="AC17" s="85">
        <f>ROUND(FIRE1113_working!AC17,0)</f>
        <v>0</v>
      </c>
      <c r="AD17" s="86">
        <f>IF(FIRE1113_working!AD17="-","-",ROUND(FIRE1113_working!AD17,3))</f>
        <v>0.59099999999999997</v>
      </c>
      <c r="AE17" s="22" t="s">
        <v>65</v>
      </c>
      <c r="AF17" s="82">
        <f>ROUND(FIRE1113_working!AF17,0)</f>
        <v>97</v>
      </c>
      <c r="AG17" s="82">
        <f>ROUND(FIRE1113_working!AG17,0)</f>
        <v>24</v>
      </c>
      <c r="AH17" s="82">
        <f>ROUND(FIRE1113_working!AH17,0)</f>
        <v>0</v>
      </c>
      <c r="AI17" s="82">
        <f>ROUND(FIRE1113_working!AI17,0)</f>
        <v>0</v>
      </c>
      <c r="AJ17" s="83">
        <f>IF(FIRE1113_working!AJ17="-","-",ROUND(FIRE1113_working!AJ17,3))</f>
        <v>0.19800000000000001</v>
      </c>
      <c r="AK17" s="87"/>
      <c r="AL17" s="87"/>
      <c r="AM17" s="87"/>
      <c r="AN17" s="87"/>
      <c r="AO17" s="66"/>
      <c r="AP17" s="66"/>
      <c r="AQ17" s="53"/>
    </row>
    <row r="18" spans="1:43" s="2" customFormat="1" ht="15" customHeight="1" x14ac:dyDescent="0.25">
      <c r="A18" s="23" t="s">
        <v>13</v>
      </c>
      <c r="B18" s="85">
        <f>ROUND(FIRE1113_working!B18,0)</f>
        <v>24</v>
      </c>
      <c r="C18" s="85">
        <f>ROUND(FIRE1113_working!C18,0)</f>
        <v>0</v>
      </c>
      <c r="D18" s="85">
        <f>ROUND(FIRE1113_working!D18,0)</f>
        <v>0</v>
      </c>
      <c r="E18" s="85">
        <f>ROUND(FIRE1113_working!E18,0)</f>
        <v>0</v>
      </c>
      <c r="F18" s="86">
        <f>IF(FIRE1113_working!F18="-","-",ROUND(FIRE1113_working!F18,3))</f>
        <v>0</v>
      </c>
      <c r="G18" s="22" t="s">
        <v>65</v>
      </c>
      <c r="H18" s="85">
        <f>ROUND(FIRE1113_working!H18,0)</f>
        <v>12</v>
      </c>
      <c r="I18" s="85">
        <f>ROUND(FIRE1113_working!I18,0)</f>
        <v>0</v>
      </c>
      <c r="J18" s="85">
        <f>ROUND(FIRE1113_working!J18,0)</f>
        <v>0</v>
      </c>
      <c r="K18" s="85">
        <f>ROUND(FIRE1113_working!K18,0)</f>
        <v>0</v>
      </c>
      <c r="L18" s="86">
        <f>IF(FIRE1113_working!L18="-","-",ROUND(FIRE1113_working!L18,3))</f>
        <v>0</v>
      </c>
      <c r="M18" s="22" t="s">
        <v>65</v>
      </c>
      <c r="N18" s="82">
        <f>ROUND(FIRE1113_working!N18,0)</f>
        <v>36</v>
      </c>
      <c r="O18" s="82">
        <f>ROUND(FIRE1113_working!O18,0)</f>
        <v>0</v>
      </c>
      <c r="P18" s="82">
        <f>ROUND(FIRE1113_working!P18,0)</f>
        <v>0</v>
      </c>
      <c r="Q18" s="82">
        <f>ROUND(FIRE1113_working!Q18,0)</f>
        <v>0</v>
      </c>
      <c r="R18" s="83">
        <f>IF(FIRE1113_working!R18="-","-",ROUND(FIRE1113_working!R18,3))</f>
        <v>0</v>
      </c>
      <c r="S18" s="22" t="s">
        <v>65</v>
      </c>
      <c r="T18" s="85">
        <f>ROUND(FIRE1113_working!T18,0)</f>
        <v>1</v>
      </c>
      <c r="U18" s="85">
        <f>ROUND(FIRE1113_working!U18,0)</f>
        <v>2</v>
      </c>
      <c r="V18" s="85">
        <f>ROUND(FIRE1113_working!V18,0)</f>
        <v>0</v>
      </c>
      <c r="W18" s="85">
        <f>ROUND(FIRE1113_working!W18,0)</f>
        <v>0</v>
      </c>
      <c r="X18" s="86">
        <f>IF(FIRE1113_working!X18="-","-",ROUND(FIRE1113_working!X18,3))</f>
        <v>0.66700000000000004</v>
      </c>
      <c r="Y18" s="22" t="s">
        <v>65</v>
      </c>
      <c r="Z18" s="85">
        <f>ROUND(FIRE1113_working!Z18,0)</f>
        <v>7</v>
      </c>
      <c r="AA18" s="85">
        <f>ROUND(FIRE1113_working!AA18,0)</f>
        <v>9</v>
      </c>
      <c r="AB18" s="85">
        <f>ROUND(FIRE1113_working!AB18,0)</f>
        <v>0</v>
      </c>
      <c r="AC18" s="85">
        <f>ROUND(FIRE1113_working!AC18,0)</f>
        <v>0</v>
      </c>
      <c r="AD18" s="86">
        <f>IF(FIRE1113_working!AD18="-","-",ROUND(FIRE1113_working!AD18,3))</f>
        <v>0.56299999999999994</v>
      </c>
      <c r="AE18" s="22" t="s">
        <v>65</v>
      </c>
      <c r="AF18" s="82">
        <f>ROUND(FIRE1113_working!AF18,0)</f>
        <v>44</v>
      </c>
      <c r="AG18" s="82">
        <f>ROUND(FIRE1113_working!AG18,0)</f>
        <v>11</v>
      </c>
      <c r="AH18" s="82">
        <f>ROUND(FIRE1113_working!AH18,0)</f>
        <v>0</v>
      </c>
      <c r="AI18" s="82">
        <f>ROUND(FIRE1113_working!AI18,0)</f>
        <v>0</v>
      </c>
      <c r="AJ18" s="83">
        <f>IF(FIRE1113_working!AJ18="-","-",ROUND(FIRE1113_working!AJ18,3))</f>
        <v>0.2</v>
      </c>
      <c r="AK18" s="87"/>
      <c r="AL18" s="87"/>
      <c r="AM18" s="87"/>
      <c r="AN18" s="87"/>
      <c r="AO18" s="66"/>
      <c r="AP18" s="66"/>
      <c r="AQ18" s="53"/>
    </row>
    <row r="19" spans="1:43" s="2" customFormat="1" ht="15" customHeight="1" x14ac:dyDescent="0.25">
      <c r="A19" s="23" t="s">
        <v>14</v>
      </c>
      <c r="B19" s="85">
        <f>ROUND(FIRE1113_working!B19,0)</f>
        <v>9</v>
      </c>
      <c r="C19" s="85">
        <f>ROUND(FIRE1113_working!C19,0)</f>
        <v>0</v>
      </c>
      <c r="D19" s="85">
        <f>ROUND(FIRE1113_working!D19,0)</f>
        <v>0</v>
      </c>
      <c r="E19" s="85">
        <f>ROUND(FIRE1113_working!E19,0)</f>
        <v>0</v>
      </c>
      <c r="F19" s="86">
        <f>IF(FIRE1113_working!F19="-","-",ROUND(FIRE1113_working!F19,3))</f>
        <v>0</v>
      </c>
      <c r="G19" s="22" t="s">
        <v>65</v>
      </c>
      <c r="H19" s="85">
        <f>ROUND(FIRE1113_working!H19,0)</f>
        <v>26</v>
      </c>
      <c r="I19" s="85">
        <f>ROUND(FIRE1113_working!I19,0)</f>
        <v>1</v>
      </c>
      <c r="J19" s="85">
        <f>ROUND(FIRE1113_working!J19,0)</f>
        <v>0</v>
      </c>
      <c r="K19" s="85">
        <f>ROUND(FIRE1113_working!K19,0)</f>
        <v>0</v>
      </c>
      <c r="L19" s="86">
        <f>IF(FIRE1113_working!L19="-","-",ROUND(FIRE1113_working!L19,3))</f>
        <v>3.6999999999999998E-2</v>
      </c>
      <c r="M19" s="22" t="s">
        <v>65</v>
      </c>
      <c r="N19" s="82">
        <f>ROUND(FIRE1113_working!N19,0)</f>
        <v>35</v>
      </c>
      <c r="O19" s="82">
        <f>ROUND(FIRE1113_working!O19,0)</f>
        <v>1</v>
      </c>
      <c r="P19" s="82">
        <f>ROUND(FIRE1113_working!P19,0)</f>
        <v>0</v>
      </c>
      <c r="Q19" s="82">
        <f>ROUND(FIRE1113_working!Q19,0)</f>
        <v>0</v>
      </c>
      <c r="R19" s="83">
        <f>IF(FIRE1113_working!R19="-","-",ROUND(FIRE1113_working!R19,3))</f>
        <v>2.8000000000000001E-2</v>
      </c>
      <c r="S19" s="22" t="s">
        <v>65</v>
      </c>
      <c r="T19" s="85">
        <f>ROUND(FIRE1113_working!T19,0)</f>
        <v>0</v>
      </c>
      <c r="U19" s="85">
        <f>ROUND(FIRE1113_working!U19,0)</f>
        <v>0</v>
      </c>
      <c r="V19" s="85">
        <f>ROUND(FIRE1113_working!V19,0)</f>
        <v>0</v>
      </c>
      <c r="W19" s="85">
        <f>ROUND(FIRE1113_working!W19,0)</f>
        <v>0</v>
      </c>
      <c r="X19" s="86" t="str">
        <f>IF(FIRE1113_working!X19="-","-",ROUND(FIRE1113_working!X19,3))</f>
        <v>-</v>
      </c>
      <c r="Y19" s="22" t="s">
        <v>65</v>
      </c>
      <c r="Z19" s="85">
        <f>ROUND(FIRE1113_working!Z19,0)</f>
        <v>5</v>
      </c>
      <c r="AA19" s="85">
        <f>ROUND(FIRE1113_working!AA19,0)</f>
        <v>1</v>
      </c>
      <c r="AB19" s="85">
        <f>ROUND(FIRE1113_working!AB19,0)</f>
        <v>0</v>
      </c>
      <c r="AC19" s="85">
        <f>ROUND(FIRE1113_working!AC19,0)</f>
        <v>0</v>
      </c>
      <c r="AD19" s="86">
        <f>IF(FIRE1113_working!AD19="-","-",ROUND(FIRE1113_working!AD19,3))</f>
        <v>0.16700000000000001</v>
      </c>
      <c r="AE19" s="22" t="s">
        <v>65</v>
      </c>
      <c r="AF19" s="82">
        <f>ROUND(FIRE1113_working!AF19,0)</f>
        <v>40</v>
      </c>
      <c r="AG19" s="82">
        <f>ROUND(FIRE1113_working!AG19,0)</f>
        <v>2</v>
      </c>
      <c r="AH19" s="82">
        <f>ROUND(FIRE1113_working!AH19,0)</f>
        <v>0</v>
      </c>
      <c r="AI19" s="82">
        <f>ROUND(FIRE1113_working!AI19,0)</f>
        <v>0</v>
      </c>
      <c r="AJ19" s="83">
        <f>IF(FIRE1113_working!AJ19="-","-",ROUND(FIRE1113_working!AJ19,3))</f>
        <v>4.8000000000000001E-2</v>
      </c>
      <c r="AK19" s="87"/>
      <c r="AL19" s="87"/>
      <c r="AM19" s="87"/>
      <c r="AN19" s="87"/>
      <c r="AO19" s="66"/>
      <c r="AP19" s="66"/>
      <c r="AQ19" s="53"/>
    </row>
    <row r="20" spans="1:43" s="2" customFormat="1" ht="15" customHeight="1" x14ac:dyDescent="0.25">
      <c r="A20" s="23" t="s">
        <v>15</v>
      </c>
      <c r="B20" s="85">
        <f>ROUND(FIRE1113_working!B20,0)</f>
        <v>10</v>
      </c>
      <c r="C20" s="85">
        <f>ROUND(FIRE1113_working!C20,0)</f>
        <v>4</v>
      </c>
      <c r="D20" s="85">
        <f>ROUND(FIRE1113_working!D20,0)</f>
        <v>1</v>
      </c>
      <c r="E20" s="85">
        <f>ROUND(FIRE1113_working!E20,0)</f>
        <v>0</v>
      </c>
      <c r="F20" s="86">
        <f>IF(FIRE1113_working!F20="-","-",ROUND(FIRE1113_working!F20,3))</f>
        <v>0.26700000000000002</v>
      </c>
      <c r="G20" s="22" t="s">
        <v>65</v>
      </c>
      <c r="H20" s="85">
        <f>ROUND(FIRE1113_working!H20,0)</f>
        <v>26</v>
      </c>
      <c r="I20" s="85">
        <f>ROUND(FIRE1113_working!I20,0)</f>
        <v>0</v>
      </c>
      <c r="J20" s="85">
        <f>ROUND(FIRE1113_working!J20,0)</f>
        <v>0</v>
      </c>
      <c r="K20" s="85">
        <f>ROUND(FIRE1113_working!K20,0)</f>
        <v>0</v>
      </c>
      <c r="L20" s="86">
        <f>IF(FIRE1113_working!L20="-","-",ROUND(FIRE1113_working!L20,3))</f>
        <v>0</v>
      </c>
      <c r="M20" s="22" t="s">
        <v>65</v>
      </c>
      <c r="N20" s="82">
        <f>ROUND(FIRE1113_working!N20,0)</f>
        <v>36</v>
      </c>
      <c r="O20" s="82">
        <f>ROUND(FIRE1113_working!O20,0)</f>
        <v>4</v>
      </c>
      <c r="P20" s="82">
        <f>ROUND(FIRE1113_working!P20,0)</f>
        <v>1</v>
      </c>
      <c r="Q20" s="82">
        <f>ROUND(FIRE1113_working!Q20,0)</f>
        <v>0</v>
      </c>
      <c r="R20" s="83">
        <f>IF(FIRE1113_working!R20="-","-",ROUND(FIRE1113_working!R20,3))</f>
        <v>9.8000000000000004E-2</v>
      </c>
      <c r="S20" s="22" t="s">
        <v>65</v>
      </c>
      <c r="T20" s="85">
        <f>ROUND(FIRE1113_working!T20,0)</f>
        <v>0</v>
      </c>
      <c r="U20" s="85">
        <f>ROUND(FIRE1113_working!U20,0)</f>
        <v>0</v>
      </c>
      <c r="V20" s="85">
        <f>ROUND(FIRE1113_working!V20,0)</f>
        <v>0</v>
      </c>
      <c r="W20" s="85">
        <f>ROUND(FIRE1113_working!W20,0)</f>
        <v>0</v>
      </c>
      <c r="X20" s="86" t="str">
        <f>IF(FIRE1113_working!X20="-","-",ROUND(FIRE1113_working!X20,3))</f>
        <v>-</v>
      </c>
      <c r="Y20" s="22" t="s">
        <v>65</v>
      </c>
      <c r="Z20" s="85">
        <f>ROUND(FIRE1113_working!Z20,0)</f>
        <v>4</v>
      </c>
      <c r="AA20" s="85">
        <f>ROUND(FIRE1113_working!AA20,0)</f>
        <v>7</v>
      </c>
      <c r="AB20" s="85">
        <f>ROUND(FIRE1113_working!AB20,0)</f>
        <v>0</v>
      </c>
      <c r="AC20" s="85">
        <f>ROUND(FIRE1113_working!AC20,0)</f>
        <v>0</v>
      </c>
      <c r="AD20" s="86">
        <f>IF(FIRE1113_working!AD20="-","-",ROUND(FIRE1113_working!AD20,3))</f>
        <v>0.63600000000000001</v>
      </c>
      <c r="AE20" s="22" t="s">
        <v>65</v>
      </c>
      <c r="AF20" s="82">
        <f>ROUND(FIRE1113_working!AF20,0)</f>
        <v>40</v>
      </c>
      <c r="AG20" s="82">
        <f>ROUND(FIRE1113_working!AG20,0)</f>
        <v>11</v>
      </c>
      <c r="AH20" s="82">
        <f>ROUND(FIRE1113_working!AH20,0)</f>
        <v>1</v>
      </c>
      <c r="AI20" s="82">
        <f>ROUND(FIRE1113_working!AI20,0)</f>
        <v>0</v>
      </c>
      <c r="AJ20" s="83">
        <f>IF(FIRE1113_working!AJ20="-","-",ROUND(FIRE1113_working!AJ20,3))</f>
        <v>0.21199999999999999</v>
      </c>
      <c r="AK20" s="87"/>
      <c r="AL20" s="87"/>
      <c r="AM20" s="87"/>
      <c r="AN20" s="87"/>
      <c r="AO20" s="66"/>
      <c r="AP20" s="66"/>
      <c r="AQ20" s="53"/>
    </row>
    <row r="21" spans="1:43" s="2" customFormat="1" ht="15" customHeight="1" x14ac:dyDescent="0.25">
      <c r="A21" s="87" t="s">
        <v>16</v>
      </c>
      <c r="B21" s="85">
        <f>ROUND(FIRE1113_working!B21,0)</f>
        <v>17</v>
      </c>
      <c r="C21" s="85">
        <f>ROUND(FIRE1113_working!C21,0)</f>
        <v>2</v>
      </c>
      <c r="D21" s="85">
        <f>ROUND(FIRE1113_working!D21,0)</f>
        <v>0</v>
      </c>
      <c r="E21" s="85">
        <f>ROUND(FIRE1113_working!E21,0)</f>
        <v>0</v>
      </c>
      <c r="F21" s="86">
        <f>IF(FIRE1113_working!F21="-","-",ROUND(FIRE1113_working!F21,3))</f>
        <v>0.105</v>
      </c>
      <c r="G21" s="22" t="s">
        <v>65</v>
      </c>
      <c r="H21" s="85">
        <f>ROUND(FIRE1113_working!H21,0)</f>
        <v>37</v>
      </c>
      <c r="I21" s="85">
        <f>ROUND(FIRE1113_working!I21,0)</f>
        <v>6</v>
      </c>
      <c r="J21" s="85">
        <f>ROUND(FIRE1113_working!J21,0)</f>
        <v>0</v>
      </c>
      <c r="K21" s="85">
        <f>ROUND(FIRE1113_working!K21,0)</f>
        <v>0</v>
      </c>
      <c r="L21" s="86">
        <f>IF(FIRE1113_working!L21="-","-",ROUND(FIRE1113_working!L21,3))</f>
        <v>0.14000000000000001</v>
      </c>
      <c r="M21" s="22" t="s">
        <v>65</v>
      </c>
      <c r="N21" s="82">
        <f>ROUND(FIRE1113_working!N21,0)</f>
        <v>54</v>
      </c>
      <c r="O21" s="82">
        <f>ROUND(FIRE1113_working!O21,0)</f>
        <v>8</v>
      </c>
      <c r="P21" s="82">
        <f>ROUND(FIRE1113_working!P21,0)</f>
        <v>0</v>
      </c>
      <c r="Q21" s="82">
        <f>ROUND(FIRE1113_working!Q21,0)</f>
        <v>0</v>
      </c>
      <c r="R21" s="83">
        <f>IF(FIRE1113_working!R21="-","-",ROUND(FIRE1113_working!R21,3))</f>
        <v>0.129</v>
      </c>
      <c r="S21" s="22" t="s">
        <v>65</v>
      </c>
      <c r="T21" s="85">
        <f>ROUND(FIRE1113_working!T21,0)</f>
        <v>1</v>
      </c>
      <c r="U21" s="85">
        <f>ROUND(FIRE1113_working!U21,0)</f>
        <v>2</v>
      </c>
      <c r="V21" s="85">
        <f>ROUND(FIRE1113_working!V21,0)</f>
        <v>0</v>
      </c>
      <c r="W21" s="85">
        <f>ROUND(FIRE1113_working!W21,0)</f>
        <v>0</v>
      </c>
      <c r="X21" s="86">
        <f>IF(FIRE1113_working!X21="-","-",ROUND(FIRE1113_working!X21,3))</f>
        <v>0.66700000000000004</v>
      </c>
      <c r="Y21" s="22" t="s">
        <v>65</v>
      </c>
      <c r="Z21" s="85">
        <f>ROUND(FIRE1113_working!Z21,0)</f>
        <v>8</v>
      </c>
      <c r="AA21" s="85">
        <f>ROUND(FIRE1113_working!AA21,0)</f>
        <v>11</v>
      </c>
      <c r="AB21" s="85">
        <f>ROUND(FIRE1113_working!AB21,0)</f>
        <v>0</v>
      </c>
      <c r="AC21" s="85">
        <f>ROUND(FIRE1113_working!AC21,0)</f>
        <v>1</v>
      </c>
      <c r="AD21" s="86">
        <f>IF(FIRE1113_working!AD21="-","-",ROUND(FIRE1113_working!AD21,3))</f>
        <v>0.57899999999999996</v>
      </c>
      <c r="AE21" s="22" t="s">
        <v>65</v>
      </c>
      <c r="AF21" s="82">
        <f>ROUND(FIRE1113_working!AF21,0)</f>
        <v>63</v>
      </c>
      <c r="AG21" s="82">
        <f>ROUND(FIRE1113_working!AG21,0)</f>
        <v>21</v>
      </c>
      <c r="AH21" s="82">
        <f>ROUND(FIRE1113_working!AH21,0)</f>
        <v>0</v>
      </c>
      <c r="AI21" s="82">
        <f>ROUND(FIRE1113_working!AI21,0)</f>
        <v>1</v>
      </c>
      <c r="AJ21" s="83">
        <f>IF(FIRE1113_working!AJ21="-","-",ROUND(FIRE1113_working!AJ21,3))</f>
        <v>0.25</v>
      </c>
      <c r="AK21" s="87"/>
      <c r="AL21" s="87"/>
      <c r="AM21" s="87"/>
      <c r="AN21" s="87"/>
      <c r="AO21" s="66"/>
      <c r="AP21" s="66"/>
      <c r="AQ21" s="53"/>
    </row>
    <row r="22" spans="1:43" s="2" customFormat="1" ht="15" customHeight="1" x14ac:dyDescent="0.25">
      <c r="A22" s="87" t="s">
        <v>17</v>
      </c>
      <c r="B22" s="85">
        <f>ROUND(FIRE1113_working!B22,0)</f>
        <v>47</v>
      </c>
      <c r="C22" s="85">
        <f>ROUND(FIRE1113_working!C22,0)</f>
        <v>1</v>
      </c>
      <c r="D22" s="85">
        <f>ROUND(FIRE1113_working!D22,0)</f>
        <v>0</v>
      </c>
      <c r="E22" s="85">
        <f>ROUND(FIRE1113_working!E22,0)</f>
        <v>0</v>
      </c>
      <c r="F22" s="86">
        <f>IF(FIRE1113_working!F22="-","-",ROUND(FIRE1113_working!F22,3))</f>
        <v>2.1000000000000001E-2</v>
      </c>
      <c r="G22" s="22" t="s">
        <v>65</v>
      </c>
      <c r="H22" s="85">
        <f>ROUND(FIRE1113_working!H22,0)</f>
        <v>63</v>
      </c>
      <c r="I22" s="85">
        <f>ROUND(FIRE1113_working!I22,0)</f>
        <v>6</v>
      </c>
      <c r="J22" s="85">
        <f>ROUND(FIRE1113_working!J22,0)</f>
        <v>0</v>
      </c>
      <c r="K22" s="85">
        <f>ROUND(FIRE1113_working!K22,0)</f>
        <v>0</v>
      </c>
      <c r="L22" s="86">
        <f>IF(FIRE1113_working!L22="-","-",ROUND(FIRE1113_working!L22,3))</f>
        <v>8.6999999999999994E-2</v>
      </c>
      <c r="M22" s="22" t="s">
        <v>65</v>
      </c>
      <c r="N22" s="82">
        <f>ROUND(FIRE1113_working!N22,0)</f>
        <v>110</v>
      </c>
      <c r="O22" s="82">
        <f>ROUND(FIRE1113_working!O22,0)</f>
        <v>7</v>
      </c>
      <c r="P22" s="82">
        <f>ROUND(FIRE1113_working!P22,0)</f>
        <v>0</v>
      </c>
      <c r="Q22" s="82">
        <f>ROUND(FIRE1113_working!Q22,0)</f>
        <v>0</v>
      </c>
      <c r="R22" s="83">
        <f>IF(FIRE1113_working!R22="-","-",ROUND(FIRE1113_working!R22,3))</f>
        <v>0.06</v>
      </c>
      <c r="S22" s="22" t="s">
        <v>65</v>
      </c>
      <c r="T22" s="85">
        <f>ROUND(FIRE1113_working!T22,0)</f>
        <v>0</v>
      </c>
      <c r="U22" s="85">
        <f>ROUND(FIRE1113_working!U22,0)</f>
        <v>2</v>
      </c>
      <c r="V22" s="85">
        <f>ROUND(FIRE1113_working!V22,0)</f>
        <v>0</v>
      </c>
      <c r="W22" s="85">
        <f>ROUND(FIRE1113_working!W22,0)</f>
        <v>0</v>
      </c>
      <c r="X22" s="86">
        <f>IF(FIRE1113_working!X22="-","-",ROUND(FIRE1113_working!X22,3))</f>
        <v>1</v>
      </c>
      <c r="Y22" s="22" t="s">
        <v>65</v>
      </c>
      <c r="Z22" s="85">
        <f>ROUND(FIRE1113_working!Z22,0)</f>
        <v>17</v>
      </c>
      <c r="AA22" s="85">
        <f>ROUND(FIRE1113_working!AA22,0)</f>
        <v>14</v>
      </c>
      <c r="AB22" s="85">
        <f>ROUND(FIRE1113_working!AB22,0)</f>
        <v>0</v>
      </c>
      <c r="AC22" s="85">
        <f>ROUND(FIRE1113_working!AC22,0)</f>
        <v>0</v>
      </c>
      <c r="AD22" s="86">
        <f>IF(FIRE1113_working!AD22="-","-",ROUND(FIRE1113_working!AD22,3))</f>
        <v>0.45200000000000001</v>
      </c>
      <c r="AE22" s="22" t="s">
        <v>65</v>
      </c>
      <c r="AF22" s="82">
        <f>ROUND(FIRE1113_working!AF22,0)</f>
        <v>127</v>
      </c>
      <c r="AG22" s="82">
        <f>ROUND(FIRE1113_working!AG22,0)</f>
        <v>23</v>
      </c>
      <c r="AH22" s="82">
        <f>ROUND(FIRE1113_working!AH22,0)</f>
        <v>0</v>
      </c>
      <c r="AI22" s="82">
        <f>ROUND(FIRE1113_working!AI22,0)</f>
        <v>0</v>
      </c>
      <c r="AJ22" s="83">
        <f>IF(FIRE1113_working!AJ22="-","-",ROUND(FIRE1113_working!AJ22,3))</f>
        <v>0.153</v>
      </c>
      <c r="AK22" s="87"/>
      <c r="AL22" s="87"/>
      <c r="AM22" s="87"/>
      <c r="AN22" s="87"/>
      <c r="AO22" s="66"/>
      <c r="AP22" s="66"/>
      <c r="AQ22" s="53"/>
    </row>
    <row r="23" spans="1:43" s="2" customFormat="1" ht="15" customHeight="1" x14ac:dyDescent="0.25">
      <c r="A23" s="23" t="s">
        <v>18</v>
      </c>
      <c r="B23" s="85">
        <f>ROUND(FIRE1113_working!B23,0)</f>
        <v>25</v>
      </c>
      <c r="C23" s="85">
        <f>ROUND(FIRE1113_working!C23,0)</f>
        <v>3</v>
      </c>
      <c r="D23" s="85">
        <f>ROUND(FIRE1113_working!D23,0)</f>
        <v>0</v>
      </c>
      <c r="E23" s="85">
        <f>ROUND(FIRE1113_working!E23,0)</f>
        <v>1</v>
      </c>
      <c r="F23" s="86">
        <f>IF(FIRE1113_working!F23="-","-",ROUND(FIRE1113_working!F23,3))</f>
        <v>0.107</v>
      </c>
      <c r="G23" s="22" t="s">
        <v>65</v>
      </c>
      <c r="H23" s="85">
        <f>ROUND(FIRE1113_working!H23,0)</f>
        <v>67</v>
      </c>
      <c r="I23" s="85">
        <f>ROUND(FIRE1113_working!I23,0)</f>
        <v>4</v>
      </c>
      <c r="J23" s="85">
        <f>ROUND(FIRE1113_working!J23,0)</f>
        <v>0</v>
      </c>
      <c r="K23" s="85">
        <f>ROUND(FIRE1113_working!K23,0)</f>
        <v>2</v>
      </c>
      <c r="L23" s="86">
        <f>IF(FIRE1113_working!L23="-","-",ROUND(FIRE1113_working!L23,3))</f>
        <v>5.6000000000000001E-2</v>
      </c>
      <c r="M23" s="22" t="s">
        <v>65</v>
      </c>
      <c r="N23" s="82">
        <f>ROUND(FIRE1113_working!N23,0)</f>
        <v>92</v>
      </c>
      <c r="O23" s="82">
        <f>ROUND(FIRE1113_working!O23,0)</f>
        <v>7</v>
      </c>
      <c r="P23" s="82">
        <f>ROUND(FIRE1113_working!P23,0)</f>
        <v>0</v>
      </c>
      <c r="Q23" s="82">
        <f>ROUND(FIRE1113_working!Q23,0)</f>
        <v>3</v>
      </c>
      <c r="R23" s="83">
        <f>IF(FIRE1113_working!R23="-","-",ROUND(FIRE1113_working!R23,3))</f>
        <v>7.0999999999999994E-2</v>
      </c>
      <c r="S23" s="22" t="s">
        <v>65</v>
      </c>
      <c r="T23" s="85">
        <f>ROUND(FIRE1113_working!T23,0)</f>
        <v>1</v>
      </c>
      <c r="U23" s="85">
        <f>ROUND(FIRE1113_working!U23,0)</f>
        <v>2</v>
      </c>
      <c r="V23" s="85">
        <f>ROUND(FIRE1113_working!V23,0)</f>
        <v>0</v>
      </c>
      <c r="W23" s="85">
        <f>ROUND(FIRE1113_working!W23,0)</f>
        <v>0</v>
      </c>
      <c r="X23" s="86">
        <f>IF(FIRE1113_working!X23="-","-",ROUND(FIRE1113_working!X23,3))</f>
        <v>0.66700000000000004</v>
      </c>
      <c r="Y23" s="22" t="s">
        <v>65</v>
      </c>
      <c r="Z23" s="85">
        <f>ROUND(FIRE1113_working!Z23,0)</f>
        <v>21</v>
      </c>
      <c r="AA23" s="85">
        <f>ROUND(FIRE1113_working!AA23,0)</f>
        <v>17</v>
      </c>
      <c r="AB23" s="85">
        <f>ROUND(FIRE1113_working!AB23,0)</f>
        <v>0</v>
      </c>
      <c r="AC23" s="85">
        <f>ROUND(FIRE1113_working!AC23,0)</f>
        <v>0</v>
      </c>
      <c r="AD23" s="86">
        <f>IF(FIRE1113_working!AD23="-","-",ROUND(FIRE1113_working!AD23,3))</f>
        <v>0.44700000000000001</v>
      </c>
      <c r="AE23" s="22" t="s">
        <v>65</v>
      </c>
      <c r="AF23" s="82">
        <f>ROUND(FIRE1113_working!AF23,0)</f>
        <v>114</v>
      </c>
      <c r="AG23" s="82">
        <f>ROUND(FIRE1113_working!AG23,0)</f>
        <v>26</v>
      </c>
      <c r="AH23" s="82">
        <f>ROUND(FIRE1113_working!AH23,0)</f>
        <v>0</v>
      </c>
      <c r="AI23" s="82">
        <f>ROUND(FIRE1113_working!AI23,0)</f>
        <v>3</v>
      </c>
      <c r="AJ23" s="83">
        <f>IF(FIRE1113_working!AJ23="-","-",ROUND(FIRE1113_working!AJ23,3))</f>
        <v>0.186</v>
      </c>
      <c r="AK23" s="87"/>
      <c r="AL23" s="87"/>
      <c r="AM23" s="87"/>
      <c r="AN23" s="87"/>
      <c r="AO23" s="66"/>
      <c r="AP23" s="66"/>
      <c r="AQ23" s="53"/>
    </row>
    <row r="24" spans="1:43" s="2" customFormat="1" ht="15" customHeight="1" x14ac:dyDescent="0.25">
      <c r="A24" s="23" t="s">
        <v>19</v>
      </c>
      <c r="B24" s="85">
        <f>ROUND(FIRE1113_working!B24,0)</f>
        <v>15</v>
      </c>
      <c r="C24" s="85">
        <f>ROUND(FIRE1113_working!C24,0)</f>
        <v>1</v>
      </c>
      <c r="D24" s="85">
        <f>ROUND(FIRE1113_working!D24,0)</f>
        <v>0</v>
      </c>
      <c r="E24" s="85">
        <f>ROUND(FIRE1113_working!E24,0)</f>
        <v>0</v>
      </c>
      <c r="F24" s="86">
        <f>IF(FIRE1113_working!F24="-","-",ROUND(FIRE1113_working!F24,3))</f>
        <v>6.3E-2</v>
      </c>
      <c r="G24" s="22" t="s">
        <v>65</v>
      </c>
      <c r="H24" s="85">
        <f>ROUND(FIRE1113_working!H24,0)</f>
        <v>17</v>
      </c>
      <c r="I24" s="85">
        <f>ROUND(FIRE1113_working!I24,0)</f>
        <v>0</v>
      </c>
      <c r="J24" s="85">
        <f>ROUND(FIRE1113_working!J24,0)</f>
        <v>0</v>
      </c>
      <c r="K24" s="85">
        <f>ROUND(FIRE1113_working!K24,0)</f>
        <v>0</v>
      </c>
      <c r="L24" s="86">
        <f>IF(FIRE1113_working!L24="-","-",ROUND(FIRE1113_working!L24,3))</f>
        <v>0</v>
      </c>
      <c r="M24" s="22" t="s">
        <v>65</v>
      </c>
      <c r="N24" s="82">
        <f>ROUND(FIRE1113_working!N24,0)</f>
        <v>32</v>
      </c>
      <c r="O24" s="82">
        <f>ROUND(FIRE1113_working!O24,0)</f>
        <v>1</v>
      </c>
      <c r="P24" s="82">
        <f>ROUND(FIRE1113_working!P24,0)</f>
        <v>0</v>
      </c>
      <c r="Q24" s="82">
        <f>ROUND(FIRE1113_working!Q24,0)</f>
        <v>0</v>
      </c>
      <c r="R24" s="83">
        <f>IF(FIRE1113_working!R24="-","-",ROUND(FIRE1113_working!R24,3))</f>
        <v>0.03</v>
      </c>
      <c r="S24" s="22" t="s">
        <v>65</v>
      </c>
      <c r="T24" s="85">
        <f>ROUND(FIRE1113_working!T24,0)</f>
        <v>0</v>
      </c>
      <c r="U24" s="85">
        <f>ROUND(FIRE1113_working!U24,0)</f>
        <v>2</v>
      </c>
      <c r="V24" s="85">
        <f>ROUND(FIRE1113_working!V24,0)</f>
        <v>0</v>
      </c>
      <c r="W24" s="85">
        <f>ROUND(FIRE1113_working!W24,0)</f>
        <v>0</v>
      </c>
      <c r="X24" s="86">
        <f>IF(FIRE1113_working!X24="-","-",ROUND(FIRE1113_working!X24,3))</f>
        <v>1</v>
      </c>
      <c r="Y24" s="22" t="s">
        <v>65</v>
      </c>
      <c r="Z24" s="85">
        <f>ROUND(FIRE1113_working!Z24,0)</f>
        <v>5</v>
      </c>
      <c r="AA24" s="85">
        <f>ROUND(FIRE1113_working!AA24,0)</f>
        <v>4</v>
      </c>
      <c r="AB24" s="85">
        <f>ROUND(FIRE1113_working!AB24,0)</f>
        <v>0</v>
      </c>
      <c r="AC24" s="85">
        <f>ROUND(FIRE1113_working!AC24,0)</f>
        <v>0</v>
      </c>
      <c r="AD24" s="86">
        <f>IF(FIRE1113_working!AD24="-","-",ROUND(FIRE1113_working!AD24,3))</f>
        <v>0.44400000000000001</v>
      </c>
      <c r="AE24" s="22" t="s">
        <v>65</v>
      </c>
      <c r="AF24" s="82">
        <f>ROUND(FIRE1113_working!AF24,0)</f>
        <v>37</v>
      </c>
      <c r="AG24" s="82">
        <f>ROUND(FIRE1113_working!AG24,0)</f>
        <v>7</v>
      </c>
      <c r="AH24" s="82">
        <f>ROUND(FIRE1113_working!AH24,0)</f>
        <v>0</v>
      </c>
      <c r="AI24" s="82">
        <f>ROUND(FIRE1113_working!AI24,0)</f>
        <v>0</v>
      </c>
      <c r="AJ24" s="83">
        <f>IF(FIRE1113_working!AJ24="-","-",ROUND(FIRE1113_working!AJ24,3))</f>
        <v>0.159</v>
      </c>
      <c r="AK24" s="87"/>
      <c r="AL24" s="87"/>
      <c r="AM24" s="87"/>
      <c r="AN24" s="87"/>
      <c r="AO24" s="66"/>
      <c r="AP24" s="66"/>
      <c r="AQ24" s="53"/>
    </row>
    <row r="25" spans="1:43" s="2" customFormat="1" ht="15" customHeight="1" x14ac:dyDescent="0.25">
      <c r="A25" s="23" t="s">
        <v>20</v>
      </c>
      <c r="B25" s="85">
        <f>ROUND(FIRE1113_working!B25,0)</f>
        <v>29</v>
      </c>
      <c r="C25" s="85">
        <f>ROUND(FIRE1113_working!C25,0)</f>
        <v>3</v>
      </c>
      <c r="D25" s="85">
        <f>ROUND(FIRE1113_working!D25,0)</f>
        <v>0</v>
      </c>
      <c r="E25" s="85">
        <f>ROUND(FIRE1113_working!E25,0)</f>
        <v>0</v>
      </c>
      <c r="F25" s="86">
        <f>IF(FIRE1113_working!F25="-","-",ROUND(FIRE1113_working!F25,3))</f>
        <v>9.4E-2</v>
      </c>
      <c r="G25" s="22" t="s">
        <v>65</v>
      </c>
      <c r="H25" s="85">
        <f>ROUND(FIRE1113_working!H25,0)</f>
        <v>16</v>
      </c>
      <c r="I25" s="85">
        <f>ROUND(FIRE1113_working!I25,0)</f>
        <v>2</v>
      </c>
      <c r="J25" s="85">
        <f>ROUND(FIRE1113_working!J25,0)</f>
        <v>0</v>
      </c>
      <c r="K25" s="85">
        <f>ROUND(FIRE1113_working!K25,0)</f>
        <v>0</v>
      </c>
      <c r="L25" s="86">
        <f>IF(FIRE1113_working!L25="-","-",ROUND(FIRE1113_working!L25,3))</f>
        <v>0.111</v>
      </c>
      <c r="M25" s="22" t="s">
        <v>65</v>
      </c>
      <c r="N25" s="82">
        <f>ROUND(FIRE1113_working!N25,0)</f>
        <v>45</v>
      </c>
      <c r="O25" s="82">
        <f>ROUND(FIRE1113_working!O25,0)</f>
        <v>5</v>
      </c>
      <c r="P25" s="82">
        <f>ROUND(FIRE1113_working!P25,0)</f>
        <v>0</v>
      </c>
      <c r="Q25" s="82">
        <f>ROUND(FIRE1113_working!Q25,0)</f>
        <v>0</v>
      </c>
      <c r="R25" s="83">
        <f>IF(FIRE1113_working!R25="-","-",ROUND(FIRE1113_working!R25,3))</f>
        <v>0.1</v>
      </c>
      <c r="S25" s="22" t="s">
        <v>65</v>
      </c>
      <c r="T25" s="85">
        <f>ROUND(FIRE1113_working!T25,0)</f>
        <v>1</v>
      </c>
      <c r="U25" s="85">
        <f>ROUND(FIRE1113_working!U25,0)</f>
        <v>2</v>
      </c>
      <c r="V25" s="85">
        <f>ROUND(FIRE1113_working!V25,0)</f>
        <v>0</v>
      </c>
      <c r="W25" s="85">
        <f>ROUND(FIRE1113_working!W25,0)</f>
        <v>0</v>
      </c>
      <c r="X25" s="86">
        <f>IF(FIRE1113_working!X25="-","-",ROUND(FIRE1113_working!X25,3))</f>
        <v>0.66700000000000004</v>
      </c>
      <c r="Y25" s="22" t="s">
        <v>65</v>
      </c>
      <c r="Z25" s="85">
        <f>ROUND(FIRE1113_working!Z25,0)</f>
        <v>6</v>
      </c>
      <c r="AA25" s="85">
        <f>ROUND(FIRE1113_working!AA25,0)</f>
        <v>19</v>
      </c>
      <c r="AB25" s="85">
        <f>ROUND(FIRE1113_working!AB25,0)</f>
        <v>0</v>
      </c>
      <c r="AC25" s="85">
        <f>ROUND(FIRE1113_working!AC25,0)</f>
        <v>0</v>
      </c>
      <c r="AD25" s="86">
        <f>IF(FIRE1113_working!AD25="-","-",ROUND(FIRE1113_working!AD25,3))</f>
        <v>0.76</v>
      </c>
      <c r="AE25" s="22" t="s">
        <v>65</v>
      </c>
      <c r="AF25" s="82">
        <f>ROUND(FIRE1113_working!AF25,0)</f>
        <v>52</v>
      </c>
      <c r="AG25" s="82">
        <f>ROUND(FIRE1113_working!AG25,0)</f>
        <v>26</v>
      </c>
      <c r="AH25" s="82">
        <f>ROUND(FIRE1113_working!AH25,0)</f>
        <v>0</v>
      </c>
      <c r="AI25" s="82">
        <f>ROUND(FIRE1113_working!AI25,0)</f>
        <v>0</v>
      </c>
      <c r="AJ25" s="83">
        <f>IF(FIRE1113_working!AJ25="-","-",ROUND(FIRE1113_working!AJ25,3))</f>
        <v>0.33300000000000002</v>
      </c>
      <c r="AK25" s="87"/>
      <c r="AL25" s="87"/>
      <c r="AM25" s="87"/>
      <c r="AN25" s="87"/>
      <c r="AO25" s="66"/>
      <c r="AP25" s="66"/>
      <c r="AQ25" s="53"/>
    </row>
    <row r="26" spans="1:43" s="2" customFormat="1" ht="15" customHeight="1" x14ac:dyDescent="0.25">
      <c r="A26" s="23" t="s">
        <v>21</v>
      </c>
      <c r="B26" s="85">
        <f>ROUND(FIRE1113_working!B26,0)</f>
        <v>36</v>
      </c>
      <c r="C26" s="85">
        <f>ROUND(FIRE1113_working!C26,0)</f>
        <v>5</v>
      </c>
      <c r="D26" s="85">
        <f>ROUND(FIRE1113_working!D26,0)</f>
        <v>0</v>
      </c>
      <c r="E26" s="85">
        <f>ROUND(FIRE1113_working!E26,0)</f>
        <v>3</v>
      </c>
      <c r="F26" s="86">
        <f>IF(FIRE1113_working!F26="-","-",ROUND(FIRE1113_working!F26,3))</f>
        <v>0.122</v>
      </c>
      <c r="G26" s="22" t="s">
        <v>65</v>
      </c>
      <c r="H26" s="85">
        <f>ROUND(FIRE1113_working!H26,0)</f>
        <v>34</v>
      </c>
      <c r="I26" s="85">
        <f>ROUND(FIRE1113_working!I26,0)</f>
        <v>6</v>
      </c>
      <c r="J26" s="85">
        <f>ROUND(FIRE1113_working!J26,0)</f>
        <v>0</v>
      </c>
      <c r="K26" s="85">
        <f>ROUND(FIRE1113_working!K26,0)</f>
        <v>0</v>
      </c>
      <c r="L26" s="86">
        <f>IF(FIRE1113_working!L26="-","-",ROUND(FIRE1113_working!L26,3))</f>
        <v>0.15</v>
      </c>
      <c r="M26" s="22" t="s">
        <v>65</v>
      </c>
      <c r="N26" s="82">
        <f>ROUND(FIRE1113_working!N26,0)</f>
        <v>70</v>
      </c>
      <c r="O26" s="82">
        <f>ROUND(FIRE1113_working!O26,0)</f>
        <v>11</v>
      </c>
      <c r="P26" s="82">
        <f>ROUND(FIRE1113_working!P26,0)</f>
        <v>0</v>
      </c>
      <c r="Q26" s="82">
        <f>ROUND(FIRE1113_working!Q26,0)</f>
        <v>3</v>
      </c>
      <c r="R26" s="83">
        <f>IF(FIRE1113_working!R26="-","-",ROUND(FIRE1113_working!R26,3))</f>
        <v>0.13600000000000001</v>
      </c>
      <c r="S26" s="22" t="s">
        <v>65</v>
      </c>
      <c r="T26" s="85">
        <f>ROUND(FIRE1113_working!T26,0)</f>
        <v>1</v>
      </c>
      <c r="U26" s="85">
        <f>ROUND(FIRE1113_working!U26,0)</f>
        <v>6</v>
      </c>
      <c r="V26" s="85">
        <f>ROUND(FIRE1113_working!V26,0)</f>
        <v>0</v>
      </c>
      <c r="W26" s="85">
        <f>ROUND(FIRE1113_working!W26,0)</f>
        <v>0</v>
      </c>
      <c r="X26" s="86">
        <f>IF(FIRE1113_working!X26="-","-",ROUND(FIRE1113_working!X26,3))</f>
        <v>0.85699999999999998</v>
      </c>
      <c r="Y26" s="22" t="s">
        <v>65</v>
      </c>
      <c r="Z26" s="85">
        <f>ROUND(FIRE1113_working!Z26,0)</f>
        <v>18</v>
      </c>
      <c r="AA26" s="85">
        <f>ROUND(FIRE1113_working!AA26,0)</f>
        <v>29</v>
      </c>
      <c r="AB26" s="85">
        <f>ROUND(FIRE1113_working!AB26,0)</f>
        <v>0</v>
      </c>
      <c r="AC26" s="85">
        <f>ROUND(FIRE1113_working!AC26,0)</f>
        <v>2</v>
      </c>
      <c r="AD26" s="86">
        <f>IF(FIRE1113_working!AD26="-","-",ROUND(FIRE1113_working!AD26,3))</f>
        <v>0.61699999999999999</v>
      </c>
      <c r="AE26" s="22" t="s">
        <v>65</v>
      </c>
      <c r="AF26" s="82">
        <f>ROUND(FIRE1113_working!AF26,0)</f>
        <v>89</v>
      </c>
      <c r="AG26" s="82">
        <f>ROUND(FIRE1113_working!AG26,0)</f>
        <v>46</v>
      </c>
      <c r="AH26" s="82">
        <f>ROUND(FIRE1113_working!AH26,0)</f>
        <v>0</v>
      </c>
      <c r="AI26" s="82">
        <f>ROUND(FIRE1113_working!AI26,0)</f>
        <v>5</v>
      </c>
      <c r="AJ26" s="83">
        <f>IF(FIRE1113_working!AJ26="-","-",ROUND(FIRE1113_working!AJ26,3))</f>
        <v>0.34100000000000003</v>
      </c>
      <c r="AK26" s="87"/>
      <c r="AL26" s="87"/>
      <c r="AM26" s="87"/>
      <c r="AN26" s="87"/>
      <c r="AO26" s="66"/>
      <c r="AP26" s="66"/>
      <c r="AQ26" s="53"/>
    </row>
    <row r="27" spans="1:43" s="2" customFormat="1" ht="15" customHeight="1" x14ac:dyDescent="0.25">
      <c r="A27" s="23" t="s">
        <v>22</v>
      </c>
      <c r="B27" s="85">
        <f>ROUND(FIRE1113_working!B27,0)</f>
        <v>15</v>
      </c>
      <c r="C27" s="85">
        <f>ROUND(FIRE1113_working!C27,0)</f>
        <v>3</v>
      </c>
      <c r="D27" s="85">
        <f>ROUND(FIRE1113_working!D27,0)</f>
        <v>0</v>
      </c>
      <c r="E27" s="85">
        <f>ROUND(FIRE1113_working!E27,0)</f>
        <v>0</v>
      </c>
      <c r="F27" s="86">
        <f>IF(FIRE1113_working!F27="-","-",ROUND(FIRE1113_working!F27,3))</f>
        <v>0.16700000000000001</v>
      </c>
      <c r="G27" s="22" t="s">
        <v>65</v>
      </c>
      <c r="H27" s="85">
        <f>ROUND(FIRE1113_working!H27,0)</f>
        <v>32</v>
      </c>
      <c r="I27" s="85">
        <f>ROUND(FIRE1113_working!I27,0)</f>
        <v>9</v>
      </c>
      <c r="J27" s="85">
        <f>ROUND(FIRE1113_working!J27,0)</f>
        <v>0</v>
      </c>
      <c r="K27" s="85">
        <f>ROUND(FIRE1113_working!K27,0)</f>
        <v>0</v>
      </c>
      <c r="L27" s="86">
        <f>IF(FIRE1113_working!L27="-","-",ROUND(FIRE1113_working!L27,3))</f>
        <v>0.22</v>
      </c>
      <c r="M27" s="22" t="s">
        <v>65</v>
      </c>
      <c r="N27" s="82">
        <f>ROUND(FIRE1113_working!N27,0)</f>
        <v>47</v>
      </c>
      <c r="O27" s="82">
        <f>ROUND(FIRE1113_working!O27,0)</f>
        <v>12</v>
      </c>
      <c r="P27" s="82">
        <f>ROUND(FIRE1113_working!P27,0)</f>
        <v>0</v>
      </c>
      <c r="Q27" s="82">
        <f>ROUND(FIRE1113_working!Q27,0)</f>
        <v>0</v>
      </c>
      <c r="R27" s="83">
        <f>IF(FIRE1113_working!R27="-","-",ROUND(FIRE1113_working!R27,3))</f>
        <v>0.20300000000000001</v>
      </c>
      <c r="S27" s="22" t="s">
        <v>65</v>
      </c>
      <c r="T27" s="85">
        <f>ROUND(FIRE1113_working!T27,0)</f>
        <v>0</v>
      </c>
      <c r="U27" s="85">
        <f>ROUND(FIRE1113_working!U27,0)</f>
        <v>0</v>
      </c>
      <c r="V27" s="85">
        <f>ROUND(FIRE1113_working!V27,0)</f>
        <v>0</v>
      </c>
      <c r="W27" s="85">
        <f>ROUND(FIRE1113_working!W27,0)</f>
        <v>0</v>
      </c>
      <c r="X27" s="86" t="str">
        <f>IF(FIRE1113_working!X27="-","-",ROUND(FIRE1113_working!X27,3))</f>
        <v>-</v>
      </c>
      <c r="Y27" s="22" t="s">
        <v>65</v>
      </c>
      <c r="Z27" s="85">
        <f>ROUND(FIRE1113_working!Z27,0)</f>
        <v>6</v>
      </c>
      <c r="AA27" s="85">
        <f>ROUND(FIRE1113_working!AA27,0)</f>
        <v>5</v>
      </c>
      <c r="AB27" s="85">
        <f>ROUND(FIRE1113_working!AB27,0)</f>
        <v>0</v>
      </c>
      <c r="AC27" s="85">
        <f>ROUND(FIRE1113_working!AC27,0)</f>
        <v>0</v>
      </c>
      <c r="AD27" s="86">
        <f>IF(FIRE1113_working!AD27="-","-",ROUND(FIRE1113_working!AD27,3))</f>
        <v>0.45500000000000002</v>
      </c>
      <c r="AE27" s="22" t="s">
        <v>65</v>
      </c>
      <c r="AF27" s="82">
        <f>ROUND(FIRE1113_working!AF27,0)</f>
        <v>53</v>
      </c>
      <c r="AG27" s="82">
        <f>ROUND(FIRE1113_working!AG27,0)</f>
        <v>17</v>
      </c>
      <c r="AH27" s="82">
        <f>ROUND(FIRE1113_working!AH27,0)</f>
        <v>0</v>
      </c>
      <c r="AI27" s="82">
        <f>ROUND(FIRE1113_working!AI27,0)</f>
        <v>0</v>
      </c>
      <c r="AJ27" s="83">
        <f>IF(FIRE1113_working!AJ27="-","-",ROUND(FIRE1113_working!AJ27,3))</f>
        <v>0.24299999999999999</v>
      </c>
      <c r="AK27" s="87"/>
      <c r="AL27" s="87"/>
      <c r="AM27" s="87"/>
      <c r="AN27" s="87"/>
      <c r="AO27" s="66"/>
      <c r="AP27" s="66"/>
      <c r="AQ27" s="53"/>
    </row>
    <row r="28" spans="1:43" s="2" customFormat="1" ht="15" customHeight="1" x14ac:dyDescent="0.25">
      <c r="A28" s="23" t="s">
        <v>50</v>
      </c>
      <c r="B28" s="85">
        <f>ROUND(FIRE1113_working!B28,0)</f>
        <v>204</v>
      </c>
      <c r="C28" s="85">
        <f>ROUND(FIRE1113_working!C28,0)</f>
        <v>20</v>
      </c>
      <c r="D28" s="85">
        <f>ROUND(FIRE1113_working!D28,0)</f>
        <v>0</v>
      </c>
      <c r="E28" s="85">
        <f>ROUND(FIRE1113_working!E28,0)</f>
        <v>0</v>
      </c>
      <c r="F28" s="86">
        <f>IF(FIRE1113_working!F28="-","-",ROUND(FIRE1113_working!F28,3))</f>
        <v>8.8999999999999996E-2</v>
      </c>
      <c r="G28" s="22" t="s">
        <v>65</v>
      </c>
      <c r="H28" s="85">
        <f>ROUND(FIRE1113_working!H28,0)</f>
        <v>0</v>
      </c>
      <c r="I28" s="85">
        <f>ROUND(FIRE1113_working!I28,0)</f>
        <v>0</v>
      </c>
      <c r="J28" s="85">
        <f>ROUND(FIRE1113_working!J28,0)</f>
        <v>0</v>
      </c>
      <c r="K28" s="85">
        <f>ROUND(FIRE1113_working!K28,0)</f>
        <v>0</v>
      </c>
      <c r="L28" s="86" t="str">
        <f>IF(FIRE1113_working!L28="-","-",ROUND(FIRE1113_working!L28,3))</f>
        <v>-</v>
      </c>
      <c r="M28" s="22" t="s">
        <v>65</v>
      </c>
      <c r="N28" s="82">
        <f>ROUND(FIRE1113_working!N28,0)</f>
        <v>204</v>
      </c>
      <c r="O28" s="82">
        <f>ROUND(FIRE1113_working!O28,0)</f>
        <v>20</v>
      </c>
      <c r="P28" s="82">
        <f>ROUND(FIRE1113_working!P28,0)</f>
        <v>0</v>
      </c>
      <c r="Q28" s="82">
        <f>ROUND(FIRE1113_working!Q28,0)</f>
        <v>0</v>
      </c>
      <c r="R28" s="83">
        <f>IF(FIRE1113_working!R28="-","-",ROUND(FIRE1113_working!R28,3))</f>
        <v>8.8999999999999996E-2</v>
      </c>
      <c r="S28" s="22" t="s">
        <v>65</v>
      </c>
      <c r="T28" s="85">
        <f>ROUND(FIRE1113_working!T28,0)</f>
        <v>5</v>
      </c>
      <c r="U28" s="85">
        <f>ROUND(FIRE1113_working!U28,0)</f>
        <v>6</v>
      </c>
      <c r="V28" s="85">
        <f>ROUND(FIRE1113_working!V28,0)</f>
        <v>0</v>
      </c>
      <c r="W28" s="85">
        <f>ROUND(FIRE1113_working!W28,0)</f>
        <v>0</v>
      </c>
      <c r="X28" s="86">
        <f>IF(FIRE1113_working!X28="-","-",ROUND(FIRE1113_working!X28,3))</f>
        <v>0.54500000000000004</v>
      </c>
      <c r="Y28" s="22" t="s">
        <v>65</v>
      </c>
      <c r="Z28" s="85">
        <f>ROUND(FIRE1113_working!Z28,0)</f>
        <v>59</v>
      </c>
      <c r="AA28" s="85">
        <f>ROUND(FIRE1113_working!AA28,0)</f>
        <v>53</v>
      </c>
      <c r="AB28" s="85">
        <f>ROUND(FIRE1113_working!AB28,0)</f>
        <v>0</v>
      </c>
      <c r="AC28" s="85">
        <f>ROUND(FIRE1113_working!AC28,0)</f>
        <v>0</v>
      </c>
      <c r="AD28" s="86">
        <f>IF(FIRE1113_working!AD28="-","-",ROUND(FIRE1113_working!AD28,3))</f>
        <v>0.47299999999999998</v>
      </c>
      <c r="AE28" s="22" t="s">
        <v>65</v>
      </c>
      <c r="AF28" s="82">
        <f>ROUND(FIRE1113_working!AF28,0)</f>
        <v>268</v>
      </c>
      <c r="AG28" s="82">
        <f>ROUND(FIRE1113_working!AG28,0)</f>
        <v>79</v>
      </c>
      <c r="AH28" s="82">
        <f>ROUND(FIRE1113_working!AH28,0)</f>
        <v>0</v>
      </c>
      <c r="AI28" s="82">
        <f>ROUND(FIRE1113_working!AI28,0)</f>
        <v>0</v>
      </c>
      <c r="AJ28" s="83">
        <f>IF(FIRE1113_working!AJ28="-","-",ROUND(FIRE1113_working!AJ28,3))</f>
        <v>0.22800000000000001</v>
      </c>
      <c r="AK28" s="87"/>
      <c r="AL28" s="87"/>
      <c r="AM28" s="87"/>
      <c r="AN28" s="87"/>
      <c r="AO28" s="66"/>
      <c r="AP28" s="66"/>
      <c r="AQ28" s="53"/>
    </row>
    <row r="29" spans="1:43" s="2" customFormat="1" ht="15" customHeight="1" x14ac:dyDescent="0.25">
      <c r="A29" s="23" t="s">
        <v>44</v>
      </c>
      <c r="B29" s="85">
        <f>ROUND(FIRE1113_working!B29,0)</f>
        <v>50</v>
      </c>
      <c r="C29" s="85">
        <f>ROUND(FIRE1113_working!C29,0)</f>
        <v>3</v>
      </c>
      <c r="D29" s="85">
        <f>ROUND(FIRE1113_working!D29,0)</f>
        <v>0</v>
      </c>
      <c r="E29" s="85">
        <f>ROUND(FIRE1113_working!E29,0)</f>
        <v>28</v>
      </c>
      <c r="F29" s="86">
        <f>IF(FIRE1113_working!F29="-","-",ROUND(FIRE1113_working!F29,3))</f>
        <v>5.7000000000000002E-2</v>
      </c>
      <c r="G29" s="22" t="s">
        <v>65</v>
      </c>
      <c r="H29" s="85">
        <f>ROUND(FIRE1113_working!H29,0)</f>
        <v>0</v>
      </c>
      <c r="I29" s="85">
        <f>ROUND(FIRE1113_working!I29,0)</f>
        <v>0</v>
      </c>
      <c r="J29" s="85">
        <f>ROUND(FIRE1113_working!J29,0)</f>
        <v>0</v>
      </c>
      <c r="K29" s="85">
        <f>ROUND(FIRE1113_working!K29,0)</f>
        <v>0</v>
      </c>
      <c r="L29" s="86" t="str">
        <f>IF(FIRE1113_working!L29="-","-",ROUND(FIRE1113_working!L29,3))</f>
        <v>-</v>
      </c>
      <c r="M29" s="22" t="s">
        <v>65</v>
      </c>
      <c r="N29" s="82">
        <f>ROUND(FIRE1113_working!N29,0)</f>
        <v>50</v>
      </c>
      <c r="O29" s="82">
        <f>ROUND(FIRE1113_working!O29,0)</f>
        <v>3</v>
      </c>
      <c r="P29" s="82">
        <f>ROUND(FIRE1113_working!P29,0)</f>
        <v>0</v>
      </c>
      <c r="Q29" s="82">
        <f>ROUND(FIRE1113_working!Q29,0)</f>
        <v>28</v>
      </c>
      <c r="R29" s="83">
        <f>IF(FIRE1113_working!R29="-","-",ROUND(FIRE1113_working!R29,3))</f>
        <v>5.7000000000000002E-2</v>
      </c>
      <c r="S29" s="22" t="s">
        <v>65</v>
      </c>
      <c r="T29" s="85">
        <f>ROUND(FIRE1113_working!T29,0)</f>
        <v>0</v>
      </c>
      <c r="U29" s="85">
        <f>ROUND(FIRE1113_working!U29,0)</f>
        <v>0</v>
      </c>
      <c r="V29" s="85">
        <f>ROUND(FIRE1113_working!V29,0)</f>
        <v>0</v>
      </c>
      <c r="W29" s="85">
        <f>ROUND(FIRE1113_working!W29,0)</f>
        <v>0</v>
      </c>
      <c r="X29" s="86" t="str">
        <f>IF(FIRE1113_working!X29="-","-",ROUND(FIRE1113_working!X29,3))</f>
        <v>-</v>
      </c>
      <c r="Y29" s="22" t="s">
        <v>65</v>
      </c>
      <c r="Z29" s="85">
        <f>ROUND(FIRE1113_working!Z29,0)</f>
        <v>14</v>
      </c>
      <c r="AA29" s="85">
        <f>ROUND(FIRE1113_working!AA29,0)</f>
        <v>11</v>
      </c>
      <c r="AB29" s="85">
        <f>ROUND(FIRE1113_working!AB29,0)</f>
        <v>0</v>
      </c>
      <c r="AC29" s="85">
        <f>ROUND(FIRE1113_working!AC29,0)</f>
        <v>5</v>
      </c>
      <c r="AD29" s="86">
        <f>IF(FIRE1113_working!AD29="-","-",ROUND(FIRE1113_working!AD29,3))</f>
        <v>0.44</v>
      </c>
      <c r="AE29" s="22" t="s">
        <v>65</v>
      </c>
      <c r="AF29" s="82">
        <f>ROUND(FIRE1113_working!AF29,0)</f>
        <v>64</v>
      </c>
      <c r="AG29" s="82">
        <f>ROUND(FIRE1113_working!AG29,0)</f>
        <v>14</v>
      </c>
      <c r="AH29" s="82">
        <f>ROUND(FIRE1113_working!AH29,0)</f>
        <v>0</v>
      </c>
      <c r="AI29" s="82">
        <f>ROUND(FIRE1113_working!AI29,0)</f>
        <v>33</v>
      </c>
      <c r="AJ29" s="83">
        <f>IF(FIRE1113_working!AJ29="-","-",ROUND(FIRE1113_working!AJ29,3))</f>
        <v>0.17899999999999999</v>
      </c>
      <c r="AK29" s="87"/>
      <c r="AL29" s="87"/>
      <c r="AM29" s="87"/>
      <c r="AN29" s="87"/>
      <c r="AO29" s="66"/>
      <c r="AP29" s="66"/>
      <c r="AQ29" s="53"/>
    </row>
    <row r="30" spans="1:43" s="2" customFormat="1" ht="15" customHeight="1" x14ac:dyDescent="0.25">
      <c r="A30" s="23" t="s">
        <v>68</v>
      </c>
      <c r="B30" s="85">
        <f>ROUND(FIRE1113_working!B30,0)</f>
        <v>50</v>
      </c>
      <c r="C30" s="85">
        <f>ROUND(FIRE1113_working!C30,0)</f>
        <v>0</v>
      </c>
      <c r="D30" s="85">
        <f>ROUND(FIRE1113_working!D30,0)</f>
        <v>0</v>
      </c>
      <c r="E30" s="85">
        <f>ROUND(FIRE1113_working!E30,0)</f>
        <v>0</v>
      </c>
      <c r="F30" s="86">
        <f>IF(FIRE1113_working!F30="-","-",ROUND(FIRE1113_working!F30,3))</f>
        <v>0</v>
      </c>
      <c r="G30" s="22" t="s">
        <v>65</v>
      </c>
      <c r="H30" s="85">
        <f>ROUND(FIRE1113_working!H30,0)</f>
        <v>39</v>
      </c>
      <c r="I30" s="85">
        <f>ROUND(FIRE1113_working!I30,0)</f>
        <v>7</v>
      </c>
      <c r="J30" s="85">
        <f>ROUND(FIRE1113_working!J30,0)</f>
        <v>0</v>
      </c>
      <c r="K30" s="85">
        <f>ROUND(FIRE1113_working!K30,0)</f>
        <v>0</v>
      </c>
      <c r="L30" s="86">
        <f>IF(FIRE1113_working!L30="-","-",ROUND(FIRE1113_working!L30,3))</f>
        <v>0.152</v>
      </c>
      <c r="M30" s="22" t="s">
        <v>65</v>
      </c>
      <c r="N30" s="82">
        <f>ROUND(FIRE1113_working!N30,0)</f>
        <v>89</v>
      </c>
      <c r="O30" s="82">
        <f>ROUND(FIRE1113_working!O30,0)</f>
        <v>7</v>
      </c>
      <c r="P30" s="82">
        <f>ROUND(FIRE1113_working!P30,0)</f>
        <v>0</v>
      </c>
      <c r="Q30" s="82">
        <f>ROUND(FIRE1113_working!Q30,0)</f>
        <v>0</v>
      </c>
      <c r="R30" s="83">
        <f>IF(FIRE1113_working!R30="-","-",ROUND(FIRE1113_working!R30,3))</f>
        <v>7.2999999999999995E-2</v>
      </c>
      <c r="S30" s="22" t="s">
        <v>65</v>
      </c>
      <c r="T30" s="85">
        <f>ROUND(FIRE1113_working!T30,0)</f>
        <v>1</v>
      </c>
      <c r="U30" s="85">
        <f>ROUND(FIRE1113_working!U30,0)</f>
        <v>4</v>
      </c>
      <c r="V30" s="85">
        <f>ROUND(FIRE1113_working!V30,0)</f>
        <v>0</v>
      </c>
      <c r="W30" s="85">
        <f>ROUND(FIRE1113_working!W30,0)</f>
        <v>0</v>
      </c>
      <c r="X30" s="86">
        <f>IF(FIRE1113_working!X30="-","-",ROUND(FIRE1113_working!X30,3))</f>
        <v>0.8</v>
      </c>
      <c r="Y30" s="22" t="s">
        <v>65</v>
      </c>
      <c r="Z30" s="85">
        <f>ROUND(FIRE1113_working!Z30,0)</f>
        <v>25</v>
      </c>
      <c r="AA30" s="85">
        <f>ROUND(FIRE1113_working!AA30,0)</f>
        <v>23</v>
      </c>
      <c r="AB30" s="85">
        <f>ROUND(FIRE1113_working!AB30,0)</f>
        <v>0</v>
      </c>
      <c r="AC30" s="85">
        <f>ROUND(FIRE1113_working!AC30,0)</f>
        <v>0</v>
      </c>
      <c r="AD30" s="86">
        <f>IF(FIRE1113_working!AD30="-","-",ROUND(FIRE1113_working!AD30,3))</f>
        <v>0.47899999999999998</v>
      </c>
      <c r="AE30" s="22" t="s">
        <v>65</v>
      </c>
      <c r="AF30" s="82">
        <f>ROUND(FIRE1113_working!AF30,0)</f>
        <v>115</v>
      </c>
      <c r="AG30" s="82">
        <f>ROUND(FIRE1113_working!AG30,0)</f>
        <v>34</v>
      </c>
      <c r="AH30" s="82">
        <f>ROUND(FIRE1113_working!AH30,0)</f>
        <v>0</v>
      </c>
      <c r="AI30" s="82">
        <f>ROUND(FIRE1113_working!AI30,0)</f>
        <v>0</v>
      </c>
      <c r="AJ30" s="83">
        <f>IF(FIRE1113_working!AJ30="-","-",ROUND(FIRE1113_working!AJ30,3))</f>
        <v>0.22800000000000001</v>
      </c>
      <c r="AK30" s="87"/>
      <c r="AL30" s="87"/>
      <c r="AM30" s="87"/>
      <c r="AN30" s="87"/>
      <c r="AO30" s="66"/>
      <c r="AP30" s="66"/>
      <c r="AQ30" s="53"/>
    </row>
    <row r="31" spans="1:43" s="2" customFormat="1" ht="15" customHeight="1" x14ac:dyDescent="0.25">
      <c r="A31" s="23" t="s">
        <v>23</v>
      </c>
      <c r="B31" s="85">
        <f>ROUND(FIRE1113_working!B31,0)</f>
        <v>14</v>
      </c>
      <c r="C31" s="85">
        <f>ROUND(FIRE1113_working!C31,0)</f>
        <v>5</v>
      </c>
      <c r="D31" s="85">
        <f>ROUND(FIRE1113_working!D31,0)</f>
        <v>0</v>
      </c>
      <c r="E31" s="85">
        <f>ROUND(FIRE1113_working!E31,0)</f>
        <v>0</v>
      </c>
      <c r="F31" s="86">
        <f>IF(FIRE1113_working!F31="-","-",ROUND(FIRE1113_working!F31,3))</f>
        <v>0.26300000000000001</v>
      </c>
      <c r="G31" s="22" t="s">
        <v>65</v>
      </c>
      <c r="H31" s="85">
        <f>ROUND(FIRE1113_working!H31,0)</f>
        <v>42</v>
      </c>
      <c r="I31" s="85">
        <f>ROUND(FIRE1113_working!I31,0)</f>
        <v>5</v>
      </c>
      <c r="J31" s="85">
        <f>ROUND(FIRE1113_working!J31,0)</f>
        <v>0</v>
      </c>
      <c r="K31" s="85">
        <f>ROUND(FIRE1113_working!K31,0)</f>
        <v>0</v>
      </c>
      <c r="L31" s="86">
        <f>IF(FIRE1113_working!L31="-","-",ROUND(FIRE1113_working!L31,3))</f>
        <v>0.106</v>
      </c>
      <c r="M31" s="22" t="s">
        <v>65</v>
      </c>
      <c r="N31" s="82">
        <f>ROUND(FIRE1113_working!N31,0)</f>
        <v>56</v>
      </c>
      <c r="O31" s="82">
        <f>ROUND(FIRE1113_working!O31,0)</f>
        <v>10</v>
      </c>
      <c r="P31" s="82">
        <f>ROUND(FIRE1113_working!P31,0)</f>
        <v>0</v>
      </c>
      <c r="Q31" s="82">
        <f>ROUND(FIRE1113_working!Q31,0)</f>
        <v>0</v>
      </c>
      <c r="R31" s="83">
        <f>IF(FIRE1113_working!R31="-","-",ROUND(FIRE1113_working!R31,3))</f>
        <v>0.152</v>
      </c>
      <c r="S31" s="22" t="s">
        <v>65</v>
      </c>
      <c r="T31" s="85">
        <f>ROUND(FIRE1113_working!T31,0)</f>
        <v>1</v>
      </c>
      <c r="U31" s="85">
        <f>ROUND(FIRE1113_working!U31,0)</f>
        <v>1</v>
      </c>
      <c r="V31" s="85">
        <f>ROUND(FIRE1113_working!V31,0)</f>
        <v>0</v>
      </c>
      <c r="W31" s="85">
        <f>ROUND(FIRE1113_working!W31,0)</f>
        <v>0</v>
      </c>
      <c r="X31" s="86">
        <f>IF(FIRE1113_working!X31="-","-",ROUND(FIRE1113_working!X31,3))</f>
        <v>0.5</v>
      </c>
      <c r="Y31" s="22" t="s">
        <v>65</v>
      </c>
      <c r="Z31" s="85">
        <f>ROUND(FIRE1113_working!Z31,0)</f>
        <v>2</v>
      </c>
      <c r="AA31" s="85">
        <f>ROUND(FIRE1113_working!AA31,0)</f>
        <v>16</v>
      </c>
      <c r="AB31" s="85">
        <f>ROUND(FIRE1113_working!AB31,0)</f>
        <v>0</v>
      </c>
      <c r="AC31" s="85">
        <f>ROUND(FIRE1113_working!AC31,0)</f>
        <v>0</v>
      </c>
      <c r="AD31" s="86">
        <f>IF(FIRE1113_working!AD31="-","-",ROUND(FIRE1113_working!AD31,3))</f>
        <v>0.88900000000000001</v>
      </c>
      <c r="AE31" s="22" t="s">
        <v>65</v>
      </c>
      <c r="AF31" s="82">
        <f>ROUND(FIRE1113_working!AF31,0)</f>
        <v>59</v>
      </c>
      <c r="AG31" s="82">
        <f>ROUND(FIRE1113_working!AG31,0)</f>
        <v>27</v>
      </c>
      <c r="AH31" s="82">
        <f>ROUND(FIRE1113_working!AH31,0)</f>
        <v>0</v>
      </c>
      <c r="AI31" s="82">
        <f>ROUND(FIRE1113_working!AI31,0)</f>
        <v>0</v>
      </c>
      <c r="AJ31" s="83">
        <f>IF(FIRE1113_working!AJ31="-","-",ROUND(FIRE1113_working!AJ31,3))</f>
        <v>0.314</v>
      </c>
      <c r="AK31" s="87"/>
      <c r="AL31" s="87"/>
      <c r="AM31" s="87"/>
      <c r="AN31" s="87"/>
      <c r="AO31" s="66"/>
      <c r="AP31" s="66"/>
      <c r="AQ31" s="53"/>
    </row>
    <row r="32" spans="1:43" s="2" customFormat="1" ht="15" customHeight="1" x14ac:dyDescent="0.25">
      <c r="A32" s="23" t="s">
        <v>24</v>
      </c>
      <c r="B32" s="85">
        <f>ROUND(FIRE1113_working!B32,0)</f>
        <v>41</v>
      </c>
      <c r="C32" s="85">
        <f>ROUND(FIRE1113_working!C32,0)</f>
        <v>3</v>
      </c>
      <c r="D32" s="85">
        <f>ROUND(FIRE1113_working!D32,0)</f>
        <v>0</v>
      </c>
      <c r="E32" s="85">
        <f>ROUND(FIRE1113_working!E32,0)</f>
        <v>0</v>
      </c>
      <c r="F32" s="86">
        <f>IF(FIRE1113_working!F32="-","-",ROUND(FIRE1113_working!F32,3))</f>
        <v>6.8000000000000005E-2</v>
      </c>
      <c r="G32" s="22" t="s">
        <v>65</v>
      </c>
      <c r="H32" s="85">
        <f>ROUND(FIRE1113_working!H32,0)</f>
        <v>22</v>
      </c>
      <c r="I32" s="85">
        <f>ROUND(FIRE1113_working!I32,0)</f>
        <v>4</v>
      </c>
      <c r="J32" s="85">
        <f>ROUND(FIRE1113_working!J32,0)</f>
        <v>0</v>
      </c>
      <c r="K32" s="85">
        <f>ROUND(FIRE1113_working!K32,0)</f>
        <v>0</v>
      </c>
      <c r="L32" s="86">
        <f>IF(FIRE1113_working!L32="-","-",ROUND(FIRE1113_working!L32,3))</f>
        <v>0.154</v>
      </c>
      <c r="M32" s="22" t="s">
        <v>65</v>
      </c>
      <c r="N32" s="82">
        <f>ROUND(FIRE1113_working!N32,0)</f>
        <v>63</v>
      </c>
      <c r="O32" s="82">
        <f>ROUND(FIRE1113_working!O32,0)</f>
        <v>7</v>
      </c>
      <c r="P32" s="82">
        <f>ROUND(FIRE1113_working!P32,0)</f>
        <v>0</v>
      </c>
      <c r="Q32" s="82">
        <f>ROUND(FIRE1113_working!Q32,0)</f>
        <v>0</v>
      </c>
      <c r="R32" s="83">
        <f>IF(FIRE1113_working!R32="-","-",ROUND(FIRE1113_working!R32,3))</f>
        <v>0.1</v>
      </c>
      <c r="S32" s="22" t="s">
        <v>65</v>
      </c>
      <c r="T32" s="85">
        <f>ROUND(FIRE1113_working!T32,0)</f>
        <v>0</v>
      </c>
      <c r="U32" s="85">
        <f>ROUND(FIRE1113_working!U32,0)</f>
        <v>2</v>
      </c>
      <c r="V32" s="85">
        <f>ROUND(FIRE1113_working!V32,0)</f>
        <v>0</v>
      </c>
      <c r="W32" s="85">
        <f>ROUND(FIRE1113_working!W32,0)</f>
        <v>0</v>
      </c>
      <c r="X32" s="86">
        <f>IF(FIRE1113_working!X32="-","-",ROUND(FIRE1113_working!X32,3))</f>
        <v>1</v>
      </c>
      <c r="Y32" s="22" t="s">
        <v>65</v>
      </c>
      <c r="Z32" s="85">
        <f>ROUND(FIRE1113_working!Z32,0)</f>
        <v>8</v>
      </c>
      <c r="AA32" s="85">
        <f>ROUND(FIRE1113_working!AA32,0)</f>
        <v>18</v>
      </c>
      <c r="AB32" s="85">
        <f>ROUND(FIRE1113_working!AB32,0)</f>
        <v>0</v>
      </c>
      <c r="AC32" s="85">
        <f>ROUND(FIRE1113_working!AC32,0)</f>
        <v>0</v>
      </c>
      <c r="AD32" s="86">
        <f>IF(FIRE1113_working!AD32="-","-",ROUND(FIRE1113_working!AD32,3))</f>
        <v>0.69199999999999995</v>
      </c>
      <c r="AE32" s="22" t="s">
        <v>65</v>
      </c>
      <c r="AF32" s="82">
        <f>ROUND(FIRE1113_working!AF32,0)</f>
        <v>71</v>
      </c>
      <c r="AG32" s="82">
        <f>ROUND(FIRE1113_working!AG32,0)</f>
        <v>27</v>
      </c>
      <c r="AH32" s="82">
        <f>ROUND(FIRE1113_working!AH32,0)</f>
        <v>0</v>
      </c>
      <c r="AI32" s="82">
        <f>ROUND(FIRE1113_working!AI32,0)</f>
        <v>0</v>
      </c>
      <c r="AJ32" s="83">
        <f>IF(FIRE1113_working!AJ32="-","-",ROUND(FIRE1113_working!AJ32,3))</f>
        <v>0.27600000000000002</v>
      </c>
      <c r="AK32" s="87"/>
      <c r="AL32" s="87"/>
      <c r="AM32" s="87"/>
      <c r="AN32" s="87"/>
      <c r="AO32" s="66"/>
      <c r="AP32" s="66"/>
      <c r="AQ32" s="53"/>
    </row>
    <row r="33" spans="1:43" s="2" customFormat="1" ht="15" customHeight="1" x14ac:dyDescent="0.25">
      <c r="A33" s="23" t="s">
        <v>25</v>
      </c>
      <c r="B33" s="85">
        <f>ROUND(FIRE1113_working!B33,0)</f>
        <v>36</v>
      </c>
      <c r="C33" s="85">
        <f>ROUND(FIRE1113_working!C33,0)</f>
        <v>4</v>
      </c>
      <c r="D33" s="85">
        <f>ROUND(FIRE1113_working!D33,0)</f>
        <v>0</v>
      </c>
      <c r="E33" s="85">
        <f>ROUND(FIRE1113_working!E33,0)</f>
        <v>2</v>
      </c>
      <c r="F33" s="86">
        <f>IF(FIRE1113_working!F33="-","-",ROUND(FIRE1113_working!F33,3))</f>
        <v>0.1</v>
      </c>
      <c r="G33" s="22" t="s">
        <v>65</v>
      </c>
      <c r="H33" s="85">
        <f>ROUND(FIRE1113_working!H33,0)</f>
        <v>23</v>
      </c>
      <c r="I33" s="85">
        <f>ROUND(FIRE1113_working!I33,0)</f>
        <v>4</v>
      </c>
      <c r="J33" s="85">
        <f>ROUND(FIRE1113_working!J33,0)</f>
        <v>0</v>
      </c>
      <c r="K33" s="85">
        <f>ROUND(FIRE1113_working!K33,0)</f>
        <v>0</v>
      </c>
      <c r="L33" s="86">
        <f>IF(FIRE1113_working!L33="-","-",ROUND(FIRE1113_working!L33,3))</f>
        <v>0.14799999999999999</v>
      </c>
      <c r="M33" s="22" t="s">
        <v>65</v>
      </c>
      <c r="N33" s="82">
        <f>ROUND(FIRE1113_working!N33,0)</f>
        <v>59</v>
      </c>
      <c r="O33" s="82">
        <f>ROUND(FIRE1113_working!O33,0)</f>
        <v>8</v>
      </c>
      <c r="P33" s="82">
        <f>ROUND(FIRE1113_working!P33,0)</f>
        <v>0</v>
      </c>
      <c r="Q33" s="82">
        <f>ROUND(FIRE1113_working!Q33,0)</f>
        <v>2</v>
      </c>
      <c r="R33" s="83">
        <f>IF(FIRE1113_working!R33="-","-",ROUND(FIRE1113_working!R33,3))</f>
        <v>0.11899999999999999</v>
      </c>
      <c r="S33" s="22" t="s">
        <v>65</v>
      </c>
      <c r="T33" s="85">
        <f>ROUND(FIRE1113_working!T33,0)</f>
        <v>0</v>
      </c>
      <c r="U33" s="85">
        <f>ROUND(FIRE1113_working!U33,0)</f>
        <v>3</v>
      </c>
      <c r="V33" s="85">
        <f>ROUND(FIRE1113_working!V33,0)</f>
        <v>0</v>
      </c>
      <c r="W33" s="85">
        <f>ROUND(FIRE1113_working!W33,0)</f>
        <v>0</v>
      </c>
      <c r="X33" s="86">
        <f>IF(FIRE1113_working!X33="-","-",ROUND(FIRE1113_working!X33,3))</f>
        <v>1</v>
      </c>
      <c r="Y33" s="22" t="s">
        <v>65</v>
      </c>
      <c r="Z33" s="85">
        <f>ROUND(FIRE1113_working!Z33,0)</f>
        <v>12</v>
      </c>
      <c r="AA33" s="85">
        <f>ROUND(FIRE1113_working!AA33,0)</f>
        <v>16</v>
      </c>
      <c r="AB33" s="85">
        <f>ROUND(FIRE1113_working!AB33,0)</f>
        <v>0</v>
      </c>
      <c r="AC33" s="85">
        <f>ROUND(FIRE1113_working!AC33,0)</f>
        <v>0</v>
      </c>
      <c r="AD33" s="86">
        <f>IF(FIRE1113_working!AD33="-","-",ROUND(FIRE1113_working!AD33,3))</f>
        <v>0.57099999999999995</v>
      </c>
      <c r="AE33" s="22" t="s">
        <v>65</v>
      </c>
      <c r="AF33" s="82">
        <f>ROUND(FIRE1113_working!AF33,0)</f>
        <v>71</v>
      </c>
      <c r="AG33" s="82">
        <f>ROUND(FIRE1113_working!AG33,0)</f>
        <v>27</v>
      </c>
      <c r="AH33" s="82">
        <f>ROUND(FIRE1113_working!AH33,0)</f>
        <v>0</v>
      </c>
      <c r="AI33" s="82">
        <f>ROUND(FIRE1113_working!AI33,0)</f>
        <v>2</v>
      </c>
      <c r="AJ33" s="83">
        <f>IF(FIRE1113_working!AJ33="-","-",ROUND(FIRE1113_working!AJ33,3))</f>
        <v>0.27600000000000002</v>
      </c>
      <c r="AK33" s="87"/>
      <c r="AL33" s="87"/>
      <c r="AM33" s="87"/>
      <c r="AN33" s="87"/>
      <c r="AO33" s="66"/>
      <c r="AP33" s="66"/>
      <c r="AQ33" s="53"/>
    </row>
    <row r="34" spans="1:43" s="2" customFormat="1" ht="15" customHeight="1" x14ac:dyDescent="0.25">
      <c r="A34" s="23" t="s">
        <v>43</v>
      </c>
      <c r="B34" s="85">
        <f>ROUND(FIRE1113_working!B34,0)</f>
        <v>1</v>
      </c>
      <c r="C34" s="85">
        <f>ROUND(FIRE1113_working!C34,0)</f>
        <v>0</v>
      </c>
      <c r="D34" s="85">
        <f>ROUND(FIRE1113_working!D34,0)</f>
        <v>0</v>
      </c>
      <c r="E34" s="85">
        <f>ROUND(FIRE1113_working!E34,0)</f>
        <v>0</v>
      </c>
      <c r="F34" s="86">
        <f>IF(FIRE1113_working!F34="-","-",ROUND(FIRE1113_working!F34,3))</f>
        <v>0</v>
      </c>
      <c r="G34" s="22" t="s">
        <v>65</v>
      </c>
      <c r="H34" s="85">
        <f>ROUND(FIRE1113_working!H34,0)</f>
        <v>1</v>
      </c>
      <c r="I34" s="85">
        <f>ROUND(FIRE1113_working!I34,0)</f>
        <v>1</v>
      </c>
      <c r="J34" s="85">
        <f>ROUND(FIRE1113_working!J34,0)</f>
        <v>0</v>
      </c>
      <c r="K34" s="85">
        <f>ROUND(FIRE1113_working!K34,0)</f>
        <v>0</v>
      </c>
      <c r="L34" s="86">
        <f>IF(FIRE1113_working!L34="-","-",ROUND(FIRE1113_working!L34,3))</f>
        <v>0.5</v>
      </c>
      <c r="M34" s="22" t="s">
        <v>65</v>
      </c>
      <c r="N34" s="82">
        <f>ROUND(FIRE1113_working!N34,0)</f>
        <v>2</v>
      </c>
      <c r="O34" s="82">
        <f>ROUND(FIRE1113_working!O34,0)</f>
        <v>1</v>
      </c>
      <c r="P34" s="82">
        <f>ROUND(FIRE1113_working!P34,0)</f>
        <v>0</v>
      </c>
      <c r="Q34" s="82">
        <f>ROUND(FIRE1113_working!Q34,0)</f>
        <v>0</v>
      </c>
      <c r="R34" s="83">
        <f>IF(FIRE1113_working!R34="-","-",ROUND(FIRE1113_working!R34,3))</f>
        <v>0.33300000000000002</v>
      </c>
      <c r="S34" s="22" t="s">
        <v>65</v>
      </c>
      <c r="T34" s="85">
        <f>ROUND(FIRE1113_working!T34,0)</f>
        <v>0</v>
      </c>
      <c r="U34" s="85">
        <f>ROUND(FIRE1113_working!U34,0)</f>
        <v>0</v>
      </c>
      <c r="V34" s="85">
        <f>ROUND(FIRE1113_working!V34,0)</f>
        <v>0</v>
      </c>
      <c r="W34" s="85">
        <f>ROUND(FIRE1113_working!W34,0)</f>
        <v>0</v>
      </c>
      <c r="X34" s="86" t="str">
        <f>IF(FIRE1113_working!X34="-","-",ROUND(FIRE1113_working!X34,3))</f>
        <v>-</v>
      </c>
      <c r="Y34" s="22" t="s">
        <v>65</v>
      </c>
      <c r="Z34" s="85">
        <f>ROUND(FIRE1113_working!Z34,0)</f>
        <v>0</v>
      </c>
      <c r="AA34" s="85">
        <f>ROUND(FIRE1113_working!AA34,0)</f>
        <v>0</v>
      </c>
      <c r="AB34" s="85">
        <f>ROUND(FIRE1113_working!AB34,0)</f>
        <v>0</v>
      </c>
      <c r="AC34" s="85">
        <f>ROUND(FIRE1113_working!AC34,0)</f>
        <v>0</v>
      </c>
      <c r="AD34" s="86" t="str">
        <f>IF(FIRE1113_working!AD34="-","-",ROUND(FIRE1113_working!AD34,3))</f>
        <v>-</v>
      </c>
      <c r="AE34" s="22" t="s">
        <v>65</v>
      </c>
      <c r="AF34" s="82">
        <f>ROUND(FIRE1113_working!AF34,0)</f>
        <v>2</v>
      </c>
      <c r="AG34" s="82">
        <f>ROUND(FIRE1113_working!AG34,0)</f>
        <v>1</v>
      </c>
      <c r="AH34" s="82">
        <f>ROUND(FIRE1113_working!AH34,0)</f>
        <v>0</v>
      </c>
      <c r="AI34" s="82">
        <f>ROUND(FIRE1113_working!AI34,0)</f>
        <v>0</v>
      </c>
      <c r="AJ34" s="83">
        <f>IF(FIRE1113_working!AJ34="-","-",ROUND(FIRE1113_working!AJ34,3))</f>
        <v>0.33300000000000002</v>
      </c>
      <c r="AK34" s="87"/>
      <c r="AL34" s="87"/>
      <c r="AM34" s="87"/>
      <c r="AN34" s="87"/>
      <c r="AO34" s="66"/>
      <c r="AP34" s="66"/>
      <c r="AQ34" s="53"/>
    </row>
    <row r="35" spans="1:43" s="2" customFormat="1" ht="15" customHeight="1" x14ac:dyDescent="0.25">
      <c r="A35" s="66" t="s">
        <v>26</v>
      </c>
      <c r="B35" s="85">
        <f>ROUND(FIRE1113_working!B35,0)</f>
        <v>60</v>
      </c>
      <c r="C35" s="85">
        <f>ROUND(FIRE1113_working!C35,0)</f>
        <v>3</v>
      </c>
      <c r="D35" s="85">
        <f>ROUND(FIRE1113_working!D35,0)</f>
        <v>0</v>
      </c>
      <c r="E35" s="85">
        <f>ROUND(FIRE1113_working!E35,0)</f>
        <v>0</v>
      </c>
      <c r="F35" s="86">
        <f>IF(FIRE1113_working!F35="-","-",ROUND(FIRE1113_working!F35,3))</f>
        <v>4.8000000000000001E-2</v>
      </c>
      <c r="G35" s="22" t="s">
        <v>65</v>
      </c>
      <c r="H35" s="85">
        <f>ROUND(FIRE1113_working!H35,0)</f>
        <v>29</v>
      </c>
      <c r="I35" s="85">
        <f>ROUND(FIRE1113_working!I35,0)</f>
        <v>4</v>
      </c>
      <c r="J35" s="85">
        <f>ROUND(FIRE1113_working!J35,0)</f>
        <v>0</v>
      </c>
      <c r="K35" s="85">
        <f>ROUND(FIRE1113_working!K35,0)</f>
        <v>0</v>
      </c>
      <c r="L35" s="86">
        <f>IF(FIRE1113_working!L35="-","-",ROUND(FIRE1113_working!L35,3))</f>
        <v>0.121</v>
      </c>
      <c r="M35" s="22" t="s">
        <v>65</v>
      </c>
      <c r="N35" s="82">
        <f>ROUND(FIRE1113_working!N35,0)</f>
        <v>89</v>
      </c>
      <c r="O35" s="82">
        <f>ROUND(FIRE1113_working!O35,0)</f>
        <v>7</v>
      </c>
      <c r="P35" s="82">
        <f>ROUND(FIRE1113_working!P35,0)</f>
        <v>0</v>
      </c>
      <c r="Q35" s="82">
        <f>ROUND(FIRE1113_working!Q35,0)</f>
        <v>0</v>
      </c>
      <c r="R35" s="83">
        <f>IF(FIRE1113_working!R35="-","-",ROUND(FIRE1113_working!R35,3))</f>
        <v>7.2999999999999995E-2</v>
      </c>
      <c r="S35" s="22" t="s">
        <v>65</v>
      </c>
      <c r="T35" s="85">
        <f>ROUND(FIRE1113_working!T35,0)</f>
        <v>0</v>
      </c>
      <c r="U35" s="85">
        <f>ROUND(FIRE1113_working!U35,0)</f>
        <v>4</v>
      </c>
      <c r="V35" s="85">
        <f>ROUND(FIRE1113_working!V35,0)</f>
        <v>0</v>
      </c>
      <c r="W35" s="85">
        <f>ROUND(FIRE1113_working!W35,0)</f>
        <v>0</v>
      </c>
      <c r="X35" s="86">
        <f>IF(FIRE1113_working!X35="-","-",ROUND(FIRE1113_working!X35,3))</f>
        <v>1</v>
      </c>
      <c r="Y35" s="22" t="s">
        <v>65</v>
      </c>
      <c r="Z35" s="85">
        <f>ROUND(FIRE1113_working!Z35,0)</f>
        <v>25</v>
      </c>
      <c r="AA35" s="85">
        <f>ROUND(FIRE1113_working!AA35,0)</f>
        <v>42</v>
      </c>
      <c r="AB35" s="85">
        <f>ROUND(FIRE1113_working!AB35,0)</f>
        <v>0</v>
      </c>
      <c r="AC35" s="85">
        <f>ROUND(FIRE1113_working!AC35,0)</f>
        <v>0</v>
      </c>
      <c r="AD35" s="86">
        <f>IF(FIRE1113_working!AD35="-","-",ROUND(FIRE1113_working!AD35,3))</f>
        <v>0.627</v>
      </c>
      <c r="AE35" s="22" t="s">
        <v>65</v>
      </c>
      <c r="AF35" s="82">
        <f>ROUND(FIRE1113_working!AF35,0)</f>
        <v>114</v>
      </c>
      <c r="AG35" s="82">
        <f>ROUND(FIRE1113_working!AG35,0)</f>
        <v>53</v>
      </c>
      <c r="AH35" s="82">
        <f>ROUND(FIRE1113_working!AH35,0)</f>
        <v>0</v>
      </c>
      <c r="AI35" s="82">
        <f>ROUND(FIRE1113_working!AI35,0)</f>
        <v>0</v>
      </c>
      <c r="AJ35" s="83">
        <f>IF(FIRE1113_working!AJ35="-","-",ROUND(FIRE1113_working!AJ35,3))</f>
        <v>0.317</v>
      </c>
      <c r="AK35" s="87"/>
      <c r="AL35" s="87"/>
      <c r="AM35" s="87"/>
      <c r="AN35" s="87"/>
      <c r="AO35" s="66"/>
      <c r="AP35" s="66"/>
      <c r="AQ35" s="53"/>
    </row>
    <row r="36" spans="1:43" s="2" customFormat="1" ht="15" customHeight="1" x14ac:dyDescent="0.25">
      <c r="A36" s="66" t="s">
        <v>27</v>
      </c>
      <c r="B36" s="85">
        <f>ROUND(FIRE1113_working!B36,0)</f>
        <v>25</v>
      </c>
      <c r="C36" s="85">
        <f>ROUND(FIRE1113_working!C36,0)</f>
        <v>25</v>
      </c>
      <c r="D36" s="85">
        <f>ROUND(FIRE1113_working!D36,0)</f>
        <v>0</v>
      </c>
      <c r="E36" s="85">
        <f>ROUND(FIRE1113_working!E36,0)</f>
        <v>0</v>
      </c>
      <c r="F36" s="86">
        <f>IF(FIRE1113_working!F36="-","-",ROUND(FIRE1113_working!F36,3))</f>
        <v>0.5</v>
      </c>
      <c r="G36" s="22" t="s">
        <v>65</v>
      </c>
      <c r="H36" s="85">
        <f>ROUND(FIRE1113_working!H36,0)</f>
        <v>42</v>
      </c>
      <c r="I36" s="85">
        <f>ROUND(FIRE1113_working!I36,0)</f>
        <v>2</v>
      </c>
      <c r="J36" s="85">
        <f>ROUND(FIRE1113_working!J36,0)</f>
        <v>0</v>
      </c>
      <c r="K36" s="85">
        <f>ROUND(FIRE1113_working!K36,0)</f>
        <v>0</v>
      </c>
      <c r="L36" s="86">
        <f>IF(FIRE1113_working!L36="-","-",ROUND(FIRE1113_working!L36,3))</f>
        <v>4.4999999999999998E-2</v>
      </c>
      <c r="M36" s="22" t="s">
        <v>65</v>
      </c>
      <c r="N36" s="82">
        <f>ROUND(FIRE1113_working!N36,0)</f>
        <v>67</v>
      </c>
      <c r="O36" s="82">
        <f>ROUND(FIRE1113_working!O36,0)</f>
        <v>27</v>
      </c>
      <c r="P36" s="82">
        <f>ROUND(FIRE1113_working!P36,0)</f>
        <v>0</v>
      </c>
      <c r="Q36" s="82">
        <f>ROUND(FIRE1113_working!Q36,0)</f>
        <v>0</v>
      </c>
      <c r="R36" s="83">
        <f>IF(FIRE1113_working!R36="-","-",ROUND(FIRE1113_working!R36,3))</f>
        <v>0.28699999999999998</v>
      </c>
      <c r="S36" s="22" t="s">
        <v>65</v>
      </c>
      <c r="T36" s="85">
        <f>ROUND(FIRE1113_working!T36,0)</f>
        <v>0</v>
      </c>
      <c r="U36" s="85">
        <f>ROUND(FIRE1113_working!U36,0)</f>
        <v>0</v>
      </c>
      <c r="V36" s="85">
        <f>ROUND(FIRE1113_working!V36,0)</f>
        <v>0</v>
      </c>
      <c r="W36" s="85">
        <f>ROUND(FIRE1113_working!W36,0)</f>
        <v>0</v>
      </c>
      <c r="X36" s="86" t="str">
        <f>IF(FIRE1113_working!X36="-","-",ROUND(FIRE1113_working!X36,3))</f>
        <v>-</v>
      </c>
      <c r="Y36" s="22" t="s">
        <v>65</v>
      </c>
      <c r="Z36" s="85">
        <f>ROUND(FIRE1113_working!Z36,0)</f>
        <v>12</v>
      </c>
      <c r="AA36" s="85">
        <f>ROUND(FIRE1113_working!AA36,0)</f>
        <v>18</v>
      </c>
      <c r="AB36" s="85">
        <f>ROUND(FIRE1113_working!AB36,0)</f>
        <v>0</v>
      </c>
      <c r="AC36" s="85">
        <f>ROUND(FIRE1113_working!AC36,0)</f>
        <v>0</v>
      </c>
      <c r="AD36" s="86">
        <f>IF(FIRE1113_working!AD36="-","-",ROUND(FIRE1113_working!AD36,3))</f>
        <v>0.6</v>
      </c>
      <c r="AE36" s="22" t="s">
        <v>65</v>
      </c>
      <c r="AF36" s="82">
        <f>ROUND(FIRE1113_working!AF36,0)</f>
        <v>79</v>
      </c>
      <c r="AG36" s="82">
        <f>ROUND(FIRE1113_working!AG36,0)</f>
        <v>45</v>
      </c>
      <c r="AH36" s="82">
        <f>ROUND(FIRE1113_working!AH36,0)</f>
        <v>0</v>
      </c>
      <c r="AI36" s="82">
        <f>ROUND(FIRE1113_working!AI36,0)</f>
        <v>0</v>
      </c>
      <c r="AJ36" s="83">
        <f>IF(FIRE1113_working!AJ36="-","-",ROUND(FIRE1113_working!AJ36,3))</f>
        <v>0.36299999999999999</v>
      </c>
      <c r="AK36" s="87"/>
      <c r="AL36" s="87"/>
      <c r="AM36" s="87"/>
      <c r="AN36" s="87"/>
      <c r="AO36" s="66"/>
      <c r="AP36" s="66"/>
      <c r="AQ36" s="53"/>
    </row>
    <row r="37" spans="1:43" s="2" customFormat="1" ht="15" customHeight="1" x14ac:dyDescent="0.25">
      <c r="A37" s="23" t="s">
        <v>28</v>
      </c>
      <c r="B37" s="85">
        <f>ROUND(FIRE1113_working!B37,0)</f>
        <v>21</v>
      </c>
      <c r="C37" s="85">
        <f>ROUND(FIRE1113_working!C37,0)</f>
        <v>1</v>
      </c>
      <c r="D37" s="85">
        <f>ROUND(FIRE1113_working!D37,0)</f>
        <v>0</v>
      </c>
      <c r="E37" s="85">
        <f>ROUND(FIRE1113_working!E37,0)</f>
        <v>0</v>
      </c>
      <c r="F37" s="86">
        <f>IF(FIRE1113_working!F37="-","-",ROUND(FIRE1113_working!F37,3))</f>
        <v>4.4999999999999998E-2</v>
      </c>
      <c r="G37" s="22" t="s">
        <v>65</v>
      </c>
      <c r="H37" s="85">
        <f>ROUND(FIRE1113_working!H37,0)</f>
        <v>10</v>
      </c>
      <c r="I37" s="85">
        <f>ROUND(FIRE1113_working!I37,0)</f>
        <v>1</v>
      </c>
      <c r="J37" s="85">
        <f>ROUND(FIRE1113_working!J37,0)</f>
        <v>0</v>
      </c>
      <c r="K37" s="85">
        <f>ROUND(FIRE1113_working!K37,0)</f>
        <v>0</v>
      </c>
      <c r="L37" s="86">
        <f>IF(FIRE1113_working!L37="-","-",ROUND(FIRE1113_working!L37,3))</f>
        <v>9.0999999999999998E-2</v>
      </c>
      <c r="M37" s="22" t="s">
        <v>65</v>
      </c>
      <c r="N37" s="82">
        <f>ROUND(FIRE1113_working!N37,0)</f>
        <v>31</v>
      </c>
      <c r="O37" s="82">
        <f>ROUND(FIRE1113_working!O37,0)</f>
        <v>2</v>
      </c>
      <c r="P37" s="82">
        <f>ROUND(FIRE1113_working!P37,0)</f>
        <v>0</v>
      </c>
      <c r="Q37" s="82">
        <f>ROUND(FIRE1113_working!Q37,0)</f>
        <v>0</v>
      </c>
      <c r="R37" s="83">
        <f>IF(FIRE1113_working!R37="-","-",ROUND(FIRE1113_working!R37,3))</f>
        <v>6.0999999999999999E-2</v>
      </c>
      <c r="S37" s="22" t="s">
        <v>65</v>
      </c>
      <c r="T37" s="85">
        <f>ROUND(FIRE1113_working!T37,0)</f>
        <v>1</v>
      </c>
      <c r="U37" s="85">
        <f>ROUND(FIRE1113_working!U37,0)</f>
        <v>0</v>
      </c>
      <c r="V37" s="85">
        <f>ROUND(FIRE1113_working!V37,0)</f>
        <v>0</v>
      </c>
      <c r="W37" s="85">
        <f>ROUND(FIRE1113_working!W37,0)</f>
        <v>0</v>
      </c>
      <c r="X37" s="86">
        <f>IF(FIRE1113_working!X37="-","-",ROUND(FIRE1113_working!X37,3))</f>
        <v>0</v>
      </c>
      <c r="Y37" s="22" t="s">
        <v>65</v>
      </c>
      <c r="Z37" s="85">
        <f>ROUND(FIRE1113_working!Z37,0)</f>
        <v>1</v>
      </c>
      <c r="AA37" s="85">
        <f>ROUND(FIRE1113_working!AA37,0)</f>
        <v>13</v>
      </c>
      <c r="AB37" s="85">
        <f>ROUND(FIRE1113_working!AB37,0)</f>
        <v>0</v>
      </c>
      <c r="AC37" s="85">
        <f>ROUND(FIRE1113_working!AC37,0)</f>
        <v>1</v>
      </c>
      <c r="AD37" s="86">
        <f>IF(FIRE1113_working!AD37="-","-",ROUND(FIRE1113_working!AD37,3))</f>
        <v>0.92900000000000005</v>
      </c>
      <c r="AE37" s="22" t="s">
        <v>65</v>
      </c>
      <c r="AF37" s="82">
        <f>ROUND(FIRE1113_working!AF37,0)</f>
        <v>33</v>
      </c>
      <c r="AG37" s="82">
        <f>ROUND(FIRE1113_working!AG37,0)</f>
        <v>15</v>
      </c>
      <c r="AH37" s="82">
        <f>ROUND(FIRE1113_working!AH37,0)</f>
        <v>0</v>
      </c>
      <c r="AI37" s="82">
        <f>ROUND(FIRE1113_working!AI37,0)</f>
        <v>1</v>
      </c>
      <c r="AJ37" s="83">
        <f>IF(FIRE1113_working!AJ37="-","-",ROUND(FIRE1113_working!AJ37,3))</f>
        <v>0.313</v>
      </c>
      <c r="AK37" s="87"/>
      <c r="AL37" s="87"/>
      <c r="AM37" s="87"/>
      <c r="AN37" s="87"/>
      <c r="AO37" s="66"/>
      <c r="AP37" s="66"/>
      <c r="AQ37" s="53"/>
    </row>
    <row r="38" spans="1:43" s="2" customFormat="1" ht="15" customHeight="1" x14ac:dyDescent="0.25">
      <c r="A38" s="66" t="s">
        <v>29</v>
      </c>
      <c r="B38" s="85">
        <f>ROUND(FIRE1113_working!B38,0)</f>
        <v>5</v>
      </c>
      <c r="C38" s="85">
        <f>ROUND(FIRE1113_working!C38,0)</f>
        <v>0</v>
      </c>
      <c r="D38" s="85">
        <f>ROUND(FIRE1113_working!D38,0)</f>
        <v>0</v>
      </c>
      <c r="E38" s="85">
        <f>ROUND(FIRE1113_working!E38,0)</f>
        <v>0</v>
      </c>
      <c r="F38" s="86">
        <f>IF(FIRE1113_working!F38="-","-",ROUND(FIRE1113_working!F38,3))</f>
        <v>0</v>
      </c>
      <c r="G38" s="22" t="s">
        <v>65</v>
      </c>
      <c r="H38" s="85">
        <f>ROUND(FIRE1113_working!H38,0)</f>
        <v>40</v>
      </c>
      <c r="I38" s="85">
        <f>ROUND(FIRE1113_working!I38,0)</f>
        <v>9</v>
      </c>
      <c r="J38" s="85">
        <f>ROUND(FIRE1113_working!J38,0)</f>
        <v>0</v>
      </c>
      <c r="K38" s="85">
        <f>ROUND(FIRE1113_working!K38,0)</f>
        <v>0</v>
      </c>
      <c r="L38" s="86">
        <f>IF(FIRE1113_working!L38="-","-",ROUND(FIRE1113_working!L38,3))</f>
        <v>0.184</v>
      </c>
      <c r="M38" s="22" t="s">
        <v>65</v>
      </c>
      <c r="N38" s="82">
        <f>ROUND(FIRE1113_working!N38,0)</f>
        <v>45</v>
      </c>
      <c r="O38" s="82">
        <f>ROUND(FIRE1113_working!O38,0)</f>
        <v>9</v>
      </c>
      <c r="P38" s="82">
        <f>ROUND(FIRE1113_working!P38,0)</f>
        <v>0</v>
      </c>
      <c r="Q38" s="82">
        <f>ROUND(FIRE1113_working!Q38,0)</f>
        <v>0</v>
      </c>
      <c r="R38" s="83">
        <f>IF(FIRE1113_working!R38="-","-",ROUND(FIRE1113_working!R38,3))</f>
        <v>0.16700000000000001</v>
      </c>
      <c r="S38" s="22" t="s">
        <v>65</v>
      </c>
      <c r="T38" s="85">
        <f>ROUND(FIRE1113_working!T38,0)</f>
        <v>0</v>
      </c>
      <c r="U38" s="85">
        <f>ROUND(FIRE1113_working!U38,0)</f>
        <v>6</v>
      </c>
      <c r="V38" s="85">
        <f>ROUND(FIRE1113_working!V38,0)</f>
        <v>0</v>
      </c>
      <c r="W38" s="85">
        <f>ROUND(FIRE1113_working!W38,0)</f>
        <v>0</v>
      </c>
      <c r="X38" s="86">
        <f>IF(FIRE1113_working!X38="-","-",ROUND(FIRE1113_working!X38,3))</f>
        <v>1</v>
      </c>
      <c r="Y38" s="22" t="s">
        <v>65</v>
      </c>
      <c r="Z38" s="85">
        <f>ROUND(FIRE1113_working!Z38,0)</f>
        <v>3</v>
      </c>
      <c r="AA38" s="85">
        <f>ROUND(FIRE1113_working!AA38,0)</f>
        <v>4</v>
      </c>
      <c r="AB38" s="85">
        <f>ROUND(FIRE1113_working!AB38,0)</f>
        <v>0</v>
      </c>
      <c r="AC38" s="85">
        <f>ROUND(FIRE1113_working!AC38,0)</f>
        <v>0</v>
      </c>
      <c r="AD38" s="86">
        <f>IF(FIRE1113_working!AD38="-","-",ROUND(FIRE1113_working!AD38,3))</f>
        <v>0.57099999999999995</v>
      </c>
      <c r="AE38" s="22" t="s">
        <v>65</v>
      </c>
      <c r="AF38" s="82">
        <f>ROUND(FIRE1113_working!AF38,0)</f>
        <v>48</v>
      </c>
      <c r="AG38" s="82">
        <f>ROUND(FIRE1113_working!AG38,0)</f>
        <v>19</v>
      </c>
      <c r="AH38" s="82">
        <f>ROUND(FIRE1113_working!AH38,0)</f>
        <v>0</v>
      </c>
      <c r="AI38" s="82">
        <f>ROUND(FIRE1113_working!AI38,0)</f>
        <v>0</v>
      </c>
      <c r="AJ38" s="83">
        <f>IF(FIRE1113_working!AJ38="-","-",ROUND(FIRE1113_working!AJ38,3))</f>
        <v>0.28399999999999997</v>
      </c>
      <c r="AK38" s="87"/>
      <c r="AL38" s="87"/>
      <c r="AM38" s="87"/>
      <c r="AN38" s="87"/>
      <c r="AO38" s="66"/>
      <c r="AP38" s="66"/>
      <c r="AQ38" s="53"/>
    </row>
    <row r="39" spans="1:43" s="2" customFormat="1" ht="15" customHeight="1" x14ac:dyDescent="0.25">
      <c r="A39" s="23" t="s">
        <v>45</v>
      </c>
      <c r="B39" s="85">
        <f>ROUND(FIRE1113_working!B39,0)</f>
        <v>50</v>
      </c>
      <c r="C39" s="85">
        <f>ROUND(FIRE1113_working!C39,0)</f>
        <v>2</v>
      </c>
      <c r="D39" s="85">
        <f>ROUND(FIRE1113_working!D39,0)</f>
        <v>0</v>
      </c>
      <c r="E39" s="85">
        <f>ROUND(FIRE1113_working!E39,0)</f>
        <v>0</v>
      </c>
      <c r="F39" s="86">
        <f>IF(FIRE1113_working!F39="-","-",ROUND(FIRE1113_working!F39,3))</f>
        <v>3.7999999999999999E-2</v>
      </c>
      <c r="G39" s="22" t="s">
        <v>65</v>
      </c>
      <c r="H39" s="85">
        <f>ROUND(FIRE1113_working!H39,0)</f>
        <v>10</v>
      </c>
      <c r="I39" s="85">
        <f>ROUND(FIRE1113_working!I39,0)</f>
        <v>0</v>
      </c>
      <c r="J39" s="85">
        <f>ROUND(FIRE1113_working!J39,0)</f>
        <v>0</v>
      </c>
      <c r="K39" s="85">
        <f>ROUND(FIRE1113_working!K39,0)</f>
        <v>0</v>
      </c>
      <c r="L39" s="86">
        <f>IF(FIRE1113_working!L39="-","-",ROUND(FIRE1113_working!L39,3))</f>
        <v>0</v>
      </c>
      <c r="M39" s="22" t="s">
        <v>65</v>
      </c>
      <c r="N39" s="82">
        <f>ROUND(FIRE1113_working!N39,0)</f>
        <v>60</v>
      </c>
      <c r="O39" s="82">
        <f>ROUND(FIRE1113_working!O39,0)</f>
        <v>2</v>
      </c>
      <c r="P39" s="82">
        <f>ROUND(FIRE1113_working!P39,0)</f>
        <v>0</v>
      </c>
      <c r="Q39" s="82">
        <f>ROUND(FIRE1113_working!Q39,0)</f>
        <v>0</v>
      </c>
      <c r="R39" s="83">
        <f>IF(FIRE1113_working!R39="-","-",ROUND(FIRE1113_working!R39,3))</f>
        <v>3.2000000000000001E-2</v>
      </c>
      <c r="S39" s="22" t="s">
        <v>65</v>
      </c>
      <c r="T39" s="85">
        <f>ROUND(FIRE1113_working!T39,0)</f>
        <v>0</v>
      </c>
      <c r="U39" s="85">
        <f>ROUND(FIRE1113_working!U39,0)</f>
        <v>1</v>
      </c>
      <c r="V39" s="85">
        <f>ROUND(FIRE1113_working!V39,0)</f>
        <v>0</v>
      </c>
      <c r="W39" s="85">
        <f>ROUND(FIRE1113_working!W39,0)</f>
        <v>0</v>
      </c>
      <c r="X39" s="86">
        <f>IF(FIRE1113_working!X39="-","-",ROUND(FIRE1113_working!X39,3))</f>
        <v>1</v>
      </c>
      <c r="Y39" s="22" t="s">
        <v>65</v>
      </c>
      <c r="Z39" s="85">
        <f>ROUND(FIRE1113_working!Z39,0)</f>
        <v>21</v>
      </c>
      <c r="AA39" s="85">
        <f>ROUND(FIRE1113_working!AA39,0)</f>
        <v>17</v>
      </c>
      <c r="AB39" s="85">
        <f>ROUND(FIRE1113_working!AB39,0)</f>
        <v>0</v>
      </c>
      <c r="AC39" s="85">
        <f>ROUND(FIRE1113_working!AC39,0)</f>
        <v>0</v>
      </c>
      <c r="AD39" s="86">
        <f>IF(FIRE1113_working!AD39="-","-",ROUND(FIRE1113_working!AD39,3))</f>
        <v>0.44700000000000001</v>
      </c>
      <c r="AE39" s="22" t="s">
        <v>65</v>
      </c>
      <c r="AF39" s="82">
        <f>ROUND(FIRE1113_working!AF39,0)</f>
        <v>81</v>
      </c>
      <c r="AG39" s="82">
        <f>ROUND(FIRE1113_working!AG39,0)</f>
        <v>20</v>
      </c>
      <c r="AH39" s="82">
        <f>ROUND(FIRE1113_working!AH39,0)</f>
        <v>0</v>
      </c>
      <c r="AI39" s="82">
        <f>ROUND(FIRE1113_working!AI39,0)</f>
        <v>0</v>
      </c>
      <c r="AJ39" s="83">
        <f>IF(FIRE1113_working!AJ39="-","-",ROUND(FIRE1113_working!AJ39,3))</f>
        <v>0.19800000000000001</v>
      </c>
      <c r="AK39" s="87"/>
      <c r="AL39" s="87"/>
      <c r="AM39" s="87"/>
      <c r="AN39" s="87"/>
      <c r="AO39" s="66"/>
      <c r="AP39" s="66"/>
      <c r="AQ39" s="53"/>
    </row>
    <row r="40" spans="1:43" s="2" customFormat="1" ht="15" customHeight="1" x14ac:dyDescent="0.25">
      <c r="A40" s="66" t="s">
        <v>30</v>
      </c>
      <c r="B40" s="85">
        <f>ROUND(FIRE1113_working!B40,0)</f>
        <v>13</v>
      </c>
      <c r="C40" s="85">
        <f>ROUND(FIRE1113_working!C40,0)</f>
        <v>0</v>
      </c>
      <c r="D40" s="85">
        <f>ROUND(FIRE1113_working!D40,0)</f>
        <v>0</v>
      </c>
      <c r="E40" s="85">
        <f>ROUND(FIRE1113_working!E40,0)</f>
        <v>0</v>
      </c>
      <c r="F40" s="86">
        <f>IF(FIRE1113_working!F40="-","-",ROUND(FIRE1113_working!F40,3))</f>
        <v>0</v>
      </c>
      <c r="G40" s="22" t="s">
        <v>65</v>
      </c>
      <c r="H40" s="85">
        <f>ROUND(FIRE1113_working!H40,0)</f>
        <v>34</v>
      </c>
      <c r="I40" s="85">
        <f>ROUND(FIRE1113_working!I40,0)</f>
        <v>3</v>
      </c>
      <c r="J40" s="85">
        <f>ROUND(FIRE1113_working!J40,0)</f>
        <v>0</v>
      </c>
      <c r="K40" s="85">
        <f>ROUND(FIRE1113_working!K40,0)</f>
        <v>0</v>
      </c>
      <c r="L40" s="86">
        <f>IF(FIRE1113_working!L40="-","-",ROUND(FIRE1113_working!L40,3))</f>
        <v>8.1000000000000003E-2</v>
      </c>
      <c r="M40" s="22" t="s">
        <v>65</v>
      </c>
      <c r="N40" s="82">
        <f>ROUND(FIRE1113_working!N40,0)</f>
        <v>47</v>
      </c>
      <c r="O40" s="82">
        <f>ROUND(FIRE1113_working!O40,0)</f>
        <v>3</v>
      </c>
      <c r="P40" s="82">
        <f>ROUND(FIRE1113_working!P40,0)</f>
        <v>0</v>
      </c>
      <c r="Q40" s="82">
        <f>ROUND(FIRE1113_working!Q40,0)</f>
        <v>0</v>
      </c>
      <c r="R40" s="83">
        <f>IF(FIRE1113_working!R40="-","-",ROUND(FIRE1113_working!R40,3))</f>
        <v>0.06</v>
      </c>
      <c r="S40" s="22" t="s">
        <v>65</v>
      </c>
      <c r="T40" s="85">
        <f>ROUND(FIRE1113_working!T40,0)</f>
        <v>2</v>
      </c>
      <c r="U40" s="85">
        <f>ROUND(FIRE1113_working!U40,0)</f>
        <v>1</v>
      </c>
      <c r="V40" s="85">
        <f>ROUND(FIRE1113_working!V40,0)</f>
        <v>0</v>
      </c>
      <c r="W40" s="85">
        <f>ROUND(FIRE1113_working!W40,0)</f>
        <v>0</v>
      </c>
      <c r="X40" s="86">
        <f>IF(FIRE1113_working!X40="-","-",ROUND(FIRE1113_working!X40,3))</f>
        <v>0.33300000000000002</v>
      </c>
      <c r="Y40" s="22" t="s">
        <v>65</v>
      </c>
      <c r="Z40" s="85">
        <f>ROUND(FIRE1113_working!Z40,0)</f>
        <v>11</v>
      </c>
      <c r="AA40" s="85">
        <f>ROUND(FIRE1113_working!AA40,0)</f>
        <v>5</v>
      </c>
      <c r="AB40" s="85">
        <f>ROUND(FIRE1113_working!AB40,0)</f>
        <v>0</v>
      </c>
      <c r="AC40" s="85">
        <f>ROUND(FIRE1113_working!AC40,0)</f>
        <v>0</v>
      </c>
      <c r="AD40" s="86">
        <f>IF(FIRE1113_working!AD40="-","-",ROUND(FIRE1113_working!AD40,3))</f>
        <v>0.313</v>
      </c>
      <c r="AE40" s="22" t="s">
        <v>65</v>
      </c>
      <c r="AF40" s="82">
        <f>ROUND(FIRE1113_working!AF40,0)</f>
        <v>60</v>
      </c>
      <c r="AG40" s="82">
        <f>ROUND(FIRE1113_working!AG40,0)</f>
        <v>9</v>
      </c>
      <c r="AH40" s="82">
        <f>ROUND(FIRE1113_working!AH40,0)</f>
        <v>0</v>
      </c>
      <c r="AI40" s="82">
        <f>ROUND(FIRE1113_working!AI40,0)</f>
        <v>0</v>
      </c>
      <c r="AJ40" s="83">
        <f>IF(FIRE1113_working!AJ40="-","-",ROUND(FIRE1113_working!AJ40,3))</f>
        <v>0.13</v>
      </c>
      <c r="AK40" s="87"/>
      <c r="AL40" s="87"/>
      <c r="AM40" s="87"/>
      <c r="AN40" s="87"/>
      <c r="AO40" s="66"/>
      <c r="AP40" s="66"/>
      <c r="AQ40" s="53"/>
    </row>
    <row r="41" spans="1:43" s="2" customFormat="1" ht="15" customHeight="1" x14ac:dyDescent="0.25">
      <c r="A41" s="66" t="s">
        <v>31</v>
      </c>
      <c r="B41" s="85">
        <f>ROUND(FIRE1113_working!B41,0)</f>
        <v>0</v>
      </c>
      <c r="C41" s="85">
        <f>ROUND(FIRE1113_working!C41,0)</f>
        <v>0</v>
      </c>
      <c r="D41" s="85">
        <f>ROUND(FIRE1113_working!D41,0)</f>
        <v>0</v>
      </c>
      <c r="E41" s="85">
        <f>ROUND(FIRE1113_working!E41,0)</f>
        <v>0</v>
      </c>
      <c r="F41" s="86" t="str">
        <f>IF(FIRE1113_working!F41="-","-",ROUND(FIRE1113_working!F41,3))</f>
        <v>-</v>
      </c>
      <c r="G41" s="22" t="s">
        <v>65</v>
      </c>
      <c r="H41" s="85">
        <f>ROUND(FIRE1113_working!H41,0)</f>
        <v>0</v>
      </c>
      <c r="I41" s="85">
        <f>ROUND(FIRE1113_working!I41,0)</f>
        <v>0</v>
      </c>
      <c r="J41" s="85">
        <f>ROUND(FIRE1113_working!J41,0)</f>
        <v>0</v>
      </c>
      <c r="K41" s="85">
        <f>ROUND(FIRE1113_working!K41,0)</f>
        <v>0</v>
      </c>
      <c r="L41" s="86" t="str">
        <f>IF(FIRE1113_working!L41="-","-",ROUND(FIRE1113_working!L41,3))</f>
        <v>-</v>
      </c>
      <c r="M41" s="22" t="s">
        <v>65</v>
      </c>
      <c r="N41" s="82">
        <f>ROUND(FIRE1113_working!N41,0)</f>
        <v>0</v>
      </c>
      <c r="O41" s="82">
        <f>ROUND(FIRE1113_working!O41,0)</f>
        <v>0</v>
      </c>
      <c r="P41" s="82">
        <f>ROUND(FIRE1113_working!P41,0)</f>
        <v>0</v>
      </c>
      <c r="Q41" s="82">
        <f>ROUND(FIRE1113_working!Q41,0)</f>
        <v>0</v>
      </c>
      <c r="R41" s="83" t="str">
        <f>IF(FIRE1113_working!R41="-","-",ROUND(FIRE1113_working!R41,3))</f>
        <v>-</v>
      </c>
      <c r="S41" s="22" t="s">
        <v>65</v>
      </c>
      <c r="T41" s="85">
        <f>ROUND(FIRE1113_working!T41,0)</f>
        <v>0</v>
      </c>
      <c r="U41" s="85">
        <f>ROUND(FIRE1113_working!U41,0)</f>
        <v>0</v>
      </c>
      <c r="V41" s="85">
        <f>ROUND(FIRE1113_working!V41,0)</f>
        <v>0</v>
      </c>
      <c r="W41" s="85">
        <f>ROUND(FIRE1113_working!W41,0)</f>
        <v>0</v>
      </c>
      <c r="X41" s="86" t="str">
        <f>IF(FIRE1113_working!X41="-","-",ROUND(FIRE1113_working!X41,3))</f>
        <v>-</v>
      </c>
      <c r="Y41" s="22" t="s">
        <v>65</v>
      </c>
      <c r="Z41" s="85">
        <f>ROUND(FIRE1113_working!Z41,0)</f>
        <v>0</v>
      </c>
      <c r="AA41" s="85">
        <f>ROUND(FIRE1113_working!AA41,0)</f>
        <v>0</v>
      </c>
      <c r="AB41" s="85">
        <f>ROUND(FIRE1113_working!AB41,0)</f>
        <v>0</v>
      </c>
      <c r="AC41" s="85">
        <f>ROUND(FIRE1113_working!AC41,0)</f>
        <v>0</v>
      </c>
      <c r="AD41" s="86" t="str">
        <f>IF(FIRE1113_working!AD41="-","-",ROUND(FIRE1113_working!AD41,3))</f>
        <v>-</v>
      </c>
      <c r="AE41" s="22" t="s">
        <v>65</v>
      </c>
      <c r="AF41" s="82">
        <f>ROUND(FIRE1113_working!AF41,0)</f>
        <v>0</v>
      </c>
      <c r="AG41" s="82">
        <f>ROUND(FIRE1113_working!AG41,0)</f>
        <v>0</v>
      </c>
      <c r="AH41" s="82">
        <f>ROUND(FIRE1113_working!AH41,0)</f>
        <v>0</v>
      </c>
      <c r="AI41" s="82">
        <f>ROUND(FIRE1113_working!AI41,0)</f>
        <v>0</v>
      </c>
      <c r="AJ41" s="83" t="str">
        <f>IF(FIRE1113_working!AJ41="-","-",ROUND(FIRE1113_working!AJ41,3))</f>
        <v>-</v>
      </c>
      <c r="AK41" s="87"/>
      <c r="AL41" s="87"/>
      <c r="AM41" s="87"/>
      <c r="AN41" s="87"/>
      <c r="AO41" s="66"/>
      <c r="AP41" s="66"/>
      <c r="AQ41" s="53"/>
    </row>
    <row r="42" spans="1:43" s="2" customFormat="1" ht="15" customHeight="1" x14ac:dyDescent="0.25">
      <c r="A42" s="66" t="s">
        <v>32</v>
      </c>
      <c r="B42" s="85">
        <f>ROUND(FIRE1113_working!B42,0)</f>
        <v>22</v>
      </c>
      <c r="C42" s="85">
        <f>ROUND(FIRE1113_working!C42,0)</f>
        <v>4</v>
      </c>
      <c r="D42" s="85">
        <f>ROUND(FIRE1113_working!D42,0)</f>
        <v>0</v>
      </c>
      <c r="E42" s="85">
        <f>ROUND(FIRE1113_working!E42,0)</f>
        <v>0</v>
      </c>
      <c r="F42" s="86">
        <f>IF(FIRE1113_working!F42="-","-",ROUND(FIRE1113_working!F42,3))</f>
        <v>0.154</v>
      </c>
      <c r="G42" s="22" t="s">
        <v>65</v>
      </c>
      <c r="H42" s="85">
        <f>ROUND(FIRE1113_working!H42,0)</f>
        <v>37</v>
      </c>
      <c r="I42" s="85">
        <f>ROUND(FIRE1113_working!I42,0)</f>
        <v>2</v>
      </c>
      <c r="J42" s="85">
        <f>ROUND(FIRE1113_working!J42,0)</f>
        <v>0</v>
      </c>
      <c r="K42" s="85">
        <f>ROUND(FIRE1113_working!K42,0)</f>
        <v>0</v>
      </c>
      <c r="L42" s="86">
        <f>IF(FIRE1113_working!L42="-","-",ROUND(FIRE1113_working!L42,3))</f>
        <v>5.0999999999999997E-2</v>
      </c>
      <c r="M42" s="22" t="s">
        <v>65</v>
      </c>
      <c r="N42" s="82">
        <f>ROUND(FIRE1113_working!N42,0)</f>
        <v>59</v>
      </c>
      <c r="O42" s="82">
        <f>ROUND(FIRE1113_working!O42,0)</f>
        <v>6</v>
      </c>
      <c r="P42" s="82">
        <f>ROUND(FIRE1113_working!P42,0)</f>
        <v>0</v>
      </c>
      <c r="Q42" s="82">
        <f>ROUND(FIRE1113_working!Q42,0)</f>
        <v>0</v>
      </c>
      <c r="R42" s="83">
        <f>IF(FIRE1113_working!R42="-","-",ROUND(FIRE1113_working!R42,3))</f>
        <v>9.1999999999999998E-2</v>
      </c>
      <c r="S42" s="22" t="s">
        <v>65</v>
      </c>
      <c r="T42" s="85">
        <f>ROUND(FIRE1113_working!T42,0)</f>
        <v>0</v>
      </c>
      <c r="U42" s="85">
        <f>ROUND(FIRE1113_working!U42,0)</f>
        <v>3</v>
      </c>
      <c r="V42" s="85">
        <f>ROUND(FIRE1113_working!V42,0)</f>
        <v>0</v>
      </c>
      <c r="W42" s="85">
        <f>ROUND(FIRE1113_working!W42,0)</f>
        <v>0</v>
      </c>
      <c r="X42" s="86">
        <f>IF(FIRE1113_working!X42="-","-",ROUND(FIRE1113_working!X42,3))</f>
        <v>1</v>
      </c>
      <c r="Y42" s="22" t="s">
        <v>65</v>
      </c>
      <c r="Z42" s="85">
        <f>ROUND(FIRE1113_working!Z42,0)</f>
        <v>3</v>
      </c>
      <c r="AA42" s="85">
        <f>ROUND(FIRE1113_working!AA42,0)</f>
        <v>8</v>
      </c>
      <c r="AB42" s="85">
        <f>ROUND(FIRE1113_working!AB42,0)</f>
        <v>0</v>
      </c>
      <c r="AC42" s="85">
        <f>ROUND(FIRE1113_working!AC42,0)</f>
        <v>0</v>
      </c>
      <c r="AD42" s="86">
        <f>IF(FIRE1113_working!AD42="-","-",ROUND(FIRE1113_working!AD42,3))</f>
        <v>0.72699999999999998</v>
      </c>
      <c r="AE42" s="22" t="s">
        <v>65</v>
      </c>
      <c r="AF42" s="82">
        <f>ROUND(FIRE1113_working!AF42,0)</f>
        <v>62</v>
      </c>
      <c r="AG42" s="82">
        <f>ROUND(FIRE1113_working!AG42,0)</f>
        <v>17</v>
      </c>
      <c r="AH42" s="82">
        <f>ROUND(FIRE1113_working!AH42,0)</f>
        <v>0</v>
      </c>
      <c r="AI42" s="82">
        <f>ROUND(FIRE1113_working!AI42,0)</f>
        <v>0</v>
      </c>
      <c r="AJ42" s="83">
        <f>IF(FIRE1113_working!AJ42="-","-",ROUND(FIRE1113_working!AJ42,3))</f>
        <v>0.215</v>
      </c>
      <c r="AK42" s="87"/>
      <c r="AL42" s="87"/>
      <c r="AM42" s="87"/>
      <c r="AN42" s="87"/>
      <c r="AO42" s="66"/>
      <c r="AP42" s="66"/>
      <c r="AQ42" s="53"/>
    </row>
    <row r="43" spans="1:43" s="2" customFormat="1" ht="15" customHeight="1" x14ac:dyDescent="0.25">
      <c r="A43" s="66" t="s">
        <v>33</v>
      </c>
      <c r="B43" s="85">
        <f>ROUND(FIRE1113_working!B43,0)</f>
        <v>17</v>
      </c>
      <c r="C43" s="85">
        <f>ROUND(FIRE1113_working!C43,0)</f>
        <v>1</v>
      </c>
      <c r="D43" s="85">
        <f>ROUND(FIRE1113_working!D43,0)</f>
        <v>0</v>
      </c>
      <c r="E43" s="85">
        <f>ROUND(FIRE1113_working!E43,0)</f>
        <v>0</v>
      </c>
      <c r="F43" s="86">
        <f>IF(FIRE1113_working!F43="-","-",ROUND(FIRE1113_working!F43,3))</f>
        <v>5.6000000000000001E-2</v>
      </c>
      <c r="G43" s="22" t="s">
        <v>65</v>
      </c>
      <c r="H43" s="85">
        <f>ROUND(FIRE1113_working!H43,0)</f>
        <v>16</v>
      </c>
      <c r="I43" s="85">
        <f>ROUND(FIRE1113_working!I43,0)</f>
        <v>4</v>
      </c>
      <c r="J43" s="85">
        <f>ROUND(FIRE1113_working!J43,0)</f>
        <v>0</v>
      </c>
      <c r="K43" s="85">
        <f>ROUND(FIRE1113_working!K43,0)</f>
        <v>0</v>
      </c>
      <c r="L43" s="86">
        <f>IF(FIRE1113_working!L43="-","-",ROUND(FIRE1113_working!L43,3))</f>
        <v>0.2</v>
      </c>
      <c r="M43" s="22" t="s">
        <v>65</v>
      </c>
      <c r="N43" s="82">
        <f>ROUND(FIRE1113_working!N43,0)</f>
        <v>33</v>
      </c>
      <c r="O43" s="82">
        <f>ROUND(FIRE1113_working!O43,0)</f>
        <v>5</v>
      </c>
      <c r="P43" s="82">
        <f>ROUND(FIRE1113_working!P43,0)</f>
        <v>0</v>
      </c>
      <c r="Q43" s="82">
        <f>ROUND(FIRE1113_working!Q43,0)</f>
        <v>0</v>
      </c>
      <c r="R43" s="83">
        <f>IF(FIRE1113_working!R43="-","-",ROUND(FIRE1113_working!R43,3))</f>
        <v>0.13200000000000001</v>
      </c>
      <c r="S43" s="22" t="s">
        <v>65</v>
      </c>
      <c r="T43" s="85">
        <f>ROUND(FIRE1113_working!T43,0)</f>
        <v>0</v>
      </c>
      <c r="U43" s="85">
        <f>ROUND(FIRE1113_working!U43,0)</f>
        <v>1</v>
      </c>
      <c r="V43" s="85">
        <f>ROUND(FIRE1113_working!V43,0)</f>
        <v>0</v>
      </c>
      <c r="W43" s="85">
        <f>ROUND(FIRE1113_working!W43,0)</f>
        <v>0</v>
      </c>
      <c r="X43" s="86">
        <f>IF(FIRE1113_working!X43="-","-",ROUND(FIRE1113_working!X43,3))</f>
        <v>1</v>
      </c>
      <c r="Y43" s="22" t="s">
        <v>65</v>
      </c>
      <c r="Z43" s="85">
        <f>ROUND(FIRE1113_working!Z43,0)</f>
        <v>2</v>
      </c>
      <c r="AA43" s="85">
        <f>ROUND(FIRE1113_working!AA43,0)</f>
        <v>3</v>
      </c>
      <c r="AB43" s="85">
        <f>ROUND(FIRE1113_working!AB43,0)</f>
        <v>0</v>
      </c>
      <c r="AC43" s="85">
        <f>ROUND(FIRE1113_working!AC43,0)</f>
        <v>0</v>
      </c>
      <c r="AD43" s="86">
        <f>IF(FIRE1113_working!AD43="-","-",ROUND(FIRE1113_working!AD43,3))</f>
        <v>0.6</v>
      </c>
      <c r="AE43" s="22" t="s">
        <v>65</v>
      </c>
      <c r="AF43" s="82">
        <f>ROUND(FIRE1113_working!AF43,0)</f>
        <v>35</v>
      </c>
      <c r="AG43" s="82">
        <f>ROUND(FIRE1113_working!AG43,0)</f>
        <v>9</v>
      </c>
      <c r="AH43" s="82">
        <f>ROUND(FIRE1113_working!AH43,0)</f>
        <v>0</v>
      </c>
      <c r="AI43" s="82">
        <f>ROUND(FIRE1113_working!AI43,0)</f>
        <v>0</v>
      </c>
      <c r="AJ43" s="83">
        <f>IF(FIRE1113_working!AJ43="-","-",ROUND(FIRE1113_working!AJ43,3))</f>
        <v>0.20499999999999999</v>
      </c>
      <c r="AK43" s="87"/>
      <c r="AL43" s="87"/>
      <c r="AM43" s="87"/>
      <c r="AN43" s="87"/>
      <c r="AO43" s="66"/>
      <c r="AP43" s="66"/>
      <c r="AQ43" s="53"/>
    </row>
    <row r="44" spans="1:43" s="2" customFormat="1" ht="15" customHeight="1" x14ac:dyDescent="0.25">
      <c r="A44" s="66" t="s">
        <v>34</v>
      </c>
      <c r="B44" s="85">
        <f>ROUND(FIRE1113_working!B44,0)</f>
        <v>9</v>
      </c>
      <c r="C44" s="85">
        <f>ROUND(FIRE1113_working!C44,0)</f>
        <v>0</v>
      </c>
      <c r="D44" s="85">
        <f>ROUND(FIRE1113_working!D44,0)</f>
        <v>0</v>
      </c>
      <c r="E44" s="85">
        <f>ROUND(FIRE1113_working!E44,0)</f>
        <v>0</v>
      </c>
      <c r="F44" s="86">
        <f>IF(FIRE1113_working!F44="-","-",ROUND(FIRE1113_working!F44,3))</f>
        <v>0</v>
      </c>
      <c r="G44" s="22" t="s">
        <v>65</v>
      </c>
      <c r="H44" s="85">
        <f>ROUND(FIRE1113_working!H44,0)</f>
        <v>9</v>
      </c>
      <c r="I44" s="85">
        <f>ROUND(FIRE1113_working!I44,0)</f>
        <v>3</v>
      </c>
      <c r="J44" s="85">
        <f>ROUND(FIRE1113_working!J44,0)</f>
        <v>0</v>
      </c>
      <c r="K44" s="85">
        <f>ROUND(FIRE1113_working!K44,0)</f>
        <v>0</v>
      </c>
      <c r="L44" s="86">
        <f>IF(FIRE1113_working!L44="-","-",ROUND(FIRE1113_working!L44,3))</f>
        <v>0.25</v>
      </c>
      <c r="M44" s="22" t="s">
        <v>65</v>
      </c>
      <c r="N44" s="82">
        <f>ROUND(FIRE1113_working!N44,0)</f>
        <v>18</v>
      </c>
      <c r="O44" s="82">
        <f>ROUND(FIRE1113_working!O44,0)</f>
        <v>3</v>
      </c>
      <c r="P44" s="82">
        <f>ROUND(FIRE1113_working!P44,0)</f>
        <v>0</v>
      </c>
      <c r="Q44" s="82">
        <f>ROUND(FIRE1113_working!Q44,0)</f>
        <v>0</v>
      </c>
      <c r="R44" s="83">
        <f>IF(FIRE1113_working!R44="-","-",ROUND(FIRE1113_working!R44,3))</f>
        <v>0.14299999999999999</v>
      </c>
      <c r="S44" s="22" t="s">
        <v>65</v>
      </c>
      <c r="T44" s="85">
        <f>ROUND(FIRE1113_working!T44,0)</f>
        <v>0</v>
      </c>
      <c r="U44" s="85">
        <f>ROUND(FIRE1113_working!U44,0)</f>
        <v>0</v>
      </c>
      <c r="V44" s="85">
        <f>ROUND(FIRE1113_working!V44,0)</f>
        <v>0</v>
      </c>
      <c r="W44" s="85">
        <f>ROUND(FIRE1113_working!W44,0)</f>
        <v>0</v>
      </c>
      <c r="X44" s="86" t="str">
        <f>IF(FIRE1113_working!X44="-","-",ROUND(FIRE1113_working!X44,3))</f>
        <v>-</v>
      </c>
      <c r="Y44" s="22" t="s">
        <v>65</v>
      </c>
      <c r="Z44" s="85">
        <f>ROUND(FIRE1113_working!Z44,0)</f>
        <v>3</v>
      </c>
      <c r="AA44" s="85">
        <f>ROUND(FIRE1113_working!AA44,0)</f>
        <v>2</v>
      </c>
      <c r="AB44" s="85">
        <f>ROUND(FIRE1113_working!AB44,0)</f>
        <v>0</v>
      </c>
      <c r="AC44" s="85">
        <f>ROUND(FIRE1113_working!AC44,0)</f>
        <v>0</v>
      </c>
      <c r="AD44" s="86">
        <f>IF(FIRE1113_working!AD44="-","-",ROUND(FIRE1113_working!AD44,3))</f>
        <v>0.4</v>
      </c>
      <c r="AE44" s="22" t="s">
        <v>65</v>
      </c>
      <c r="AF44" s="82">
        <f>ROUND(FIRE1113_working!AF44,0)</f>
        <v>21</v>
      </c>
      <c r="AG44" s="82">
        <f>ROUND(FIRE1113_working!AG44,0)</f>
        <v>5</v>
      </c>
      <c r="AH44" s="82">
        <f>ROUND(FIRE1113_working!AH44,0)</f>
        <v>0</v>
      </c>
      <c r="AI44" s="82">
        <f>ROUND(FIRE1113_working!AI44,0)</f>
        <v>0</v>
      </c>
      <c r="AJ44" s="83">
        <f>IF(FIRE1113_working!AJ44="-","-",ROUND(FIRE1113_working!AJ44,3))</f>
        <v>0.192</v>
      </c>
      <c r="AK44" s="87"/>
      <c r="AL44" s="87"/>
      <c r="AM44" s="87"/>
      <c r="AN44" s="87"/>
      <c r="AO44" s="66"/>
      <c r="AP44" s="66"/>
      <c r="AQ44" s="53"/>
    </row>
    <row r="45" spans="1:43" s="2" customFormat="1" ht="15" customHeight="1" x14ac:dyDescent="0.25">
      <c r="A45" s="23" t="s">
        <v>35</v>
      </c>
      <c r="B45" s="85">
        <f>ROUND(FIRE1113_working!B45,0)</f>
        <v>18</v>
      </c>
      <c r="C45" s="85">
        <f>ROUND(FIRE1113_working!C45,0)</f>
        <v>2</v>
      </c>
      <c r="D45" s="85">
        <f>ROUND(FIRE1113_working!D45,0)</f>
        <v>0</v>
      </c>
      <c r="E45" s="85">
        <f>ROUND(FIRE1113_working!E45,0)</f>
        <v>0</v>
      </c>
      <c r="F45" s="86">
        <f>IF(FIRE1113_working!F45="-","-",ROUND(FIRE1113_working!F45,3))</f>
        <v>0.1</v>
      </c>
      <c r="G45" s="22" t="s">
        <v>65</v>
      </c>
      <c r="H45" s="85">
        <f>ROUND(FIRE1113_working!H45,0)</f>
        <v>15</v>
      </c>
      <c r="I45" s="85">
        <f>ROUND(FIRE1113_working!I45,0)</f>
        <v>0</v>
      </c>
      <c r="J45" s="85">
        <f>ROUND(FIRE1113_working!J45,0)</f>
        <v>0</v>
      </c>
      <c r="K45" s="85">
        <f>ROUND(FIRE1113_working!K45,0)</f>
        <v>0</v>
      </c>
      <c r="L45" s="86">
        <f>IF(FIRE1113_working!L45="-","-",ROUND(FIRE1113_working!L45,3))</f>
        <v>0</v>
      </c>
      <c r="M45" s="22" t="s">
        <v>65</v>
      </c>
      <c r="N45" s="82">
        <f>ROUND(FIRE1113_working!N45,0)</f>
        <v>33</v>
      </c>
      <c r="O45" s="82">
        <f>ROUND(FIRE1113_working!O45,0)</f>
        <v>2</v>
      </c>
      <c r="P45" s="82">
        <f>ROUND(FIRE1113_working!P45,0)</f>
        <v>0</v>
      </c>
      <c r="Q45" s="82">
        <f>ROUND(FIRE1113_working!Q45,0)</f>
        <v>0</v>
      </c>
      <c r="R45" s="83">
        <f>IF(FIRE1113_working!R45="-","-",ROUND(FIRE1113_working!R45,3))</f>
        <v>5.7000000000000002E-2</v>
      </c>
      <c r="S45" s="22" t="s">
        <v>65</v>
      </c>
      <c r="T45" s="85">
        <f>ROUND(FIRE1113_working!T45,0)</f>
        <v>0</v>
      </c>
      <c r="U45" s="85">
        <f>ROUND(FIRE1113_working!U45,0)</f>
        <v>0</v>
      </c>
      <c r="V45" s="85">
        <f>ROUND(FIRE1113_working!V45,0)</f>
        <v>0</v>
      </c>
      <c r="W45" s="85">
        <f>ROUND(FIRE1113_working!W45,0)</f>
        <v>0</v>
      </c>
      <c r="X45" s="86" t="str">
        <f>IF(FIRE1113_working!X45="-","-",ROUND(FIRE1113_working!X45,3))</f>
        <v>-</v>
      </c>
      <c r="Y45" s="22" t="s">
        <v>65</v>
      </c>
      <c r="Z45" s="85">
        <f>ROUND(FIRE1113_working!Z45,0)</f>
        <v>16</v>
      </c>
      <c r="AA45" s="85">
        <f>ROUND(FIRE1113_working!AA45,0)</f>
        <v>6</v>
      </c>
      <c r="AB45" s="85">
        <f>ROUND(FIRE1113_working!AB45,0)</f>
        <v>0</v>
      </c>
      <c r="AC45" s="85">
        <f>ROUND(FIRE1113_working!AC45,0)</f>
        <v>0</v>
      </c>
      <c r="AD45" s="86">
        <f>IF(FIRE1113_working!AD45="-","-",ROUND(FIRE1113_working!AD45,3))</f>
        <v>0.27300000000000002</v>
      </c>
      <c r="AE45" s="22" t="s">
        <v>65</v>
      </c>
      <c r="AF45" s="82">
        <f>ROUND(FIRE1113_working!AF45,0)</f>
        <v>49</v>
      </c>
      <c r="AG45" s="82">
        <f>ROUND(FIRE1113_working!AG45,0)</f>
        <v>8</v>
      </c>
      <c r="AH45" s="82">
        <f>ROUND(FIRE1113_working!AH45,0)</f>
        <v>0</v>
      </c>
      <c r="AI45" s="82">
        <f>ROUND(FIRE1113_working!AI45,0)</f>
        <v>0</v>
      </c>
      <c r="AJ45" s="83">
        <f>IF(FIRE1113_working!AJ45="-","-",ROUND(FIRE1113_working!AJ45,3))</f>
        <v>0.14000000000000001</v>
      </c>
      <c r="AK45" s="87"/>
      <c r="AL45" s="87"/>
      <c r="AM45" s="87"/>
      <c r="AN45" s="87"/>
      <c r="AO45" s="66"/>
      <c r="AP45" s="66"/>
      <c r="AQ45" s="53"/>
    </row>
    <row r="46" spans="1:43" s="2" customFormat="1" ht="15" customHeight="1" x14ac:dyDescent="0.25">
      <c r="A46" s="23" t="s">
        <v>36</v>
      </c>
      <c r="B46" s="85">
        <f>ROUND(FIRE1113_working!B46,0)</f>
        <v>10</v>
      </c>
      <c r="C46" s="85">
        <f>ROUND(FIRE1113_working!C46,0)</f>
        <v>0</v>
      </c>
      <c r="D46" s="85">
        <f>ROUND(FIRE1113_working!D46,0)</f>
        <v>0</v>
      </c>
      <c r="E46" s="85">
        <f>ROUND(FIRE1113_working!E46,0)</f>
        <v>0</v>
      </c>
      <c r="F46" s="86">
        <f>IF(FIRE1113_working!F46="-","-",ROUND(FIRE1113_working!F46,3))</f>
        <v>0</v>
      </c>
      <c r="G46" s="22" t="s">
        <v>65</v>
      </c>
      <c r="H46" s="85">
        <f>ROUND(FIRE1113_working!H46,0)</f>
        <v>51</v>
      </c>
      <c r="I46" s="85">
        <f>ROUND(FIRE1113_working!I46,0)</f>
        <v>8</v>
      </c>
      <c r="J46" s="85">
        <f>ROUND(FIRE1113_working!J46,0)</f>
        <v>0</v>
      </c>
      <c r="K46" s="85">
        <f>ROUND(FIRE1113_working!K46,0)</f>
        <v>0</v>
      </c>
      <c r="L46" s="86">
        <f>IF(FIRE1113_working!L46="-","-",ROUND(FIRE1113_working!L46,3))</f>
        <v>0.13600000000000001</v>
      </c>
      <c r="M46" s="22" t="s">
        <v>65</v>
      </c>
      <c r="N46" s="82">
        <f>ROUND(FIRE1113_working!N46,0)</f>
        <v>61</v>
      </c>
      <c r="O46" s="82">
        <f>ROUND(FIRE1113_working!O46,0)</f>
        <v>8</v>
      </c>
      <c r="P46" s="82">
        <f>ROUND(FIRE1113_working!P46,0)</f>
        <v>0</v>
      </c>
      <c r="Q46" s="82">
        <f>ROUND(FIRE1113_working!Q46,0)</f>
        <v>0</v>
      </c>
      <c r="R46" s="83">
        <f>IF(FIRE1113_working!R46="-","-",ROUND(FIRE1113_working!R46,3))</f>
        <v>0.11600000000000001</v>
      </c>
      <c r="S46" s="22" t="s">
        <v>65</v>
      </c>
      <c r="T46" s="85">
        <f>ROUND(FIRE1113_working!T46,0)</f>
        <v>0</v>
      </c>
      <c r="U46" s="85">
        <f>ROUND(FIRE1113_working!U46,0)</f>
        <v>0</v>
      </c>
      <c r="V46" s="85">
        <f>ROUND(FIRE1113_working!V46,0)</f>
        <v>0</v>
      </c>
      <c r="W46" s="85">
        <f>ROUND(FIRE1113_working!W46,0)</f>
        <v>0</v>
      </c>
      <c r="X46" s="86" t="str">
        <f>IF(FIRE1113_working!X46="-","-",ROUND(FIRE1113_working!X46,3))</f>
        <v>-</v>
      </c>
      <c r="Y46" s="22" t="s">
        <v>65</v>
      </c>
      <c r="Z46" s="85">
        <f>ROUND(FIRE1113_working!Z46,0)</f>
        <v>1</v>
      </c>
      <c r="AA46" s="85">
        <f>ROUND(FIRE1113_working!AA46,0)</f>
        <v>3</v>
      </c>
      <c r="AB46" s="85">
        <f>ROUND(FIRE1113_working!AB46,0)</f>
        <v>0</v>
      </c>
      <c r="AC46" s="85">
        <f>ROUND(FIRE1113_working!AC46,0)</f>
        <v>0</v>
      </c>
      <c r="AD46" s="86">
        <f>IF(FIRE1113_working!AD46="-","-",ROUND(FIRE1113_working!AD46,3))</f>
        <v>0.75</v>
      </c>
      <c r="AE46" s="22" t="s">
        <v>65</v>
      </c>
      <c r="AF46" s="82">
        <f>ROUND(FIRE1113_working!AF46,0)</f>
        <v>62</v>
      </c>
      <c r="AG46" s="82">
        <f>ROUND(FIRE1113_working!AG46,0)</f>
        <v>11</v>
      </c>
      <c r="AH46" s="82">
        <f>ROUND(FIRE1113_working!AH46,0)</f>
        <v>0</v>
      </c>
      <c r="AI46" s="82">
        <f>ROUND(FIRE1113_working!AI46,0)</f>
        <v>0</v>
      </c>
      <c r="AJ46" s="83">
        <f>IF(FIRE1113_working!AJ46="-","-",ROUND(FIRE1113_working!AJ46,3))</f>
        <v>0.151</v>
      </c>
      <c r="AK46" s="87"/>
      <c r="AL46" s="87"/>
      <c r="AM46" s="87"/>
      <c r="AN46" s="87"/>
      <c r="AO46" s="66"/>
      <c r="AP46" s="66"/>
      <c r="AQ46" s="53"/>
    </row>
    <row r="47" spans="1:43" s="2" customFormat="1" ht="15" customHeight="1" x14ac:dyDescent="0.25">
      <c r="A47" s="23" t="s">
        <v>37</v>
      </c>
      <c r="B47" s="85">
        <f>ROUND(FIRE1113_working!B47,0)</f>
        <v>8</v>
      </c>
      <c r="C47" s="85">
        <f>ROUND(FIRE1113_working!C47,0)</f>
        <v>1</v>
      </c>
      <c r="D47" s="85">
        <f>ROUND(FIRE1113_working!D47,0)</f>
        <v>0</v>
      </c>
      <c r="E47" s="85">
        <f>ROUND(FIRE1113_working!E47,0)</f>
        <v>0</v>
      </c>
      <c r="F47" s="86">
        <f>IF(FIRE1113_working!F47="-","-",ROUND(FIRE1113_working!F47,3))</f>
        <v>0.111</v>
      </c>
      <c r="G47" s="22" t="s">
        <v>65</v>
      </c>
      <c r="H47" s="85">
        <f>ROUND(FIRE1113_working!H47,0)</f>
        <v>19</v>
      </c>
      <c r="I47" s="85">
        <f>ROUND(FIRE1113_working!I47,0)</f>
        <v>3</v>
      </c>
      <c r="J47" s="85">
        <f>ROUND(FIRE1113_working!J47,0)</f>
        <v>0</v>
      </c>
      <c r="K47" s="85">
        <f>ROUND(FIRE1113_working!K47,0)</f>
        <v>0</v>
      </c>
      <c r="L47" s="86">
        <f>IF(FIRE1113_working!L47="-","-",ROUND(FIRE1113_working!L47,3))</f>
        <v>0.13600000000000001</v>
      </c>
      <c r="M47" s="22" t="s">
        <v>65</v>
      </c>
      <c r="N47" s="82">
        <f>ROUND(FIRE1113_working!N47,0)</f>
        <v>27</v>
      </c>
      <c r="O47" s="82">
        <f>ROUND(FIRE1113_working!O47,0)</f>
        <v>4</v>
      </c>
      <c r="P47" s="82">
        <f>ROUND(FIRE1113_working!P47,0)</f>
        <v>0</v>
      </c>
      <c r="Q47" s="82">
        <f>ROUND(FIRE1113_working!Q47,0)</f>
        <v>0</v>
      </c>
      <c r="R47" s="83">
        <f>IF(FIRE1113_working!R47="-","-",ROUND(FIRE1113_working!R47,3))</f>
        <v>0.129</v>
      </c>
      <c r="S47" s="22" t="s">
        <v>65</v>
      </c>
      <c r="T47" s="85">
        <f>ROUND(FIRE1113_working!T47,0)</f>
        <v>0</v>
      </c>
      <c r="U47" s="85">
        <f>ROUND(FIRE1113_working!U47,0)</f>
        <v>1</v>
      </c>
      <c r="V47" s="85">
        <f>ROUND(FIRE1113_working!V47,0)</f>
        <v>0</v>
      </c>
      <c r="W47" s="85">
        <f>ROUND(FIRE1113_working!W47,0)</f>
        <v>0</v>
      </c>
      <c r="X47" s="86">
        <f>IF(FIRE1113_working!X47="-","-",ROUND(FIRE1113_working!X47,3))</f>
        <v>1</v>
      </c>
      <c r="Y47" s="22" t="s">
        <v>65</v>
      </c>
      <c r="Z47" s="85">
        <f>ROUND(FIRE1113_working!Z47,0)</f>
        <v>6</v>
      </c>
      <c r="AA47" s="85">
        <f>ROUND(FIRE1113_working!AA47,0)</f>
        <v>7</v>
      </c>
      <c r="AB47" s="85">
        <f>ROUND(FIRE1113_working!AB47,0)</f>
        <v>0</v>
      </c>
      <c r="AC47" s="85">
        <f>ROUND(FIRE1113_working!AC47,0)</f>
        <v>0</v>
      </c>
      <c r="AD47" s="86">
        <f>IF(FIRE1113_working!AD47="-","-",ROUND(FIRE1113_working!AD47,3))</f>
        <v>0.53800000000000003</v>
      </c>
      <c r="AE47" s="22" t="s">
        <v>65</v>
      </c>
      <c r="AF47" s="82">
        <f>ROUND(FIRE1113_working!AF47,0)</f>
        <v>33</v>
      </c>
      <c r="AG47" s="82">
        <f>ROUND(FIRE1113_working!AG47,0)</f>
        <v>12</v>
      </c>
      <c r="AH47" s="82">
        <f>ROUND(FIRE1113_working!AH47,0)</f>
        <v>0</v>
      </c>
      <c r="AI47" s="82">
        <f>ROUND(FIRE1113_working!AI47,0)</f>
        <v>0</v>
      </c>
      <c r="AJ47" s="83">
        <f>IF(FIRE1113_working!AJ47="-","-",ROUND(FIRE1113_working!AJ47,3))</f>
        <v>0.26700000000000002</v>
      </c>
      <c r="AK47" s="87"/>
      <c r="AL47" s="87"/>
      <c r="AM47" s="87"/>
      <c r="AN47" s="87"/>
      <c r="AO47" s="66"/>
      <c r="AP47" s="66"/>
      <c r="AQ47" s="53"/>
    </row>
    <row r="48" spans="1:43" s="2" customFormat="1" ht="15" customHeight="1" x14ac:dyDescent="0.25">
      <c r="A48" s="23" t="s">
        <v>46</v>
      </c>
      <c r="B48" s="85">
        <f>ROUND(FIRE1113_working!B48,0)</f>
        <v>48</v>
      </c>
      <c r="C48" s="85">
        <f>ROUND(FIRE1113_working!C48,0)</f>
        <v>5</v>
      </c>
      <c r="D48" s="85">
        <f>ROUND(FIRE1113_working!D48,0)</f>
        <v>0</v>
      </c>
      <c r="E48" s="85">
        <f>ROUND(FIRE1113_working!E48,0)</f>
        <v>0</v>
      </c>
      <c r="F48" s="86">
        <f>IF(FIRE1113_working!F48="-","-",ROUND(FIRE1113_working!F48,3))</f>
        <v>9.4E-2</v>
      </c>
      <c r="G48" s="22" t="s">
        <v>65</v>
      </c>
      <c r="H48" s="85">
        <f>ROUND(FIRE1113_working!H48,0)</f>
        <v>8</v>
      </c>
      <c r="I48" s="85">
        <f>ROUND(FIRE1113_working!I48,0)</f>
        <v>0</v>
      </c>
      <c r="J48" s="85">
        <f>ROUND(FIRE1113_working!J48,0)</f>
        <v>0</v>
      </c>
      <c r="K48" s="85">
        <f>ROUND(FIRE1113_working!K48,0)</f>
        <v>0</v>
      </c>
      <c r="L48" s="86">
        <f>IF(FIRE1113_working!L48="-","-",ROUND(FIRE1113_working!L48,3))</f>
        <v>0</v>
      </c>
      <c r="M48" s="22" t="s">
        <v>65</v>
      </c>
      <c r="N48" s="82">
        <f>ROUND(FIRE1113_working!N48,0)</f>
        <v>56</v>
      </c>
      <c r="O48" s="82">
        <f>ROUND(FIRE1113_working!O48,0)</f>
        <v>5</v>
      </c>
      <c r="P48" s="82">
        <f>ROUND(FIRE1113_working!P48,0)</f>
        <v>0</v>
      </c>
      <c r="Q48" s="82">
        <f>ROUND(FIRE1113_working!Q48,0)</f>
        <v>0</v>
      </c>
      <c r="R48" s="83">
        <f>IF(FIRE1113_working!R48="-","-",ROUND(FIRE1113_working!R48,3))</f>
        <v>8.2000000000000003E-2</v>
      </c>
      <c r="S48" s="22" t="s">
        <v>65</v>
      </c>
      <c r="T48" s="85">
        <f>ROUND(FIRE1113_working!T48,0)</f>
        <v>0</v>
      </c>
      <c r="U48" s="85">
        <f>ROUND(FIRE1113_working!U48,0)</f>
        <v>2</v>
      </c>
      <c r="V48" s="85">
        <f>ROUND(FIRE1113_working!V48,0)</f>
        <v>0</v>
      </c>
      <c r="W48" s="85">
        <f>ROUND(FIRE1113_working!W48,0)</f>
        <v>0</v>
      </c>
      <c r="X48" s="86">
        <f>IF(FIRE1113_working!X48="-","-",ROUND(FIRE1113_working!X48,3))</f>
        <v>1</v>
      </c>
      <c r="Y48" s="22" t="s">
        <v>65</v>
      </c>
      <c r="Z48" s="85">
        <f>ROUND(FIRE1113_working!Z48,0)</f>
        <v>6</v>
      </c>
      <c r="AA48" s="85">
        <f>ROUND(FIRE1113_working!AA48,0)</f>
        <v>19</v>
      </c>
      <c r="AB48" s="85">
        <f>ROUND(FIRE1113_working!AB48,0)</f>
        <v>0</v>
      </c>
      <c r="AC48" s="85">
        <f>ROUND(FIRE1113_working!AC48,0)</f>
        <v>0</v>
      </c>
      <c r="AD48" s="86">
        <f>IF(FIRE1113_working!AD48="-","-",ROUND(FIRE1113_working!AD48,3))</f>
        <v>0.76</v>
      </c>
      <c r="AE48" s="22" t="s">
        <v>65</v>
      </c>
      <c r="AF48" s="82">
        <f>ROUND(FIRE1113_working!AF48,0)</f>
        <v>62</v>
      </c>
      <c r="AG48" s="82">
        <f>ROUND(FIRE1113_working!AG48,0)</f>
        <v>26</v>
      </c>
      <c r="AH48" s="82">
        <f>ROUND(FIRE1113_working!AH48,0)</f>
        <v>0</v>
      </c>
      <c r="AI48" s="82">
        <f>ROUND(FIRE1113_working!AI48,0)</f>
        <v>0</v>
      </c>
      <c r="AJ48" s="83">
        <f>IF(FIRE1113_working!AJ48="-","-",ROUND(FIRE1113_working!AJ48,3))</f>
        <v>0.29499999999999998</v>
      </c>
      <c r="AK48" s="87"/>
      <c r="AL48" s="87"/>
      <c r="AM48" s="87"/>
      <c r="AN48" s="87"/>
      <c r="AO48" s="66"/>
      <c r="AP48" s="66"/>
      <c r="AQ48" s="53"/>
    </row>
    <row r="49" spans="1:43" s="2" customFormat="1" ht="15" customHeight="1" x14ac:dyDescent="0.25">
      <c r="A49" s="23" t="s">
        <v>38</v>
      </c>
      <c r="B49" s="85">
        <f>ROUND(FIRE1113_working!B49,0)</f>
        <v>13</v>
      </c>
      <c r="C49" s="85">
        <f>ROUND(FIRE1113_working!C49,0)</f>
        <v>3</v>
      </c>
      <c r="D49" s="85">
        <f>ROUND(FIRE1113_working!D49,0)</f>
        <v>0</v>
      </c>
      <c r="E49" s="85">
        <f>ROUND(FIRE1113_working!E49,0)</f>
        <v>0</v>
      </c>
      <c r="F49" s="86">
        <f>IF(FIRE1113_working!F49="-","-",ROUND(FIRE1113_working!F49,3))</f>
        <v>0.188</v>
      </c>
      <c r="G49" s="22" t="s">
        <v>65</v>
      </c>
      <c r="H49" s="85">
        <f>ROUND(FIRE1113_working!H49,0)</f>
        <v>34</v>
      </c>
      <c r="I49" s="85">
        <f>ROUND(FIRE1113_working!I49,0)</f>
        <v>0</v>
      </c>
      <c r="J49" s="85">
        <f>ROUND(FIRE1113_working!J49,0)</f>
        <v>0</v>
      </c>
      <c r="K49" s="85">
        <f>ROUND(FIRE1113_working!K49,0)</f>
        <v>0</v>
      </c>
      <c r="L49" s="86">
        <f>IF(FIRE1113_working!L49="-","-",ROUND(FIRE1113_working!L49,3))</f>
        <v>0</v>
      </c>
      <c r="M49" s="22" t="s">
        <v>65</v>
      </c>
      <c r="N49" s="82">
        <f>ROUND(FIRE1113_working!N49,0)</f>
        <v>47</v>
      </c>
      <c r="O49" s="82">
        <f>ROUND(FIRE1113_working!O49,0)</f>
        <v>3</v>
      </c>
      <c r="P49" s="82">
        <f>ROUND(FIRE1113_working!P49,0)</f>
        <v>0</v>
      </c>
      <c r="Q49" s="82">
        <f>ROUND(FIRE1113_working!Q49,0)</f>
        <v>0</v>
      </c>
      <c r="R49" s="83">
        <f>IF(FIRE1113_working!R49="-","-",ROUND(FIRE1113_working!R49,3))</f>
        <v>0.06</v>
      </c>
      <c r="S49" s="22" t="s">
        <v>65</v>
      </c>
      <c r="T49" s="85">
        <f>ROUND(FIRE1113_working!T49,0)</f>
        <v>0</v>
      </c>
      <c r="U49" s="85">
        <f>ROUND(FIRE1113_working!U49,0)</f>
        <v>0</v>
      </c>
      <c r="V49" s="85">
        <f>ROUND(FIRE1113_working!V49,0)</f>
        <v>0</v>
      </c>
      <c r="W49" s="85">
        <f>ROUND(FIRE1113_working!W49,0)</f>
        <v>0</v>
      </c>
      <c r="X49" s="86" t="str">
        <f>IF(FIRE1113_working!X49="-","-",ROUND(FIRE1113_working!X49,3))</f>
        <v>-</v>
      </c>
      <c r="Y49" s="22" t="s">
        <v>65</v>
      </c>
      <c r="Z49" s="85">
        <f>ROUND(FIRE1113_working!Z49,0)</f>
        <v>5</v>
      </c>
      <c r="AA49" s="85">
        <f>ROUND(FIRE1113_working!AA49,0)</f>
        <v>15</v>
      </c>
      <c r="AB49" s="85">
        <f>ROUND(FIRE1113_working!AB49,0)</f>
        <v>0</v>
      </c>
      <c r="AC49" s="85">
        <f>ROUND(FIRE1113_working!AC49,0)</f>
        <v>0</v>
      </c>
      <c r="AD49" s="86">
        <f>IF(FIRE1113_working!AD49="-","-",ROUND(FIRE1113_working!AD49,3))</f>
        <v>0.75</v>
      </c>
      <c r="AE49" s="22" t="s">
        <v>65</v>
      </c>
      <c r="AF49" s="82">
        <f>ROUND(FIRE1113_working!AF49,0)</f>
        <v>52</v>
      </c>
      <c r="AG49" s="82">
        <f>ROUND(FIRE1113_working!AG49,0)</f>
        <v>18</v>
      </c>
      <c r="AH49" s="82">
        <f>ROUND(FIRE1113_working!AH49,0)</f>
        <v>0</v>
      </c>
      <c r="AI49" s="82">
        <f>ROUND(FIRE1113_working!AI49,0)</f>
        <v>0</v>
      </c>
      <c r="AJ49" s="83">
        <f>IF(FIRE1113_working!AJ49="-","-",ROUND(FIRE1113_working!AJ49,3))</f>
        <v>0.25700000000000001</v>
      </c>
      <c r="AK49" s="87"/>
      <c r="AL49" s="87"/>
      <c r="AM49" s="87"/>
      <c r="AN49" s="87"/>
      <c r="AO49" s="66"/>
      <c r="AP49" s="66"/>
      <c r="AQ49" s="53"/>
    </row>
    <row r="50" spans="1:43" s="2" customFormat="1" ht="14.45" customHeight="1" x14ac:dyDescent="0.25">
      <c r="A50" s="23" t="s">
        <v>39</v>
      </c>
      <c r="B50" s="85">
        <f>ROUND(FIRE1113_working!B50,0)</f>
        <v>16</v>
      </c>
      <c r="C50" s="85">
        <f>ROUND(FIRE1113_working!C50,0)</f>
        <v>2</v>
      </c>
      <c r="D50" s="85">
        <f>ROUND(FIRE1113_working!D50,0)</f>
        <v>0</v>
      </c>
      <c r="E50" s="85">
        <f>ROUND(FIRE1113_working!E50,0)</f>
        <v>0</v>
      </c>
      <c r="F50" s="86">
        <f>IF(FIRE1113_working!F50="-","-",ROUND(FIRE1113_working!F50,3))</f>
        <v>0.111</v>
      </c>
      <c r="G50" s="22" t="s">
        <v>65</v>
      </c>
      <c r="H50" s="85">
        <f>ROUND(FIRE1113_working!H50,0)</f>
        <v>32</v>
      </c>
      <c r="I50" s="85">
        <f>ROUND(FIRE1113_working!I50,0)</f>
        <v>2</v>
      </c>
      <c r="J50" s="85">
        <f>ROUND(FIRE1113_working!J50,0)</f>
        <v>0</v>
      </c>
      <c r="K50" s="85">
        <f>ROUND(FIRE1113_working!K50,0)</f>
        <v>0</v>
      </c>
      <c r="L50" s="86">
        <f>IF(FIRE1113_working!L50="-","-",ROUND(FIRE1113_working!L50,3))</f>
        <v>5.8999999999999997E-2</v>
      </c>
      <c r="M50" s="22" t="s">
        <v>65</v>
      </c>
      <c r="N50" s="82">
        <f>ROUND(FIRE1113_working!N50,0)</f>
        <v>48</v>
      </c>
      <c r="O50" s="82">
        <f>ROUND(FIRE1113_working!O50,0)</f>
        <v>4</v>
      </c>
      <c r="P50" s="82">
        <f>ROUND(FIRE1113_working!P50,0)</f>
        <v>0</v>
      </c>
      <c r="Q50" s="82">
        <f>ROUND(FIRE1113_working!Q50,0)</f>
        <v>0</v>
      </c>
      <c r="R50" s="83">
        <f>IF(FIRE1113_working!R50="-","-",ROUND(FIRE1113_working!R50,3))</f>
        <v>7.6999999999999999E-2</v>
      </c>
      <c r="S50" s="22" t="s">
        <v>65</v>
      </c>
      <c r="T50" s="85">
        <f>ROUND(FIRE1113_working!T50,0)</f>
        <v>0</v>
      </c>
      <c r="U50" s="85">
        <f>ROUND(FIRE1113_working!U50,0)</f>
        <v>0</v>
      </c>
      <c r="V50" s="85">
        <f>ROUND(FIRE1113_working!V50,0)</f>
        <v>0</v>
      </c>
      <c r="W50" s="85">
        <f>ROUND(FIRE1113_working!W50,0)</f>
        <v>0</v>
      </c>
      <c r="X50" s="86" t="str">
        <f>IF(FIRE1113_working!X50="-","-",ROUND(FIRE1113_working!X50,3))</f>
        <v>-</v>
      </c>
      <c r="Y50" s="22" t="s">
        <v>65</v>
      </c>
      <c r="Z50" s="85">
        <f>ROUND(FIRE1113_working!Z50,0)</f>
        <v>6</v>
      </c>
      <c r="AA50" s="85">
        <f>ROUND(FIRE1113_working!AA50,0)</f>
        <v>6</v>
      </c>
      <c r="AB50" s="85">
        <f>ROUND(FIRE1113_working!AB50,0)</f>
        <v>0</v>
      </c>
      <c r="AC50" s="85">
        <f>ROUND(FIRE1113_working!AC50,0)</f>
        <v>0</v>
      </c>
      <c r="AD50" s="86">
        <f>IF(FIRE1113_working!AD50="-","-",ROUND(FIRE1113_working!AD50,3))</f>
        <v>0.5</v>
      </c>
      <c r="AE50" s="22" t="s">
        <v>65</v>
      </c>
      <c r="AF50" s="82">
        <f>ROUND(FIRE1113_working!AF50,0)</f>
        <v>54</v>
      </c>
      <c r="AG50" s="82">
        <f>ROUND(FIRE1113_working!AG50,0)</f>
        <v>10</v>
      </c>
      <c r="AH50" s="82">
        <f>ROUND(FIRE1113_working!AH50,0)</f>
        <v>0</v>
      </c>
      <c r="AI50" s="82">
        <f>ROUND(FIRE1113_working!AI50,0)</f>
        <v>0</v>
      </c>
      <c r="AJ50" s="83">
        <f>IF(FIRE1113_working!AJ50="-","-",ROUND(FIRE1113_working!AJ50,3))</f>
        <v>0.156</v>
      </c>
      <c r="AK50" s="87"/>
      <c r="AL50" s="87"/>
      <c r="AM50" s="87"/>
      <c r="AN50" s="87"/>
      <c r="AO50" s="66"/>
      <c r="AP50" s="66"/>
      <c r="AQ50" s="53"/>
    </row>
    <row r="51" spans="1:43" s="2" customFormat="1" ht="15" customHeight="1" x14ac:dyDescent="0.25">
      <c r="A51" s="23" t="s">
        <v>40</v>
      </c>
      <c r="B51" s="85">
        <f>ROUND(FIRE1113_working!B51,0)</f>
        <v>48</v>
      </c>
      <c r="C51" s="85">
        <f>ROUND(FIRE1113_working!C51,0)</f>
        <v>4</v>
      </c>
      <c r="D51" s="85">
        <f>ROUND(FIRE1113_working!D51,0)</f>
        <v>0</v>
      </c>
      <c r="E51" s="85">
        <f>ROUND(FIRE1113_working!E51,0)</f>
        <v>1</v>
      </c>
      <c r="F51" s="86">
        <f>IF(FIRE1113_working!F51="-","-",ROUND(FIRE1113_working!F51,3))</f>
        <v>7.6999999999999999E-2</v>
      </c>
      <c r="G51" s="22" t="s">
        <v>65</v>
      </c>
      <c r="H51" s="85">
        <f>ROUND(FIRE1113_working!H51,0)</f>
        <v>10</v>
      </c>
      <c r="I51" s="85">
        <f>ROUND(FIRE1113_working!I51,0)</f>
        <v>1</v>
      </c>
      <c r="J51" s="85">
        <f>ROUND(FIRE1113_working!J51,0)</f>
        <v>0</v>
      </c>
      <c r="K51" s="85">
        <f>ROUND(FIRE1113_working!K51,0)</f>
        <v>0</v>
      </c>
      <c r="L51" s="86">
        <f>IF(FIRE1113_working!L51="-","-",ROUND(FIRE1113_working!L51,3))</f>
        <v>9.0999999999999998E-2</v>
      </c>
      <c r="M51" s="22" t="s">
        <v>65</v>
      </c>
      <c r="N51" s="82">
        <f>ROUND(FIRE1113_working!N51,0)</f>
        <v>58</v>
      </c>
      <c r="O51" s="82">
        <f>ROUND(FIRE1113_working!O51,0)</f>
        <v>5</v>
      </c>
      <c r="P51" s="82">
        <f>ROUND(FIRE1113_working!P51,0)</f>
        <v>0</v>
      </c>
      <c r="Q51" s="82">
        <f>ROUND(FIRE1113_working!Q51,0)</f>
        <v>1</v>
      </c>
      <c r="R51" s="83">
        <f>IF(FIRE1113_working!R51="-","-",ROUND(FIRE1113_working!R51,3))</f>
        <v>7.9000000000000001E-2</v>
      </c>
      <c r="S51" s="22" t="s">
        <v>65</v>
      </c>
      <c r="T51" s="85">
        <f>ROUND(FIRE1113_working!T51,0)</f>
        <v>2</v>
      </c>
      <c r="U51" s="85">
        <f>ROUND(FIRE1113_working!U51,0)</f>
        <v>3</v>
      </c>
      <c r="V51" s="85">
        <f>ROUND(FIRE1113_working!V51,0)</f>
        <v>0</v>
      </c>
      <c r="W51" s="85">
        <f>ROUND(FIRE1113_working!W51,0)</f>
        <v>0</v>
      </c>
      <c r="X51" s="86">
        <f>IF(FIRE1113_working!X51="-","-",ROUND(FIRE1113_working!X51,3))</f>
        <v>0.6</v>
      </c>
      <c r="Y51" s="22" t="s">
        <v>65</v>
      </c>
      <c r="Z51" s="85">
        <f>ROUND(FIRE1113_working!Z51,0)</f>
        <v>11</v>
      </c>
      <c r="AA51" s="85">
        <f>ROUND(FIRE1113_working!AA51,0)</f>
        <v>12</v>
      </c>
      <c r="AB51" s="85">
        <f>ROUND(FIRE1113_working!AB51,0)</f>
        <v>0</v>
      </c>
      <c r="AC51" s="85">
        <f>ROUND(FIRE1113_working!AC51,0)</f>
        <v>0</v>
      </c>
      <c r="AD51" s="86">
        <f>IF(FIRE1113_working!AD51="-","-",ROUND(FIRE1113_working!AD51,3))</f>
        <v>0.52200000000000002</v>
      </c>
      <c r="AE51" s="22" t="s">
        <v>65</v>
      </c>
      <c r="AF51" s="82">
        <f>ROUND(FIRE1113_working!AF51,0)</f>
        <v>71</v>
      </c>
      <c r="AG51" s="82">
        <f>ROUND(FIRE1113_working!AG51,0)</f>
        <v>20</v>
      </c>
      <c r="AH51" s="82">
        <f>ROUND(FIRE1113_working!AH51,0)</f>
        <v>0</v>
      </c>
      <c r="AI51" s="82">
        <f>ROUND(FIRE1113_working!AI51,0)</f>
        <v>1</v>
      </c>
      <c r="AJ51" s="83">
        <f>IF(FIRE1113_working!AJ51="-","-",ROUND(FIRE1113_working!AJ51,3))</f>
        <v>0.22</v>
      </c>
      <c r="AK51" s="87"/>
      <c r="AL51" s="87"/>
      <c r="AM51" s="87"/>
      <c r="AN51" s="87"/>
      <c r="AO51" s="66"/>
      <c r="AP51" s="66"/>
      <c r="AQ51" s="53"/>
    </row>
    <row r="52" spans="1:43" s="2" customFormat="1" ht="15" customHeight="1" x14ac:dyDescent="0.25">
      <c r="A52" s="23" t="s">
        <v>47</v>
      </c>
      <c r="B52" s="85">
        <f>ROUND(FIRE1113_working!B52,0)</f>
        <v>37</v>
      </c>
      <c r="C52" s="85">
        <f>ROUND(FIRE1113_working!C52,0)</f>
        <v>5</v>
      </c>
      <c r="D52" s="85">
        <f>ROUND(FIRE1113_working!D52,0)</f>
        <v>0</v>
      </c>
      <c r="E52" s="85">
        <f>ROUND(FIRE1113_working!E52,0)</f>
        <v>0</v>
      </c>
      <c r="F52" s="86">
        <f>IF(FIRE1113_working!F52="-","-",ROUND(FIRE1113_working!F52,3))</f>
        <v>0.11899999999999999</v>
      </c>
      <c r="G52" s="22" t="s">
        <v>65</v>
      </c>
      <c r="H52" s="85">
        <f>ROUND(FIRE1113_working!H52,0)</f>
        <v>2</v>
      </c>
      <c r="I52" s="85">
        <f>ROUND(FIRE1113_working!I52,0)</f>
        <v>0</v>
      </c>
      <c r="J52" s="85">
        <f>ROUND(FIRE1113_working!J52,0)</f>
        <v>0</v>
      </c>
      <c r="K52" s="85">
        <f>ROUND(FIRE1113_working!K52,0)</f>
        <v>0</v>
      </c>
      <c r="L52" s="86">
        <f>IF(FIRE1113_working!L52="-","-",ROUND(FIRE1113_working!L52,3))</f>
        <v>0</v>
      </c>
      <c r="M52" s="22" t="s">
        <v>65</v>
      </c>
      <c r="N52" s="82">
        <f>ROUND(FIRE1113_working!N52,0)</f>
        <v>39</v>
      </c>
      <c r="O52" s="82">
        <f>ROUND(FIRE1113_working!O52,0)</f>
        <v>5</v>
      </c>
      <c r="P52" s="82">
        <f>ROUND(FIRE1113_working!P52,0)</f>
        <v>0</v>
      </c>
      <c r="Q52" s="82">
        <f>ROUND(FIRE1113_working!Q52,0)</f>
        <v>0</v>
      </c>
      <c r="R52" s="83">
        <f>IF(FIRE1113_working!R52="-","-",ROUND(FIRE1113_working!R52,3))</f>
        <v>0.114</v>
      </c>
      <c r="S52" s="22" t="s">
        <v>65</v>
      </c>
      <c r="T52" s="85">
        <f>ROUND(FIRE1113_working!T52,0)</f>
        <v>1</v>
      </c>
      <c r="U52" s="85">
        <f>ROUND(FIRE1113_working!U52,0)</f>
        <v>4</v>
      </c>
      <c r="V52" s="85">
        <f>ROUND(FIRE1113_working!V52,0)</f>
        <v>0</v>
      </c>
      <c r="W52" s="85">
        <f>ROUND(FIRE1113_working!W52,0)</f>
        <v>0</v>
      </c>
      <c r="X52" s="86">
        <f>IF(FIRE1113_working!X52="-","-",ROUND(FIRE1113_working!X52,3))</f>
        <v>0.8</v>
      </c>
      <c r="Y52" s="22" t="s">
        <v>65</v>
      </c>
      <c r="Z52" s="85">
        <f>ROUND(FIRE1113_working!Z52,0)</f>
        <v>13</v>
      </c>
      <c r="AA52" s="85">
        <f>ROUND(FIRE1113_working!AA52,0)</f>
        <v>14</v>
      </c>
      <c r="AB52" s="85">
        <f>ROUND(FIRE1113_working!AB52,0)</f>
        <v>0</v>
      </c>
      <c r="AC52" s="85">
        <f>ROUND(FIRE1113_working!AC52,0)</f>
        <v>0</v>
      </c>
      <c r="AD52" s="86">
        <f>IF(FIRE1113_working!AD52="-","-",ROUND(FIRE1113_working!AD52,3))</f>
        <v>0.51900000000000002</v>
      </c>
      <c r="AE52" s="22" t="s">
        <v>65</v>
      </c>
      <c r="AF52" s="82">
        <f>ROUND(FIRE1113_working!AF52,0)</f>
        <v>53</v>
      </c>
      <c r="AG52" s="82">
        <f>ROUND(FIRE1113_working!AG52,0)</f>
        <v>23</v>
      </c>
      <c r="AH52" s="82">
        <f>ROUND(FIRE1113_working!AH52,0)</f>
        <v>0</v>
      </c>
      <c r="AI52" s="82">
        <f>ROUND(FIRE1113_working!AI52,0)</f>
        <v>0</v>
      </c>
      <c r="AJ52" s="83">
        <f>IF(FIRE1113_working!AJ52="-","-",ROUND(FIRE1113_working!AJ52,3))</f>
        <v>0.30299999999999999</v>
      </c>
      <c r="AK52" s="87"/>
      <c r="AL52" s="87"/>
      <c r="AM52" s="87"/>
      <c r="AN52" s="87"/>
      <c r="AO52" s="66"/>
      <c r="AP52" s="66"/>
      <c r="AQ52" s="53"/>
    </row>
    <row r="53" spans="1:43" s="2" customFormat="1" ht="15" customHeight="1" x14ac:dyDescent="0.25">
      <c r="A53" s="23" t="s">
        <v>41</v>
      </c>
      <c r="B53" s="85">
        <f>ROUND(FIRE1113_working!B53,0)</f>
        <v>20</v>
      </c>
      <c r="C53" s="85">
        <f>ROUND(FIRE1113_working!C53,0)</f>
        <v>1</v>
      </c>
      <c r="D53" s="85">
        <f>ROUND(FIRE1113_working!D53,0)</f>
        <v>0</v>
      </c>
      <c r="E53" s="85">
        <f>ROUND(FIRE1113_working!E53,0)</f>
        <v>0</v>
      </c>
      <c r="F53" s="86">
        <f>IF(FIRE1113_working!F53="-","-",ROUND(FIRE1113_working!F53,3))</f>
        <v>4.8000000000000001E-2</v>
      </c>
      <c r="G53" s="22" t="s">
        <v>65</v>
      </c>
      <c r="H53" s="85">
        <f>ROUND(FIRE1113_working!H53,0)</f>
        <v>10</v>
      </c>
      <c r="I53" s="85">
        <f>ROUND(FIRE1113_working!I53,0)</f>
        <v>1</v>
      </c>
      <c r="J53" s="85">
        <f>ROUND(FIRE1113_working!J53,0)</f>
        <v>0</v>
      </c>
      <c r="K53" s="85">
        <f>ROUND(FIRE1113_working!K53,0)</f>
        <v>0</v>
      </c>
      <c r="L53" s="86">
        <f>IF(FIRE1113_working!L53="-","-",ROUND(FIRE1113_working!L53,3))</f>
        <v>9.0999999999999998E-2</v>
      </c>
      <c r="M53" s="22" t="s">
        <v>65</v>
      </c>
      <c r="N53" s="82">
        <f>ROUND(FIRE1113_working!N53,0)</f>
        <v>30</v>
      </c>
      <c r="O53" s="82">
        <f>ROUND(FIRE1113_working!O53,0)</f>
        <v>2</v>
      </c>
      <c r="P53" s="82">
        <f>ROUND(FIRE1113_working!P53,0)</f>
        <v>0</v>
      </c>
      <c r="Q53" s="82">
        <f>ROUND(FIRE1113_working!Q53,0)</f>
        <v>0</v>
      </c>
      <c r="R53" s="83">
        <f>IF(FIRE1113_working!R53="-","-",ROUND(FIRE1113_working!R53,3))</f>
        <v>6.3E-2</v>
      </c>
      <c r="S53" s="22" t="s">
        <v>65</v>
      </c>
      <c r="T53" s="85">
        <f>ROUND(FIRE1113_working!T53,0)</f>
        <v>2</v>
      </c>
      <c r="U53" s="85">
        <f>ROUND(FIRE1113_working!U53,0)</f>
        <v>2</v>
      </c>
      <c r="V53" s="85">
        <f>ROUND(FIRE1113_working!V53,0)</f>
        <v>0</v>
      </c>
      <c r="W53" s="85">
        <f>ROUND(FIRE1113_working!W53,0)</f>
        <v>0</v>
      </c>
      <c r="X53" s="86">
        <f>IF(FIRE1113_working!X53="-","-",ROUND(FIRE1113_working!X53,3))</f>
        <v>0.5</v>
      </c>
      <c r="Y53" s="22" t="s">
        <v>65</v>
      </c>
      <c r="Z53" s="85">
        <f>ROUND(FIRE1113_working!Z53,0)</f>
        <v>7</v>
      </c>
      <c r="AA53" s="85">
        <f>ROUND(FIRE1113_working!AA53,0)</f>
        <v>5</v>
      </c>
      <c r="AB53" s="85">
        <f>ROUND(FIRE1113_working!AB53,0)</f>
        <v>0</v>
      </c>
      <c r="AC53" s="85">
        <f>ROUND(FIRE1113_working!AC53,0)</f>
        <v>0</v>
      </c>
      <c r="AD53" s="86">
        <f>IF(FIRE1113_working!AD53="-","-",ROUND(FIRE1113_working!AD53,3))</f>
        <v>0.41699999999999998</v>
      </c>
      <c r="AE53" s="22" t="s">
        <v>65</v>
      </c>
      <c r="AF53" s="82">
        <f>ROUND(FIRE1113_working!AF53,0)</f>
        <v>39</v>
      </c>
      <c r="AG53" s="82">
        <f>ROUND(FIRE1113_working!AG53,0)</f>
        <v>9</v>
      </c>
      <c r="AH53" s="82">
        <f>ROUND(FIRE1113_working!AH53,0)</f>
        <v>0</v>
      </c>
      <c r="AI53" s="82">
        <f>ROUND(FIRE1113_working!AI53,0)</f>
        <v>0</v>
      </c>
      <c r="AJ53" s="83">
        <f>IF(FIRE1113_working!AJ53="-","-",ROUND(FIRE1113_working!AJ53,3))</f>
        <v>0.188</v>
      </c>
      <c r="AK53" s="87"/>
      <c r="AL53" s="87"/>
      <c r="AM53" s="87"/>
      <c r="AN53" s="87"/>
      <c r="AO53" s="66"/>
      <c r="AP53" s="66"/>
      <c r="AQ53" s="53"/>
    </row>
    <row r="54" spans="1:43" s="2" customFormat="1" ht="15" customHeight="1" x14ac:dyDescent="0.25">
      <c r="A54" s="23" t="s">
        <v>48</v>
      </c>
      <c r="B54" s="85">
        <f>ROUND(FIRE1113_working!B54,0)</f>
        <v>71</v>
      </c>
      <c r="C54" s="85">
        <f>ROUND(FIRE1113_working!C54,0)</f>
        <v>11</v>
      </c>
      <c r="D54" s="85">
        <f>ROUND(FIRE1113_working!D54,0)</f>
        <v>0</v>
      </c>
      <c r="E54" s="85">
        <f>ROUND(FIRE1113_working!E54,0)</f>
        <v>0</v>
      </c>
      <c r="F54" s="86">
        <f>IF(FIRE1113_working!F54="-","-",ROUND(FIRE1113_working!F54,3))</f>
        <v>0.13400000000000001</v>
      </c>
      <c r="G54" s="22" t="s">
        <v>65</v>
      </c>
      <c r="H54" s="85">
        <f>ROUND(FIRE1113_working!H54,0)</f>
        <v>0</v>
      </c>
      <c r="I54" s="85">
        <f>ROUND(FIRE1113_working!I54,0)</f>
        <v>0</v>
      </c>
      <c r="J54" s="85">
        <f>ROUND(FIRE1113_working!J54,0)</f>
        <v>0</v>
      </c>
      <c r="K54" s="85">
        <f>ROUND(FIRE1113_working!K54,0)</f>
        <v>0</v>
      </c>
      <c r="L54" s="86" t="str">
        <f>IF(FIRE1113_working!L54="-","-",ROUND(FIRE1113_working!L54,3))</f>
        <v>-</v>
      </c>
      <c r="M54" s="22" t="s">
        <v>65</v>
      </c>
      <c r="N54" s="82">
        <f>ROUND(FIRE1113_working!N54,0)</f>
        <v>71</v>
      </c>
      <c r="O54" s="82">
        <f>ROUND(FIRE1113_working!O54,0)</f>
        <v>11</v>
      </c>
      <c r="P54" s="82">
        <f>ROUND(FIRE1113_working!P54,0)</f>
        <v>0</v>
      </c>
      <c r="Q54" s="82">
        <f>ROUND(FIRE1113_working!Q54,0)</f>
        <v>0</v>
      </c>
      <c r="R54" s="83">
        <f>IF(FIRE1113_working!R54="-","-",ROUND(FIRE1113_working!R54,3))</f>
        <v>0.13400000000000001</v>
      </c>
      <c r="S54" s="22" t="s">
        <v>65</v>
      </c>
      <c r="T54" s="85">
        <f>ROUND(FIRE1113_working!T54,0)</f>
        <v>1</v>
      </c>
      <c r="U54" s="85">
        <f>ROUND(FIRE1113_working!U54,0)</f>
        <v>4</v>
      </c>
      <c r="V54" s="85">
        <f>ROUND(FIRE1113_working!V54,0)</f>
        <v>0</v>
      </c>
      <c r="W54" s="85">
        <f>ROUND(FIRE1113_working!W54,0)</f>
        <v>0</v>
      </c>
      <c r="X54" s="86">
        <f>IF(FIRE1113_working!X54="-","-",ROUND(FIRE1113_working!X54,3))</f>
        <v>0.8</v>
      </c>
      <c r="Y54" s="22" t="s">
        <v>65</v>
      </c>
      <c r="Z54" s="85">
        <f>ROUND(FIRE1113_working!Z54,0)</f>
        <v>18</v>
      </c>
      <c r="AA54" s="85">
        <f>ROUND(FIRE1113_working!AA54,0)</f>
        <v>19</v>
      </c>
      <c r="AB54" s="85">
        <f>ROUND(FIRE1113_working!AB54,0)</f>
        <v>0</v>
      </c>
      <c r="AC54" s="85">
        <f>ROUND(FIRE1113_working!AC54,0)</f>
        <v>0</v>
      </c>
      <c r="AD54" s="86">
        <f>IF(FIRE1113_working!AD54="-","-",ROUND(FIRE1113_working!AD54,3))</f>
        <v>0.51400000000000001</v>
      </c>
      <c r="AE54" s="22" t="s">
        <v>65</v>
      </c>
      <c r="AF54" s="82">
        <f>ROUND(FIRE1113_working!AF54,0)</f>
        <v>90</v>
      </c>
      <c r="AG54" s="82">
        <f>ROUND(FIRE1113_working!AG54,0)</f>
        <v>34</v>
      </c>
      <c r="AH54" s="82">
        <f>ROUND(FIRE1113_working!AH54,0)</f>
        <v>0</v>
      </c>
      <c r="AI54" s="82">
        <f>ROUND(FIRE1113_working!AI54,0)</f>
        <v>0</v>
      </c>
      <c r="AJ54" s="83">
        <f>IF(FIRE1113_working!AJ54="-","-",ROUND(FIRE1113_working!AJ54,3))</f>
        <v>0.27400000000000002</v>
      </c>
      <c r="AK54" s="87"/>
      <c r="AL54" s="87"/>
      <c r="AM54" s="87"/>
      <c r="AN54" s="87"/>
      <c r="AO54" s="66"/>
      <c r="AP54" s="66"/>
      <c r="AQ54" s="53"/>
    </row>
    <row r="55" spans="1:43" s="2" customFormat="1" ht="15" customHeight="1" x14ac:dyDescent="0.25">
      <c r="A55" s="23" t="s">
        <v>42</v>
      </c>
      <c r="B55" s="85">
        <f>ROUND(FIRE1113_working!B55,0)</f>
        <v>21</v>
      </c>
      <c r="C55" s="85">
        <f>ROUND(FIRE1113_working!C55,0)</f>
        <v>1</v>
      </c>
      <c r="D55" s="85">
        <f>ROUND(FIRE1113_working!D55,0)</f>
        <v>0</v>
      </c>
      <c r="E55" s="85">
        <f>ROUND(FIRE1113_working!E55,0)</f>
        <v>0</v>
      </c>
      <c r="F55" s="86">
        <f>IF(FIRE1113_working!F55="-","-",ROUND(FIRE1113_working!F55,3))</f>
        <v>4.4999999999999998E-2</v>
      </c>
      <c r="G55" s="22" t="s">
        <v>65</v>
      </c>
      <c r="H55" s="85">
        <f>ROUND(FIRE1113_working!H55,0)</f>
        <v>34</v>
      </c>
      <c r="I55" s="85">
        <f>ROUND(FIRE1113_working!I55,0)</f>
        <v>1</v>
      </c>
      <c r="J55" s="85">
        <f>ROUND(FIRE1113_working!J55,0)</f>
        <v>0</v>
      </c>
      <c r="K55" s="85">
        <f>ROUND(FIRE1113_working!K55,0)</f>
        <v>0</v>
      </c>
      <c r="L55" s="86">
        <f>IF(FIRE1113_working!L55="-","-",ROUND(FIRE1113_working!L55,3))</f>
        <v>2.9000000000000001E-2</v>
      </c>
      <c r="M55" s="22" t="s">
        <v>65</v>
      </c>
      <c r="N55" s="82">
        <f>ROUND(FIRE1113_working!N55,0)</f>
        <v>55</v>
      </c>
      <c r="O55" s="82">
        <f>ROUND(FIRE1113_working!O55,0)</f>
        <v>2</v>
      </c>
      <c r="P55" s="82">
        <f>ROUND(FIRE1113_working!P55,0)</f>
        <v>0</v>
      </c>
      <c r="Q55" s="82">
        <f>ROUND(FIRE1113_working!Q55,0)</f>
        <v>0</v>
      </c>
      <c r="R55" s="83">
        <f>IF(FIRE1113_working!R55="-","-",ROUND(FIRE1113_working!R55,3))</f>
        <v>3.5000000000000003E-2</v>
      </c>
      <c r="S55" s="22" t="s">
        <v>65</v>
      </c>
      <c r="T55" s="85">
        <f>ROUND(FIRE1113_working!T55,0)</f>
        <v>0</v>
      </c>
      <c r="U55" s="85">
        <f>ROUND(FIRE1113_working!U55,0)</f>
        <v>0</v>
      </c>
      <c r="V55" s="85">
        <f>ROUND(FIRE1113_working!V55,0)</f>
        <v>0</v>
      </c>
      <c r="W55" s="85">
        <f>ROUND(FIRE1113_working!W55,0)</f>
        <v>0</v>
      </c>
      <c r="X55" s="86" t="str">
        <f>IF(FIRE1113_working!X55="-","-",ROUND(FIRE1113_working!X55,3))</f>
        <v>-</v>
      </c>
      <c r="Y55" s="22" t="s">
        <v>65</v>
      </c>
      <c r="Z55" s="85">
        <f>ROUND(FIRE1113_working!Z55,0)</f>
        <v>4</v>
      </c>
      <c r="AA55" s="85">
        <f>ROUND(FIRE1113_working!AA55,0)</f>
        <v>5</v>
      </c>
      <c r="AB55" s="85">
        <f>ROUND(FIRE1113_working!AB55,0)</f>
        <v>0</v>
      </c>
      <c r="AC55" s="85">
        <f>ROUND(FIRE1113_working!AC55,0)</f>
        <v>1</v>
      </c>
      <c r="AD55" s="86">
        <f>IF(FIRE1113_working!AD55="-","-",ROUND(FIRE1113_working!AD55,3))</f>
        <v>0.55600000000000005</v>
      </c>
      <c r="AE55" s="22" t="s">
        <v>65</v>
      </c>
      <c r="AF55" s="82">
        <f>ROUND(FIRE1113_working!AF55,0)</f>
        <v>59</v>
      </c>
      <c r="AG55" s="82">
        <f>ROUND(FIRE1113_working!AG55,0)</f>
        <v>7</v>
      </c>
      <c r="AH55" s="82">
        <f>ROUND(FIRE1113_working!AH55,0)</f>
        <v>0</v>
      </c>
      <c r="AI55" s="82">
        <f>ROUND(FIRE1113_working!AI55,0)</f>
        <v>1</v>
      </c>
      <c r="AJ55" s="83">
        <f>IF(FIRE1113_working!AJ55="-","-",ROUND(FIRE1113_working!AJ55,3))</f>
        <v>0.106</v>
      </c>
      <c r="AK55" s="87"/>
      <c r="AL55" s="87"/>
      <c r="AM55" s="87"/>
      <c r="AN55" s="87"/>
      <c r="AO55" s="66"/>
      <c r="AP55" s="66"/>
      <c r="AQ55" s="53"/>
    </row>
    <row r="56" spans="1:43" s="2" customFormat="1" ht="15" customHeight="1" thickBot="1" x14ac:dyDescent="0.3">
      <c r="A56" s="69" t="s">
        <v>49</v>
      </c>
      <c r="B56" s="88">
        <f>ROUND(FIRE1113_working!B56,0)</f>
        <v>48</v>
      </c>
      <c r="C56" s="88">
        <f>ROUND(FIRE1113_working!C56,0)</f>
        <v>2</v>
      </c>
      <c r="D56" s="88">
        <f>ROUND(FIRE1113_working!D56,0)</f>
        <v>0</v>
      </c>
      <c r="E56" s="88">
        <f>ROUND(FIRE1113_working!E56,0)</f>
        <v>0</v>
      </c>
      <c r="F56" s="89">
        <f>IF(FIRE1113_working!F56="-","-",ROUND(FIRE1113_working!F56,3))</f>
        <v>0.04</v>
      </c>
      <c r="G56" s="26" t="s">
        <v>65</v>
      </c>
      <c r="H56" s="88">
        <f>ROUND(FIRE1113_working!H56,0)</f>
        <v>17</v>
      </c>
      <c r="I56" s="88">
        <f>ROUND(FIRE1113_working!I56,0)</f>
        <v>0</v>
      </c>
      <c r="J56" s="88">
        <f>ROUND(FIRE1113_working!J56,0)</f>
        <v>0</v>
      </c>
      <c r="K56" s="88">
        <f>ROUND(FIRE1113_working!K56,0)</f>
        <v>0</v>
      </c>
      <c r="L56" s="89">
        <f>IF(FIRE1113_working!L56="-","-",ROUND(FIRE1113_working!L56,3))</f>
        <v>0</v>
      </c>
      <c r="M56" s="26" t="s">
        <v>65</v>
      </c>
      <c r="N56" s="90">
        <f>ROUND(FIRE1113_working!N56,0)</f>
        <v>65</v>
      </c>
      <c r="O56" s="90">
        <f>ROUND(FIRE1113_working!O56,0)</f>
        <v>2</v>
      </c>
      <c r="P56" s="90">
        <f>ROUND(FIRE1113_working!P56,0)</f>
        <v>0</v>
      </c>
      <c r="Q56" s="90">
        <f>ROUND(FIRE1113_working!Q56,0)</f>
        <v>0</v>
      </c>
      <c r="R56" s="91">
        <f>IF(FIRE1113_working!R56="-","-",ROUND(FIRE1113_working!R56,3))</f>
        <v>0.03</v>
      </c>
      <c r="S56" s="26" t="s">
        <v>65</v>
      </c>
      <c r="T56" s="88">
        <f>ROUND(FIRE1113_working!T56,0)</f>
        <v>3</v>
      </c>
      <c r="U56" s="88">
        <f>ROUND(FIRE1113_working!U56,0)</f>
        <v>4</v>
      </c>
      <c r="V56" s="88">
        <f>ROUND(FIRE1113_working!V56,0)</f>
        <v>0</v>
      </c>
      <c r="W56" s="88">
        <f>ROUND(FIRE1113_working!W56,0)</f>
        <v>0</v>
      </c>
      <c r="X56" s="89">
        <f>IF(FIRE1113_working!X56="-","-",ROUND(FIRE1113_working!X56,3))</f>
        <v>0.57099999999999995</v>
      </c>
      <c r="Y56" s="26" t="s">
        <v>65</v>
      </c>
      <c r="Z56" s="88">
        <f>ROUND(FIRE1113_working!Z56,0)</f>
        <v>23</v>
      </c>
      <c r="AA56" s="88">
        <f>ROUND(FIRE1113_working!AA56,0)</f>
        <v>22</v>
      </c>
      <c r="AB56" s="88">
        <f>ROUND(FIRE1113_working!AB56,0)</f>
        <v>0</v>
      </c>
      <c r="AC56" s="88">
        <f>ROUND(FIRE1113_working!AC56,0)</f>
        <v>0</v>
      </c>
      <c r="AD56" s="89">
        <f>IF(FIRE1113_working!AD56="-","-",ROUND(FIRE1113_working!AD56,3))</f>
        <v>0.48899999999999999</v>
      </c>
      <c r="AE56" s="26" t="s">
        <v>65</v>
      </c>
      <c r="AF56" s="90">
        <f>ROUND(FIRE1113_working!AF56,0)</f>
        <v>91</v>
      </c>
      <c r="AG56" s="90">
        <f>ROUND(FIRE1113_working!AG56,0)</f>
        <v>28</v>
      </c>
      <c r="AH56" s="90">
        <f>ROUND(FIRE1113_working!AH56,0)</f>
        <v>0</v>
      </c>
      <c r="AI56" s="90">
        <f>ROUND(FIRE1113_working!AI56,0)</f>
        <v>0</v>
      </c>
      <c r="AJ56" s="91">
        <f>IF(FIRE1113_working!AJ56="-","-",ROUND(FIRE1113_working!AJ56,3))</f>
        <v>0.23499999999999999</v>
      </c>
      <c r="AK56" s="87"/>
      <c r="AL56" s="87"/>
      <c r="AM56" s="87"/>
      <c r="AN56" s="87"/>
      <c r="AO56" s="87"/>
      <c r="AP56" s="86"/>
      <c r="AQ56" s="53"/>
    </row>
    <row r="57" spans="1:43" s="2" customFormat="1" ht="30" customHeight="1" x14ac:dyDescent="0.2">
      <c r="A57" s="23" t="s">
        <v>55</v>
      </c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  <c r="AC57" s="23"/>
      <c r="AD57" s="23"/>
      <c r="AE57" s="23"/>
      <c r="AF57" s="23"/>
      <c r="AG57" s="23"/>
      <c r="AH57" s="23"/>
      <c r="AI57" s="23"/>
      <c r="AJ57" s="23"/>
      <c r="AK57" s="87"/>
      <c r="AL57" s="87"/>
      <c r="AM57" s="87"/>
      <c r="AN57" s="23"/>
      <c r="AO57" s="66"/>
      <c r="AP57" s="66"/>
      <c r="AQ57" s="53"/>
    </row>
    <row r="58" spans="1:43" s="2" customFormat="1" ht="12.75" customHeight="1" x14ac:dyDescent="0.2">
      <c r="A58" s="92" t="s">
        <v>86</v>
      </c>
      <c r="B58" s="92"/>
      <c r="C58" s="92"/>
      <c r="D58" s="92"/>
      <c r="E58" s="92"/>
      <c r="F58" s="92"/>
      <c r="G58" s="92"/>
      <c r="H58" s="92"/>
      <c r="I58" s="92"/>
      <c r="J58" s="92"/>
      <c r="K58" s="92"/>
      <c r="L58" s="92"/>
      <c r="M58" s="92"/>
      <c r="N58" s="92"/>
      <c r="O58" s="92"/>
      <c r="P58" s="92"/>
      <c r="Q58" s="92"/>
      <c r="R58" s="93"/>
      <c r="S58" s="66"/>
      <c r="T58" s="66"/>
      <c r="U58" s="66"/>
      <c r="V58" s="66"/>
      <c r="W58" s="66"/>
      <c r="X58" s="66"/>
      <c r="Y58" s="66"/>
      <c r="Z58" s="66"/>
      <c r="AA58" s="66"/>
      <c r="AB58" s="66"/>
      <c r="AC58" s="66"/>
      <c r="AD58" s="66"/>
      <c r="AE58" s="66"/>
      <c r="AF58" s="66"/>
      <c r="AG58" s="66"/>
      <c r="AH58" s="66"/>
      <c r="AI58" s="66"/>
      <c r="AJ58" s="66"/>
      <c r="AK58" s="66"/>
      <c r="AL58" s="66"/>
      <c r="AM58" s="66"/>
      <c r="AN58" s="66"/>
      <c r="AO58" s="66"/>
      <c r="AP58" s="66"/>
      <c r="AQ58" s="53"/>
    </row>
    <row r="59" spans="1:43" s="2" customFormat="1" x14ac:dyDescent="0.2">
      <c r="A59" s="23" t="s">
        <v>90</v>
      </c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87"/>
      <c r="AL59" s="87"/>
      <c r="AM59" s="87"/>
      <c r="AN59" s="23"/>
      <c r="AO59" s="66"/>
      <c r="AP59" s="66"/>
      <c r="AQ59" s="53"/>
    </row>
    <row r="60" spans="1:43" s="2" customFormat="1" x14ac:dyDescent="0.2">
      <c r="A60" s="23" t="s">
        <v>108</v>
      </c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23"/>
      <c r="AI60" s="23"/>
      <c r="AJ60" s="23"/>
      <c r="AK60" s="87"/>
      <c r="AL60" s="87"/>
      <c r="AM60" s="87"/>
      <c r="AN60" s="23"/>
      <c r="AO60" s="66"/>
      <c r="AP60" s="66"/>
      <c r="AQ60" s="53"/>
    </row>
    <row r="61" spans="1:43" s="2" customFormat="1" ht="30" customHeight="1" x14ac:dyDescent="0.25">
      <c r="A61" s="75" t="s">
        <v>70</v>
      </c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3"/>
      <c r="AB61" s="23"/>
      <c r="AC61" s="23"/>
      <c r="AD61" s="23"/>
      <c r="AE61" s="23"/>
      <c r="AF61" s="23"/>
      <c r="AG61" s="23"/>
      <c r="AH61" s="23"/>
      <c r="AI61" s="23"/>
      <c r="AJ61" s="23"/>
      <c r="AK61" s="87"/>
      <c r="AL61" s="87"/>
      <c r="AM61" s="87"/>
      <c r="AN61" s="23"/>
      <c r="AO61" s="66"/>
      <c r="AP61" s="66"/>
      <c r="AQ61" s="53"/>
    </row>
    <row r="62" spans="1:43" s="2" customFormat="1" ht="15" customHeight="1" x14ac:dyDescent="0.2">
      <c r="A62" s="23" t="s">
        <v>109</v>
      </c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23"/>
      <c r="AH62" s="23"/>
      <c r="AI62" s="23"/>
      <c r="AJ62" s="23"/>
      <c r="AK62" s="87"/>
      <c r="AL62" s="87"/>
      <c r="AM62" s="87"/>
      <c r="AN62" s="23"/>
      <c r="AO62" s="66"/>
      <c r="AP62" s="66"/>
      <c r="AQ62" s="53"/>
    </row>
    <row r="63" spans="1:43" s="2" customFormat="1" ht="15" customHeight="1" x14ac:dyDescent="0.2">
      <c r="A63" s="23" t="s">
        <v>87</v>
      </c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23"/>
      <c r="AF63" s="23"/>
      <c r="AG63" s="23"/>
      <c r="AH63" s="23"/>
      <c r="AI63" s="23"/>
      <c r="AJ63" s="23"/>
      <c r="AK63" s="87"/>
      <c r="AL63" s="87"/>
      <c r="AM63" s="87"/>
      <c r="AN63" s="23"/>
      <c r="AO63" s="66"/>
      <c r="AP63" s="66"/>
      <c r="AQ63" s="53"/>
    </row>
    <row r="64" spans="1:43" s="2" customFormat="1" ht="15" customHeight="1" x14ac:dyDescent="0.2">
      <c r="A64" s="94" t="s">
        <v>88</v>
      </c>
      <c r="B64" s="94"/>
      <c r="C64" s="94"/>
      <c r="D64" s="94"/>
      <c r="E64" s="94"/>
      <c r="F64" s="94"/>
      <c r="G64" s="94"/>
      <c r="H64" s="94"/>
      <c r="I64" s="94"/>
      <c r="J64" s="94"/>
      <c r="K64" s="94"/>
      <c r="L64" s="94"/>
      <c r="M64" s="94"/>
      <c r="N64" s="94"/>
      <c r="O64" s="94"/>
      <c r="P64" s="94"/>
      <c r="Q64" s="94"/>
      <c r="R64" s="94"/>
      <c r="S64" s="94"/>
      <c r="T64" s="94"/>
      <c r="U64" s="94"/>
      <c r="V64" s="94"/>
      <c r="W64" s="94"/>
      <c r="X64" s="94"/>
      <c r="Y64" s="94"/>
      <c r="Z64" s="94"/>
      <c r="AA64" s="94"/>
      <c r="AB64" s="94"/>
      <c r="AC64" s="94"/>
      <c r="AD64" s="94"/>
      <c r="AE64" s="94"/>
      <c r="AF64" s="94"/>
      <c r="AG64" s="94"/>
      <c r="AH64" s="94"/>
      <c r="AI64" s="94"/>
      <c r="AJ64" s="94"/>
      <c r="AK64" s="87"/>
      <c r="AL64" s="87"/>
      <c r="AM64" s="87"/>
      <c r="AN64" s="23"/>
      <c r="AO64" s="66"/>
      <c r="AP64" s="66"/>
      <c r="AQ64" s="53"/>
    </row>
    <row r="65" spans="1:43" s="2" customFormat="1" ht="15" customHeight="1" x14ac:dyDescent="0.2">
      <c r="A65" s="95" t="s">
        <v>110</v>
      </c>
      <c r="B65" s="94"/>
      <c r="C65" s="94"/>
      <c r="D65" s="94"/>
      <c r="E65" s="94"/>
      <c r="F65" s="94"/>
      <c r="G65" s="94"/>
      <c r="H65" s="94"/>
      <c r="I65" s="94"/>
      <c r="J65" s="94"/>
      <c r="K65" s="94"/>
      <c r="L65" s="94"/>
      <c r="M65" s="94"/>
      <c r="N65" s="94"/>
      <c r="O65" s="94"/>
      <c r="P65" s="94"/>
      <c r="Q65" s="94"/>
      <c r="R65" s="94"/>
      <c r="S65" s="94"/>
      <c r="T65" s="94"/>
      <c r="U65" s="94"/>
      <c r="V65" s="94"/>
      <c r="W65" s="94"/>
      <c r="X65" s="94"/>
      <c r="Y65" s="94"/>
      <c r="Z65" s="94"/>
      <c r="AA65" s="94"/>
      <c r="AB65" s="94"/>
      <c r="AC65" s="94"/>
      <c r="AD65" s="94"/>
      <c r="AE65" s="94"/>
      <c r="AF65" s="94"/>
      <c r="AG65" s="94"/>
      <c r="AH65" s="94"/>
      <c r="AI65" s="94"/>
      <c r="AJ65" s="94"/>
      <c r="AK65" s="87"/>
      <c r="AL65" s="87"/>
      <c r="AM65" s="87"/>
      <c r="AN65" s="23"/>
      <c r="AO65" s="66"/>
      <c r="AP65" s="66"/>
      <c r="AQ65" s="53"/>
    </row>
    <row r="66" spans="1:43" s="2" customFormat="1" ht="30" customHeight="1" x14ac:dyDescent="0.2">
      <c r="A66" s="23" t="s">
        <v>51</v>
      </c>
      <c r="B66" s="94"/>
      <c r="C66" s="94"/>
      <c r="D66" s="94"/>
      <c r="E66" s="94"/>
      <c r="F66" s="94"/>
      <c r="G66" s="94"/>
      <c r="H66" s="94"/>
      <c r="I66" s="94"/>
      <c r="J66" s="94"/>
      <c r="K66" s="94"/>
      <c r="L66" s="94"/>
      <c r="M66" s="94"/>
      <c r="N66" s="94"/>
      <c r="O66" s="94"/>
      <c r="P66" s="94"/>
      <c r="Q66" s="94"/>
      <c r="R66" s="94"/>
      <c r="S66" s="94"/>
      <c r="T66" s="94"/>
      <c r="U66" s="94"/>
      <c r="V66" s="94"/>
      <c r="W66" s="94"/>
      <c r="X66" s="94"/>
      <c r="Y66" s="94"/>
      <c r="Z66" s="94"/>
      <c r="AA66" s="94"/>
      <c r="AB66" s="94"/>
      <c r="AC66" s="94"/>
      <c r="AD66" s="94"/>
      <c r="AE66" s="94"/>
      <c r="AF66" s="94"/>
      <c r="AG66" s="94"/>
      <c r="AH66" s="94"/>
      <c r="AI66" s="94"/>
      <c r="AJ66" s="94"/>
      <c r="AK66" s="87"/>
      <c r="AL66" s="87"/>
      <c r="AM66" s="87"/>
      <c r="AN66" s="23"/>
      <c r="AO66" s="66"/>
      <c r="AP66" s="66"/>
      <c r="AQ66" s="53"/>
    </row>
    <row r="67" spans="1:43" s="2" customFormat="1" x14ac:dyDescent="0.2">
      <c r="A67" s="96" t="s">
        <v>52</v>
      </c>
      <c r="B67" s="94"/>
      <c r="C67" s="94"/>
      <c r="D67" s="94"/>
      <c r="E67" s="94"/>
      <c r="F67" s="94"/>
      <c r="G67" s="94"/>
      <c r="H67" s="94"/>
      <c r="I67" s="94"/>
      <c r="J67" s="94"/>
      <c r="K67" s="94"/>
      <c r="L67" s="94"/>
      <c r="M67" s="94"/>
      <c r="N67" s="94"/>
      <c r="O67" s="94"/>
      <c r="P67" s="94"/>
      <c r="Q67" s="94"/>
      <c r="R67" s="94"/>
      <c r="S67" s="94"/>
      <c r="T67" s="94"/>
      <c r="U67" s="94"/>
      <c r="V67" s="94"/>
      <c r="W67" s="94"/>
      <c r="X67" s="94"/>
      <c r="Y67" s="94"/>
      <c r="Z67" s="94"/>
      <c r="AA67" s="94"/>
      <c r="AB67" s="94"/>
      <c r="AC67" s="94"/>
      <c r="AD67" s="94"/>
      <c r="AE67" s="94"/>
      <c r="AF67" s="94"/>
      <c r="AG67" s="94"/>
      <c r="AH67" s="94"/>
      <c r="AI67" s="94"/>
      <c r="AJ67" s="94"/>
      <c r="AK67" s="87"/>
      <c r="AL67" s="87"/>
      <c r="AM67" s="87"/>
      <c r="AN67" s="23"/>
      <c r="AO67" s="66"/>
      <c r="AP67" s="66"/>
      <c r="AQ67" s="53"/>
    </row>
    <row r="68" spans="1:43" s="2" customFormat="1" ht="30" customHeight="1" x14ac:dyDescent="0.2">
      <c r="A68" s="97" t="s">
        <v>128</v>
      </c>
      <c r="B68" s="94"/>
      <c r="C68" s="94"/>
      <c r="D68" s="94"/>
      <c r="E68" s="94"/>
      <c r="F68" s="94"/>
      <c r="G68" s="94"/>
      <c r="H68" s="94"/>
      <c r="I68" s="94"/>
      <c r="J68" s="94"/>
      <c r="K68" s="94"/>
      <c r="L68" s="94"/>
      <c r="M68" s="94"/>
      <c r="N68" s="94"/>
      <c r="O68" s="94"/>
      <c r="P68" s="94"/>
      <c r="Q68" s="94"/>
      <c r="R68" s="94"/>
      <c r="S68" s="94"/>
      <c r="T68" s="94"/>
      <c r="U68" s="94"/>
      <c r="V68" s="94"/>
      <c r="W68" s="94"/>
      <c r="X68" s="94"/>
      <c r="Y68" s="94"/>
      <c r="Z68" s="94"/>
      <c r="AA68" s="94"/>
      <c r="AB68" s="94"/>
      <c r="AC68" s="94"/>
      <c r="AD68" s="94"/>
      <c r="AE68" s="94"/>
      <c r="AF68" s="94"/>
      <c r="AG68" s="94"/>
      <c r="AH68" s="94"/>
      <c r="AI68" s="94"/>
      <c r="AJ68" s="94"/>
      <c r="AK68" s="87"/>
      <c r="AL68" s="87"/>
      <c r="AM68" s="87"/>
      <c r="AN68" s="23"/>
      <c r="AO68" s="66"/>
      <c r="AP68" s="66"/>
      <c r="AQ68" s="53"/>
    </row>
    <row r="69" spans="1:43" s="2" customFormat="1" x14ac:dyDescent="0.2">
      <c r="A69" s="23" t="s">
        <v>129</v>
      </c>
      <c r="B69" s="94"/>
      <c r="C69" s="94"/>
      <c r="D69" s="94"/>
      <c r="E69" s="94"/>
      <c r="F69" s="94"/>
      <c r="G69" s="94"/>
      <c r="H69" s="94"/>
      <c r="I69" s="94"/>
      <c r="J69" s="94"/>
      <c r="K69" s="94"/>
      <c r="L69" s="94"/>
      <c r="M69" s="94"/>
      <c r="N69" s="94"/>
      <c r="O69" s="94"/>
      <c r="P69" s="94"/>
      <c r="Q69" s="94"/>
      <c r="R69" s="94"/>
      <c r="S69" s="94"/>
      <c r="T69" s="94"/>
      <c r="U69" s="94"/>
      <c r="V69" s="94"/>
      <c r="W69" s="94"/>
      <c r="X69" s="94"/>
      <c r="Y69" s="94"/>
      <c r="Z69" s="94"/>
      <c r="AA69" s="94"/>
      <c r="AB69" s="94"/>
      <c r="AC69" s="94"/>
      <c r="AD69" s="94"/>
      <c r="AE69" s="94"/>
      <c r="AF69" s="94"/>
      <c r="AG69" s="94"/>
      <c r="AH69" s="94"/>
      <c r="AI69" s="94"/>
      <c r="AJ69" s="94"/>
      <c r="AK69" s="87"/>
      <c r="AL69" s="87"/>
      <c r="AM69" s="87"/>
      <c r="AN69" s="23"/>
      <c r="AO69" s="66"/>
      <c r="AP69" s="66"/>
      <c r="AQ69" s="53"/>
    </row>
    <row r="70" spans="1:43" s="2" customFormat="1" x14ac:dyDescent="0.2">
      <c r="A70" s="98" t="s">
        <v>130</v>
      </c>
      <c r="B70" s="94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  <c r="N70" s="94"/>
      <c r="O70" s="94"/>
      <c r="P70" s="94"/>
      <c r="Q70" s="94"/>
      <c r="R70" s="94"/>
      <c r="S70" s="94"/>
      <c r="T70" s="94"/>
      <c r="U70" s="94"/>
      <c r="V70" s="94"/>
      <c r="W70" s="94"/>
      <c r="X70" s="94"/>
      <c r="Y70" s="94"/>
      <c r="Z70" s="94"/>
      <c r="AA70" s="94"/>
      <c r="AB70" s="94"/>
      <c r="AC70" s="94"/>
      <c r="AD70" s="94"/>
      <c r="AE70" s="94"/>
      <c r="AF70" s="94"/>
      <c r="AG70" s="94"/>
      <c r="AH70" s="94"/>
      <c r="AI70" s="94"/>
      <c r="AJ70" s="94"/>
      <c r="AK70" s="87"/>
      <c r="AL70" s="87"/>
      <c r="AM70" s="87"/>
      <c r="AN70" s="23"/>
      <c r="AO70" s="66"/>
      <c r="AP70" s="66"/>
      <c r="AQ70" s="53"/>
    </row>
    <row r="71" spans="1:43" s="2" customFormat="1" x14ac:dyDescent="0.2">
      <c r="A71" s="102" t="s">
        <v>89</v>
      </c>
      <c r="B71" s="94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  <c r="N71" s="94"/>
      <c r="O71" s="94"/>
      <c r="P71" s="94"/>
      <c r="Q71" s="94"/>
      <c r="R71" s="94"/>
      <c r="S71" s="94"/>
      <c r="T71" s="94"/>
      <c r="U71" s="94"/>
      <c r="V71" s="94"/>
      <c r="W71" s="94"/>
      <c r="X71" s="94"/>
      <c r="Y71" s="94"/>
      <c r="Z71" s="94"/>
      <c r="AA71" s="94"/>
      <c r="AB71" s="94"/>
      <c r="AC71" s="94"/>
      <c r="AD71" s="94"/>
      <c r="AE71" s="94"/>
      <c r="AF71" s="94"/>
      <c r="AG71" s="94"/>
      <c r="AH71" s="94"/>
      <c r="AI71" s="94"/>
      <c r="AJ71" s="94"/>
      <c r="AK71" s="87"/>
      <c r="AL71" s="87"/>
      <c r="AM71" s="87"/>
      <c r="AN71" s="23"/>
      <c r="AO71" s="66"/>
      <c r="AP71" s="66"/>
      <c r="AQ71" s="53"/>
    </row>
    <row r="72" spans="1:43" s="2" customFormat="1" ht="21" customHeight="1" x14ac:dyDescent="0.2">
      <c r="A72" s="23"/>
      <c r="B72" s="94"/>
      <c r="C72" s="94"/>
      <c r="D72" s="94"/>
      <c r="E72" s="94"/>
      <c r="F72" s="94"/>
      <c r="G72" s="94"/>
      <c r="H72" s="94"/>
      <c r="I72" s="94"/>
      <c r="J72" s="94"/>
      <c r="K72" s="94"/>
      <c r="L72" s="94"/>
      <c r="M72" s="94"/>
      <c r="N72" s="94"/>
      <c r="O72" s="94"/>
      <c r="P72" s="94"/>
      <c r="Q72" s="94"/>
      <c r="R72" s="94"/>
      <c r="S72" s="94"/>
      <c r="T72" s="94"/>
      <c r="U72" s="94"/>
      <c r="V72" s="94"/>
      <c r="W72" s="94"/>
      <c r="X72" s="94"/>
      <c r="Y72" s="94"/>
      <c r="Z72" s="94"/>
      <c r="AA72" s="94"/>
      <c r="AB72" s="94"/>
      <c r="AC72" s="94"/>
      <c r="AD72" s="94"/>
      <c r="AE72" s="94"/>
      <c r="AF72" s="94"/>
      <c r="AG72" s="94"/>
      <c r="AH72" s="94"/>
      <c r="AI72" s="94"/>
      <c r="AJ72" s="94"/>
      <c r="AK72" s="87"/>
      <c r="AL72" s="87"/>
      <c r="AM72" s="87"/>
      <c r="AN72" s="23"/>
      <c r="AO72" s="66"/>
      <c r="AP72" s="66"/>
      <c r="AQ72" s="53"/>
    </row>
    <row r="73" spans="1:43" s="2" customFormat="1" x14ac:dyDescent="0.2">
      <c r="A73" s="23"/>
      <c r="B73" s="94"/>
      <c r="C73" s="94"/>
      <c r="D73" s="94"/>
      <c r="E73" s="94"/>
      <c r="F73" s="94"/>
      <c r="G73" s="94"/>
      <c r="H73" s="94"/>
      <c r="I73" s="94"/>
      <c r="J73" s="94"/>
      <c r="K73" s="94"/>
      <c r="L73" s="94"/>
      <c r="M73" s="94"/>
      <c r="N73" s="94"/>
      <c r="O73" s="94"/>
      <c r="P73" s="94"/>
      <c r="Q73" s="94"/>
      <c r="R73" s="94"/>
      <c r="S73" s="94"/>
      <c r="T73" s="94"/>
      <c r="U73" s="94"/>
      <c r="V73" s="94"/>
      <c r="W73" s="94"/>
      <c r="X73" s="94"/>
      <c r="Y73" s="94"/>
      <c r="Z73" s="94"/>
      <c r="AA73" s="94"/>
      <c r="AB73" s="94"/>
      <c r="AC73" s="94"/>
      <c r="AD73" s="94"/>
      <c r="AE73" s="94"/>
      <c r="AF73" s="94"/>
      <c r="AG73" s="94"/>
      <c r="AH73" s="94"/>
      <c r="AI73" s="94"/>
      <c r="AJ73" s="94"/>
      <c r="AK73" s="87"/>
      <c r="AL73" s="87"/>
      <c r="AM73" s="87"/>
      <c r="AN73" s="23"/>
      <c r="AO73" s="66"/>
      <c r="AP73" s="66"/>
      <c r="AQ73" s="53"/>
    </row>
    <row r="74" spans="1:43" s="2" customFormat="1" x14ac:dyDescent="0.2">
      <c r="A74" s="23"/>
      <c r="B74" s="94"/>
      <c r="C74" s="94"/>
      <c r="D74" s="94"/>
      <c r="E74" s="94"/>
      <c r="F74" s="94"/>
      <c r="G74" s="94"/>
      <c r="H74" s="94"/>
      <c r="I74" s="94"/>
      <c r="J74" s="94"/>
      <c r="K74" s="94"/>
      <c r="L74" s="94"/>
      <c r="M74" s="94"/>
      <c r="N74" s="94"/>
      <c r="O74" s="94"/>
      <c r="P74" s="94"/>
      <c r="Q74" s="94"/>
      <c r="R74" s="94"/>
      <c r="S74" s="94"/>
      <c r="T74" s="94"/>
      <c r="U74" s="94"/>
      <c r="V74" s="94"/>
      <c r="W74" s="94"/>
      <c r="X74" s="94"/>
      <c r="Y74" s="94"/>
      <c r="Z74" s="94"/>
      <c r="AA74" s="94"/>
      <c r="AB74" s="94"/>
      <c r="AC74" s="94"/>
      <c r="AD74" s="94"/>
      <c r="AE74" s="94"/>
      <c r="AF74" s="94"/>
      <c r="AG74" s="94"/>
      <c r="AH74" s="94"/>
      <c r="AI74" s="94"/>
      <c r="AJ74" s="94"/>
      <c r="AK74" s="87"/>
      <c r="AL74" s="87"/>
      <c r="AM74" s="87"/>
      <c r="AN74" s="23"/>
      <c r="AO74" s="66"/>
      <c r="AP74" s="66"/>
      <c r="AQ74" s="53"/>
    </row>
    <row r="75" spans="1:43" s="2" customFormat="1" x14ac:dyDescent="0.2">
      <c r="A75" s="23"/>
      <c r="B75" s="94"/>
      <c r="C75" s="94"/>
      <c r="D75" s="94"/>
      <c r="E75" s="94"/>
      <c r="F75" s="94"/>
      <c r="G75" s="94"/>
      <c r="H75" s="94"/>
      <c r="I75" s="94"/>
      <c r="J75" s="94"/>
      <c r="K75" s="94"/>
      <c r="L75" s="94"/>
      <c r="M75" s="94"/>
      <c r="N75" s="94"/>
      <c r="O75" s="94"/>
      <c r="P75" s="94"/>
      <c r="Q75" s="94"/>
      <c r="R75" s="94"/>
      <c r="S75" s="94"/>
      <c r="T75" s="94"/>
      <c r="U75" s="94"/>
      <c r="V75" s="94"/>
      <c r="W75" s="94"/>
      <c r="X75" s="94"/>
      <c r="Y75" s="94"/>
      <c r="Z75" s="94"/>
      <c r="AA75" s="94"/>
      <c r="AB75" s="94"/>
      <c r="AC75" s="94"/>
      <c r="AD75" s="94"/>
      <c r="AE75" s="94"/>
      <c r="AF75" s="94"/>
      <c r="AG75" s="94"/>
      <c r="AH75" s="94"/>
      <c r="AI75" s="94"/>
      <c r="AJ75" s="94"/>
      <c r="AK75" s="87"/>
      <c r="AL75" s="87"/>
      <c r="AM75" s="87"/>
      <c r="AN75" s="23"/>
      <c r="AO75" s="66"/>
      <c r="AP75" s="66"/>
      <c r="AQ75" s="53"/>
    </row>
    <row r="76" spans="1:43" s="2" customFormat="1" ht="27" customHeight="1" x14ac:dyDescent="0.2">
      <c r="A76" s="23"/>
      <c r="B76" s="94"/>
      <c r="C76" s="94"/>
      <c r="D76" s="94"/>
      <c r="E76" s="94"/>
      <c r="F76" s="94"/>
      <c r="G76" s="94"/>
      <c r="H76" s="94"/>
      <c r="I76" s="94"/>
      <c r="J76" s="94"/>
      <c r="K76" s="94"/>
      <c r="L76" s="94"/>
      <c r="M76" s="94"/>
      <c r="N76" s="94"/>
      <c r="O76" s="94"/>
      <c r="P76" s="94"/>
      <c r="Q76" s="94"/>
      <c r="R76" s="94"/>
      <c r="S76" s="94"/>
      <c r="T76" s="94"/>
      <c r="U76" s="94"/>
      <c r="V76" s="94"/>
      <c r="W76" s="94"/>
      <c r="X76" s="94"/>
      <c r="Y76" s="94"/>
      <c r="Z76" s="94"/>
      <c r="AA76" s="94"/>
      <c r="AB76" s="94"/>
      <c r="AC76" s="94"/>
      <c r="AD76" s="94"/>
      <c r="AE76" s="94"/>
      <c r="AF76" s="94"/>
      <c r="AG76" s="94"/>
      <c r="AH76" s="94"/>
      <c r="AI76" s="94"/>
      <c r="AJ76" s="94"/>
      <c r="AK76" s="87"/>
      <c r="AL76" s="87"/>
      <c r="AM76" s="87"/>
      <c r="AN76" s="23"/>
      <c r="AO76" s="66"/>
      <c r="AP76" s="66"/>
      <c r="AQ76" s="53"/>
    </row>
    <row r="77" spans="1:43" s="2" customFormat="1" x14ac:dyDescent="0.2">
      <c r="A77" s="23"/>
      <c r="B77" s="94"/>
      <c r="C77" s="94"/>
      <c r="D77" s="94"/>
      <c r="E77" s="94"/>
      <c r="F77" s="94"/>
      <c r="G77" s="94"/>
      <c r="H77" s="94"/>
      <c r="I77" s="94"/>
      <c r="J77" s="94"/>
      <c r="K77" s="94"/>
      <c r="L77" s="94"/>
      <c r="M77" s="94"/>
      <c r="N77" s="94"/>
      <c r="O77" s="94"/>
      <c r="P77" s="94"/>
      <c r="Q77" s="94"/>
      <c r="R77" s="94"/>
      <c r="S77" s="94"/>
      <c r="T77" s="94"/>
      <c r="U77" s="94"/>
      <c r="V77" s="94"/>
      <c r="W77" s="94"/>
      <c r="X77" s="94"/>
      <c r="Y77" s="94"/>
      <c r="Z77" s="94"/>
      <c r="AA77" s="94"/>
      <c r="AB77" s="94"/>
      <c r="AC77" s="94"/>
      <c r="AD77" s="94"/>
      <c r="AE77" s="94"/>
      <c r="AF77" s="94"/>
      <c r="AG77" s="94"/>
      <c r="AH77" s="94"/>
      <c r="AI77" s="94"/>
      <c r="AJ77" s="94"/>
      <c r="AK77" s="87"/>
      <c r="AL77" s="87"/>
      <c r="AM77" s="87"/>
      <c r="AN77" s="23"/>
      <c r="AO77" s="66"/>
      <c r="AP77" s="66"/>
      <c r="AQ77" s="53"/>
    </row>
    <row r="78" spans="1:43" s="2" customFormat="1" x14ac:dyDescent="0.2">
      <c r="A78" s="23"/>
      <c r="B78" s="94"/>
      <c r="C78" s="94"/>
      <c r="D78" s="94"/>
      <c r="E78" s="94"/>
      <c r="F78" s="94"/>
      <c r="G78" s="94"/>
      <c r="H78" s="94"/>
      <c r="I78" s="94"/>
      <c r="J78" s="94"/>
      <c r="K78" s="94"/>
      <c r="L78" s="94"/>
      <c r="M78" s="94"/>
      <c r="N78" s="94"/>
      <c r="O78" s="94"/>
      <c r="P78" s="94"/>
      <c r="Q78" s="94"/>
      <c r="R78" s="94"/>
      <c r="S78" s="94"/>
      <c r="T78" s="94"/>
      <c r="U78" s="94"/>
      <c r="V78" s="94"/>
      <c r="W78" s="94"/>
      <c r="X78" s="94"/>
      <c r="Y78" s="94"/>
      <c r="Z78" s="94"/>
      <c r="AA78" s="94"/>
      <c r="AB78" s="94"/>
      <c r="AC78" s="94"/>
      <c r="AD78" s="94"/>
      <c r="AE78" s="94"/>
      <c r="AF78" s="94"/>
      <c r="AG78" s="94"/>
      <c r="AH78" s="94"/>
      <c r="AI78" s="94"/>
      <c r="AJ78" s="94"/>
      <c r="AK78" s="87"/>
      <c r="AL78" s="87"/>
      <c r="AM78" s="87"/>
      <c r="AN78" s="23"/>
      <c r="AO78" s="66"/>
      <c r="AP78" s="66"/>
      <c r="AQ78" s="53"/>
    </row>
    <row r="79" spans="1:43" s="2" customFormat="1" x14ac:dyDescent="0.2">
      <c r="A79" s="23"/>
      <c r="B79" s="94"/>
      <c r="C79" s="94"/>
      <c r="D79" s="94"/>
      <c r="E79" s="94"/>
      <c r="F79" s="94"/>
      <c r="G79" s="94"/>
      <c r="H79" s="94"/>
      <c r="I79" s="94"/>
      <c r="J79" s="94"/>
      <c r="K79" s="94"/>
      <c r="L79" s="94"/>
      <c r="M79" s="94"/>
      <c r="N79" s="94"/>
      <c r="O79" s="94"/>
      <c r="P79" s="94"/>
      <c r="Q79" s="94"/>
      <c r="R79" s="94"/>
      <c r="S79" s="94"/>
      <c r="T79" s="94"/>
      <c r="U79" s="94"/>
      <c r="V79" s="94"/>
      <c r="W79" s="94"/>
      <c r="X79" s="94"/>
      <c r="Y79" s="94"/>
      <c r="Z79" s="94"/>
      <c r="AA79" s="94"/>
      <c r="AB79" s="94"/>
      <c r="AC79" s="94"/>
      <c r="AD79" s="94"/>
      <c r="AE79" s="94"/>
      <c r="AF79" s="94"/>
      <c r="AG79" s="94"/>
      <c r="AH79" s="94"/>
      <c r="AI79" s="94"/>
      <c r="AJ79" s="94"/>
      <c r="AK79" s="87"/>
      <c r="AL79" s="87"/>
      <c r="AM79" s="87"/>
      <c r="AN79" s="23"/>
      <c r="AO79" s="66"/>
      <c r="AP79" s="66"/>
      <c r="AQ79" s="53"/>
    </row>
    <row r="80" spans="1:43" s="2" customFormat="1" ht="24.75" customHeight="1" x14ac:dyDescent="0.2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23"/>
      <c r="AI80" s="23"/>
      <c r="AJ80" s="23"/>
      <c r="AK80" s="87"/>
      <c r="AL80" s="87"/>
      <c r="AM80" s="87"/>
      <c r="AN80" s="66"/>
      <c r="AO80" s="66"/>
      <c r="AP80" s="66"/>
      <c r="AQ80" s="53"/>
    </row>
    <row r="81" spans="1:43" s="2" customFormat="1" ht="15" customHeight="1" x14ac:dyDescent="0.2">
      <c r="A81" s="96"/>
      <c r="B81" s="96"/>
      <c r="C81" s="96"/>
      <c r="D81" s="96"/>
      <c r="E81" s="96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23"/>
      <c r="AB81" s="23"/>
      <c r="AC81" s="23"/>
      <c r="AD81" s="23"/>
      <c r="AE81" s="23"/>
      <c r="AF81" s="23"/>
      <c r="AG81" s="23"/>
      <c r="AH81" s="23"/>
      <c r="AI81" s="23"/>
      <c r="AJ81" s="23"/>
      <c r="AK81" s="87"/>
      <c r="AL81" s="87"/>
      <c r="AM81" s="87"/>
      <c r="AN81" s="66"/>
      <c r="AO81" s="66"/>
      <c r="AP81" s="66"/>
      <c r="AQ81" s="53"/>
    </row>
    <row r="82" spans="1:43" s="2" customFormat="1" ht="29.25" customHeight="1" x14ac:dyDescent="0.2">
      <c r="A82" s="23"/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  <c r="AD82" s="23"/>
      <c r="AE82" s="23"/>
      <c r="AF82" s="23"/>
      <c r="AG82" s="23"/>
      <c r="AH82" s="23"/>
      <c r="AI82" s="23"/>
      <c r="AJ82" s="23"/>
      <c r="AK82" s="87"/>
      <c r="AL82" s="87"/>
      <c r="AM82" s="87"/>
      <c r="AN82" s="66"/>
      <c r="AO82" s="66"/>
      <c r="AP82" s="66"/>
      <c r="AQ82" s="53"/>
    </row>
    <row r="83" spans="1:43" s="2" customFormat="1" ht="21.75" customHeight="1" x14ac:dyDescent="0.2">
      <c r="A83" s="23"/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66"/>
      <c r="AA83" s="99"/>
      <c r="AB83" s="99"/>
      <c r="AC83" s="99"/>
      <c r="AD83" s="99"/>
      <c r="AE83" s="99"/>
      <c r="AF83" s="66"/>
      <c r="AG83" s="99"/>
      <c r="AH83" s="99"/>
      <c r="AI83" s="99"/>
      <c r="AJ83" s="100"/>
      <c r="AK83" s="87"/>
      <c r="AL83" s="87"/>
      <c r="AM83" s="87"/>
      <c r="AN83" s="66"/>
      <c r="AO83" s="66"/>
      <c r="AP83" s="66"/>
      <c r="AQ83" s="53"/>
    </row>
    <row r="84" spans="1:43" s="2" customFormat="1" x14ac:dyDescent="0.2">
      <c r="A84" s="96"/>
      <c r="B84" s="96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23"/>
      <c r="AB84" s="23"/>
      <c r="AC84" s="23"/>
      <c r="AD84" s="23"/>
      <c r="AE84" s="66"/>
      <c r="AF84" s="99"/>
      <c r="AG84" s="99"/>
      <c r="AH84" s="99"/>
      <c r="AI84" s="99"/>
      <c r="AJ84" s="100"/>
      <c r="AK84" s="87"/>
      <c r="AL84" s="87"/>
      <c r="AM84" s="87"/>
      <c r="AN84" s="66"/>
      <c r="AO84" s="66"/>
      <c r="AP84" s="66"/>
      <c r="AQ84" s="53"/>
    </row>
    <row r="85" spans="1:43" x14ac:dyDescent="0.2">
      <c r="A85" s="23"/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23"/>
      <c r="AB85" s="23"/>
      <c r="AC85" s="23"/>
      <c r="AD85" s="23"/>
      <c r="AE85" s="23"/>
      <c r="AF85" s="23"/>
      <c r="AG85" s="23"/>
      <c r="AH85" s="23"/>
      <c r="AI85" s="23"/>
      <c r="AJ85" s="23"/>
      <c r="AK85" s="87"/>
      <c r="AL85" s="87"/>
      <c r="AM85" s="87"/>
      <c r="AN85" s="23"/>
      <c r="AO85" s="23"/>
      <c r="AP85" s="23"/>
      <c r="AQ85" s="101"/>
    </row>
    <row r="86" spans="1:43" x14ac:dyDescent="0.2">
      <c r="A86" s="23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/>
      <c r="AP86" s="23"/>
      <c r="AQ86" s="101"/>
    </row>
    <row r="87" spans="1:43" x14ac:dyDescent="0.2">
      <c r="A87" s="23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3"/>
      <c r="AI87" s="23"/>
      <c r="AJ87" s="23"/>
      <c r="AK87" s="23"/>
      <c r="AL87" s="23"/>
      <c r="AM87" s="23"/>
      <c r="AN87" s="23"/>
      <c r="AO87" s="23"/>
      <c r="AP87" s="23"/>
      <c r="AQ87" s="101"/>
    </row>
    <row r="88" spans="1:43" x14ac:dyDescent="0.2">
      <c r="A88" s="23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23"/>
      <c r="AD88" s="23"/>
      <c r="AE88" s="23"/>
      <c r="AF88" s="23"/>
      <c r="AG88" s="23"/>
      <c r="AH88" s="23"/>
      <c r="AI88" s="23"/>
      <c r="AJ88" s="23"/>
      <c r="AK88" s="23"/>
      <c r="AL88" s="23"/>
      <c r="AM88" s="23"/>
      <c r="AN88" s="23"/>
      <c r="AO88" s="23"/>
      <c r="AP88" s="23"/>
      <c r="AQ88" s="101"/>
    </row>
    <row r="89" spans="1:43" x14ac:dyDescent="0.2">
      <c r="A89" s="23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23"/>
      <c r="AB89" s="23"/>
      <c r="AC89" s="23"/>
      <c r="AD89" s="23"/>
      <c r="AE89" s="23"/>
      <c r="AF89" s="23"/>
      <c r="AG89" s="23"/>
      <c r="AH89" s="23"/>
      <c r="AI89" s="23"/>
      <c r="AJ89" s="23"/>
      <c r="AK89" s="23"/>
      <c r="AL89" s="23"/>
      <c r="AM89" s="23"/>
      <c r="AN89" s="23"/>
      <c r="AO89" s="23"/>
      <c r="AP89" s="23"/>
      <c r="AQ89" s="101"/>
    </row>
    <row r="90" spans="1:43" x14ac:dyDescent="0.2">
      <c r="A90" s="23"/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  <c r="AC90" s="23"/>
      <c r="AD90" s="23"/>
      <c r="AE90" s="23"/>
      <c r="AF90" s="23"/>
      <c r="AG90" s="23"/>
      <c r="AH90" s="23"/>
      <c r="AI90" s="23"/>
      <c r="AJ90" s="23"/>
      <c r="AK90" s="23"/>
      <c r="AL90" s="23"/>
      <c r="AM90" s="23"/>
      <c r="AN90" s="23"/>
      <c r="AO90" s="23"/>
      <c r="AP90" s="23"/>
      <c r="AQ90" s="101"/>
    </row>
    <row r="91" spans="1:43" x14ac:dyDescent="0.2">
      <c r="A91" s="23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23"/>
      <c r="AB91" s="23"/>
      <c r="AC91" s="23"/>
      <c r="AD91" s="23"/>
      <c r="AE91" s="23"/>
      <c r="AF91" s="23"/>
      <c r="AG91" s="23"/>
      <c r="AH91" s="23"/>
      <c r="AI91" s="23"/>
      <c r="AJ91" s="23"/>
      <c r="AK91" s="23"/>
      <c r="AL91" s="23"/>
      <c r="AM91" s="23"/>
      <c r="AN91" s="23"/>
      <c r="AO91" s="23"/>
      <c r="AP91" s="23"/>
      <c r="AQ91" s="101"/>
    </row>
    <row r="92" spans="1:43" x14ac:dyDescent="0.2">
      <c r="A92" s="23"/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  <c r="AC92" s="23"/>
      <c r="AD92" s="23"/>
      <c r="AE92" s="23"/>
      <c r="AF92" s="23"/>
      <c r="AG92" s="23"/>
      <c r="AH92" s="23"/>
      <c r="AI92" s="23"/>
      <c r="AJ92" s="23"/>
      <c r="AK92" s="23"/>
      <c r="AL92" s="23"/>
      <c r="AM92" s="23"/>
      <c r="AN92" s="23"/>
      <c r="AO92" s="23"/>
      <c r="AP92" s="23"/>
      <c r="AQ92" s="101"/>
    </row>
    <row r="93" spans="1:43" x14ac:dyDescent="0.2">
      <c r="A93" s="23"/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  <c r="AA93" s="23"/>
      <c r="AB93" s="23"/>
      <c r="AC93" s="23"/>
      <c r="AD93" s="23"/>
      <c r="AE93" s="23"/>
      <c r="AF93" s="23"/>
      <c r="AG93" s="23"/>
      <c r="AH93" s="23"/>
      <c r="AI93" s="23"/>
      <c r="AJ93" s="23"/>
      <c r="AK93" s="23"/>
      <c r="AL93" s="23"/>
      <c r="AM93" s="23"/>
      <c r="AN93" s="23"/>
      <c r="AO93" s="23"/>
      <c r="AP93" s="23"/>
      <c r="AQ93" s="101"/>
    </row>
    <row r="94" spans="1:43" x14ac:dyDescent="0.2">
      <c r="A94" s="23"/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  <c r="AA94" s="23"/>
      <c r="AB94" s="23"/>
      <c r="AC94" s="23"/>
      <c r="AD94" s="23"/>
      <c r="AE94" s="23"/>
      <c r="AF94" s="23"/>
      <c r="AG94" s="23"/>
      <c r="AH94" s="23"/>
      <c r="AI94" s="23"/>
      <c r="AJ94" s="23"/>
      <c r="AK94" s="23"/>
      <c r="AL94" s="23"/>
      <c r="AM94" s="23"/>
      <c r="AN94" s="23"/>
      <c r="AO94" s="23"/>
      <c r="AP94" s="23"/>
      <c r="AQ94" s="101"/>
    </row>
    <row r="95" spans="1:43" x14ac:dyDescent="0.2">
      <c r="A95" s="23"/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  <c r="AA95" s="23"/>
      <c r="AB95" s="23"/>
      <c r="AC95" s="23"/>
      <c r="AD95" s="23"/>
      <c r="AE95" s="23"/>
      <c r="AF95" s="23"/>
      <c r="AG95" s="23"/>
      <c r="AH95" s="23"/>
      <c r="AI95" s="23"/>
      <c r="AJ95" s="23"/>
      <c r="AK95" s="23"/>
      <c r="AL95" s="23"/>
      <c r="AM95" s="23"/>
      <c r="AN95" s="23"/>
      <c r="AO95" s="23"/>
      <c r="AP95" s="23"/>
      <c r="AQ95" s="101"/>
    </row>
    <row r="96" spans="1:43" x14ac:dyDescent="0.2">
      <c r="A96" s="23"/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  <c r="AA96" s="23"/>
      <c r="AB96" s="23"/>
      <c r="AC96" s="23"/>
      <c r="AD96" s="23"/>
      <c r="AE96" s="23"/>
      <c r="AF96" s="23"/>
      <c r="AG96" s="23"/>
      <c r="AH96" s="23"/>
      <c r="AI96" s="23"/>
      <c r="AJ96" s="23"/>
      <c r="AK96" s="23"/>
      <c r="AL96" s="23"/>
      <c r="AM96" s="23"/>
      <c r="AN96" s="23"/>
      <c r="AO96" s="23"/>
      <c r="AP96" s="23"/>
      <c r="AQ96" s="101"/>
    </row>
    <row r="97" spans="1:43" x14ac:dyDescent="0.2">
      <c r="A97" s="23"/>
      <c r="B97" s="23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  <c r="Z97" s="23"/>
      <c r="AA97" s="23"/>
      <c r="AB97" s="23"/>
      <c r="AC97" s="23"/>
      <c r="AD97" s="23"/>
      <c r="AE97" s="23"/>
      <c r="AF97" s="23"/>
      <c r="AG97" s="23"/>
      <c r="AH97" s="23"/>
      <c r="AI97" s="23"/>
      <c r="AJ97" s="23"/>
      <c r="AK97" s="23"/>
      <c r="AL97" s="23"/>
      <c r="AM97" s="23"/>
      <c r="AN97" s="23"/>
      <c r="AO97" s="23"/>
      <c r="AP97" s="23"/>
      <c r="AQ97" s="101"/>
    </row>
    <row r="98" spans="1:43" x14ac:dyDescent="0.2">
      <c r="A98" s="23"/>
      <c r="B98" s="23"/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  <c r="AA98" s="23"/>
      <c r="AB98" s="23"/>
      <c r="AC98" s="23"/>
      <c r="AD98" s="23"/>
      <c r="AE98" s="23"/>
      <c r="AF98" s="23"/>
      <c r="AG98" s="23"/>
      <c r="AH98" s="23"/>
      <c r="AI98" s="23"/>
      <c r="AJ98" s="23"/>
      <c r="AK98" s="23"/>
      <c r="AL98" s="23"/>
      <c r="AM98" s="23"/>
      <c r="AN98" s="23"/>
      <c r="AO98" s="23"/>
      <c r="AP98" s="23"/>
      <c r="AQ98" s="101"/>
    </row>
    <row r="99" spans="1:43" x14ac:dyDescent="0.2">
      <c r="A99" s="23"/>
      <c r="B99" s="23"/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  <c r="AA99" s="23"/>
      <c r="AB99" s="23"/>
      <c r="AC99" s="23"/>
      <c r="AD99" s="23"/>
      <c r="AE99" s="23"/>
      <c r="AF99" s="23"/>
      <c r="AG99" s="23"/>
      <c r="AH99" s="23"/>
      <c r="AI99" s="23"/>
      <c r="AJ99" s="23"/>
      <c r="AK99" s="23"/>
      <c r="AL99" s="23"/>
      <c r="AM99" s="23"/>
      <c r="AN99" s="23"/>
      <c r="AO99" s="23"/>
      <c r="AP99" s="23"/>
      <c r="AQ99" s="101"/>
    </row>
    <row r="100" spans="1:43" x14ac:dyDescent="0.2">
      <c r="A100" s="23"/>
      <c r="B100" s="23"/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  <c r="AA100" s="23"/>
      <c r="AB100" s="23"/>
      <c r="AC100" s="23"/>
      <c r="AD100" s="23"/>
      <c r="AE100" s="23"/>
      <c r="AF100" s="23"/>
      <c r="AG100" s="23"/>
      <c r="AH100" s="23"/>
      <c r="AI100" s="23"/>
      <c r="AJ100" s="23"/>
      <c r="AK100" s="23"/>
      <c r="AL100" s="23"/>
      <c r="AM100" s="23"/>
      <c r="AN100" s="23"/>
      <c r="AO100" s="23"/>
      <c r="AP100" s="23"/>
      <c r="AQ100" s="101"/>
    </row>
    <row r="101" spans="1:43" x14ac:dyDescent="0.2">
      <c r="A101" s="23"/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3"/>
      <c r="AA101" s="23"/>
      <c r="AB101" s="23"/>
      <c r="AC101" s="23"/>
      <c r="AD101" s="23"/>
      <c r="AE101" s="23"/>
      <c r="AF101" s="23"/>
      <c r="AG101" s="23"/>
      <c r="AH101" s="23"/>
      <c r="AI101" s="23"/>
      <c r="AJ101" s="23"/>
      <c r="AK101" s="23"/>
      <c r="AL101" s="23"/>
      <c r="AM101" s="23"/>
      <c r="AN101" s="23"/>
      <c r="AO101" s="66"/>
      <c r="AP101" s="23"/>
      <c r="AQ101" s="101"/>
    </row>
    <row r="102" spans="1:43" x14ac:dyDescent="0.2">
      <c r="A102" s="23"/>
      <c r="B102" s="23"/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  <c r="AA102" s="23"/>
      <c r="AB102" s="23"/>
      <c r="AC102" s="23"/>
      <c r="AD102" s="23"/>
      <c r="AE102" s="23"/>
      <c r="AF102" s="23"/>
      <c r="AG102" s="23"/>
      <c r="AH102" s="23"/>
      <c r="AI102" s="23"/>
      <c r="AJ102" s="23"/>
      <c r="AK102" s="23"/>
      <c r="AL102" s="23"/>
      <c r="AM102" s="23"/>
      <c r="AN102" s="23"/>
      <c r="AO102" s="66"/>
      <c r="AP102" s="23"/>
      <c r="AQ102" s="101"/>
    </row>
    <row r="103" spans="1:43" x14ac:dyDescent="0.2">
      <c r="A103" s="23"/>
      <c r="B103" s="23"/>
      <c r="C103" s="23"/>
      <c r="D103" s="23"/>
      <c r="E103" s="23"/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  <c r="AA103" s="23"/>
      <c r="AB103" s="23"/>
      <c r="AC103" s="23"/>
      <c r="AD103" s="23"/>
      <c r="AE103" s="23"/>
      <c r="AF103" s="23"/>
      <c r="AG103" s="23"/>
      <c r="AH103" s="23"/>
      <c r="AI103" s="23"/>
      <c r="AJ103" s="23"/>
      <c r="AK103" s="23"/>
      <c r="AL103" s="23"/>
      <c r="AM103" s="23"/>
      <c r="AN103" s="23"/>
      <c r="AO103" s="66"/>
      <c r="AP103" s="23"/>
      <c r="AQ103" s="101"/>
    </row>
    <row r="104" spans="1:43" x14ac:dyDescent="0.2">
      <c r="A104" s="23"/>
      <c r="B104" s="23"/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  <c r="AA104" s="23"/>
      <c r="AB104" s="23"/>
      <c r="AC104" s="23"/>
      <c r="AD104" s="23"/>
      <c r="AE104" s="23"/>
      <c r="AF104" s="23"/>
      <c r="AG104" s="23"/>
      <c r="AH104" s="23"/>
      <c r="AI104" s="23"/>
      <c r="AJ104" s="23"/>
      <c r="AK104" s="23"/>
      <c r="AL104" s="23"/>
      <c r="AM104" s="23"/>
      <c r="AN104" s="23"/>
      <c r="AO104" s="66"/>
      <c r="AP104" s="23"/>
      <c r="AQ104" s="101"/>
    </row>
    <row r="105" spans="1:43" x14ac:dyDescent="0.2">
      <c r="A105" s="23"/>
      <c r="B105" s="23"/>
      <c r="C105" s="23"/>
      <c r="D105" s="23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23"/>
      <c r="R105" s="23"/>
      <c r="S105" s="23"/>
      <c r="T105" s="23"/>
      <c r="U105" s="23"/>
      <c r="V105" s="23"/>
      <c r="W105" s="23"/>
      <c r="X105" s="23"/>
      <c r="Y105" s="23"/>
      <c r="Z105" s="23"/>
      <c r="AA105" s="23"/>
      <c r="AB105" s="23"/>
      <c r="AC105" s="23"/>
      <c r="AD105" s="23"/>
      <c r="AE105" s="23"/>
      <c r="AF105" s="23"/>
      <c r="AG105" s="23"/>
      <c r="AH105" s="23"/>
      <c r="AI105" s="23"/>
      <c r="AJ105" s="23"/>
      <c r="AK105" s="23"/>
      <c r="AL105" s="23"/>
      <c r="AM105" s="23"/>
      <c r="AN105" s="23"/>
      <c r="AO105" s="66"/>
      <c r="AP105" s="23"/>
      <c r="AQ105" s="101"/>
    </row>
    <row r="106" spans="1:43" x14ac:dyDescent="0.2">
      <c r="A106" s="23"/>
      <c r="B106" s="23"/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  <c r="AA106" s="23"/>
      <c r="AB106" s="23"/>
      <c r="AC106" s="23"/>
      <c r="AD106" s="23"/>
      <c r="AE106" s="23"/>
      <c r="AF106" s="23"/>
      <c r="AG106" s="23"/>
      <c r="AH106" s="23"/>
      <c r="AI106" s="23"/>
      <c r="AJ106" s="23"/>
      <c r="AK106" s="23"/>
      <c r="AL106" s="23"/>
      <c r="AM106" s="23"/>
      <c r="AN106" s="23"/>
      <c r="AO106" s="66"/>
      <c r="AP106" s="23"/>
      <c r="AQ106" s="101"/>
    </row>
    <row r="107" spans="1:43" x14ac:dyDescent="0.2">
      <c r="A107" s="23"/>
      <c r="B107" s="23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  <c r="Y107" s="23"/>
      <c r="Z107" s="23"/>
      <c r="AA107" s="23"/>
      <c r="AB107" s="23"/>
      <c r="AC107" s="23"/>
      <c r="AD107" s="23"/>
      <c r="AE107" s="23"/>
      <c r="AF107" s="23"/>
      <c r="AG107" s="23"/>
      <c r="AH107" s="23"/>
      <c r="AI107" s="23"/>
      <c r="AJ107" s="23"/>
      <c r="AK107" s="23"/>
      <c r="AL107" s="23"/>
      <c r="AM107" s="23"/>
      <c r="AN107" s="23"/>
      <c r="AO107" s="66"/>
      <c r="AP107" s="23"/>
      <c r="AQ107" s="101"/>
    </row>
    <row r="108" spans="1:43" x14ac:dyDescent="0.2">
      <c r="A108" s="23"/>
      <c r="B108" s="23"/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  <c r="AA108" s="23"/>
      <c r="AB108" s="23"/>
      <c r="AC108" s="23"/>
      <c r="AD108" s="23"/>
      <c r="AE108" s="23"/>
      <c r="AF108" s="23"/>
      <c r="AG108" s="23"/>
      <c r="AH108" s="23"/>
      <c r="AI108" s="23"/>
      <c r="AJ108" s="23"/>
      <c r="AK108" s="23"/>
      <c r="AL108" s="23"/>
      <c r="AM108" s="23"/>
      <c r="AN108" s="23"/>
      <c r="AO108" s="66"/>
      <c r="AP108" s="23"/>
      <c r="AQ108" s="101"/>
    </row>
    <row r="109" spans="1:43" x14ac:dyDescent="0.2">
      <c r="A109" s="23"/>
      <c r="B109" s="23"/>
      <c r="C109" s="23"/>
      <c r="D109" s="23"/>
      <c r="E109" s="23"/>
      <c r="F109" s="23"/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23"/>
      <c r="R109" s="23"/>
      <c r="S109" s="23"/>
      <c r="T109" s="23"/>
      <c r="U109" s="23"/>
      <c r="V109" s="23"/>
      <c r="W109" s="23"/>
      <c r="X109" s="23"/>
      <c r="Y109" s="23"/>
      <c r="Z109" s="23"/>
      <c r="AA109" s="23"/>
      <c r="AB109" s="23"/>
      <c r="AC109" s="23"/>
      <c r="AD109" s="23"/>
      <c r="AE109" s="23"/>
      <c r="AF109" s="23"/>
      <c r="AG109" s="23"/>
      <c r="AH109" s="23"/>
      <c r="AI109" s="23"/>
      <c r="AJ109" s="23"/>
      <c r="AK109" s="23"/>
      <c r="AL109" s="23"/>
      <c r="AM109" s="23"/>
      <c r="AN109" s="23"/>
      <c r="AO109" s="66"/>
      <c r="AP109" s="23"/>
      <c r="AQ109" s="101"/>
    </row>
    <row r="110" spans="1:43" x14ac:dyDescent="0.2">
      <c r="A110" s="23"/>
      <c r="B110" s="23"/>
      <c r="C110" s="23"/>
      <c r="D110" s="23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  <c r="AA110" s="23"/>
      <c r="AB110" s="23"/>
      <c r="AC110" s="23"/>
      <c r="AD110" s="23"/>
      <c r="AE110" s="23"/>
      <c r="AF110" s="23"/>
      <c r="AG110" s="23"/>
      <c r="AH110" s="23"/>
      <c r="AI110" s="23"/>
      <c r="AJ110" s="23"/>
      <c r="AK110" s="23"/>
      <c r="AL110" s="23"/>
      <c r="AM110" s="23"/>
      <c r="AN110" s="23"/>
      <c r="AO110" s="66"/>
      <c r="AP110" s="23"/>
      <c r="AQ110" s="101"/>
    </row>
    <row r="111" spans="1:43" x14ac:dyDescent="0.2">
      <c r="A111" s="23"/>
      <c r="B111" s="23"/>
      <c r="C111" s="23"/>
      <c r="D111" s="23"/>
      <c r="E111" s="23"/>
      <c r="F111" s="23"/>
      <c r="G111" s="23"/>
      <c r="H111" s="23"/>
      <c r="I111" s="23"/>
      <c r="J111" s="23"/>
      <c r="K111" s="23"/>
      <c r="L111" s="23"/>
      <c r="M111" s="23"/>
      <c r="N111" s="23"/>
      <c r="O111" s="23"/>
      <c r="P111" s="23"/>
      <c r="Q111" s="23"/>
      <c r="R111" s="23"/>
      <c r="S111" s="23"/>
      <c r="T111" s="23"/>
      <c r="U111" s="23"/>
      <c r="V111" s="23"/>
      <c r="W111" s="23"/>
      <c r="X111" s="23"/>
      <c r="Y111" s="23"/>
      <c r="Z111" s="23"/>
      <c r="AA111" s="23"/>
      <c r="AB111" s="23"/>
      <c r="AC111" s="23"/>
      <c r="AD111" s="23"/>
      <c r="AE111" s="23"/>
      <c r="AF111" s="23"/>
      <c r="AG111" s="23"/>
      <c r="AH111" s="23"/>
      <c r="AI111" s="23"/>
      <c r="AJ111" s="23"/>
      <c r="AK111" s="23"/>
      <c r="AL111" s="23"/>
      <c r="AM111" s="23"/>
      <c r="AN111" s="23"/>
      <c r="AO111" s="66"/>
      <c r="AP111" s="23"/>
      <c r="AQ111" s="101"/>
    </row>
    <row r="112" spans="1:43" x14ac:dyDescent="0.2">
      <c r="A112" s="23"/>
      <c r="B112" s="23"/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  <c r="AA112" s="23"/>
      <c r="AB112" s="23"/>
      <c r="AC112" s="23"/>
      <c r="AD112" s="23"/>
      <c r="AE112" s="23"/>
      <c r="AF112" s="23"/>
      <c r="AG112" s="23"/>
      <c r="AH112" s="23"/>
      <c r="AI112" s="23"/>
      <c r="AJ112" s="23"/>
      <c r="AK112" s="23"/>
      <c r="AL112" s="23"/>
      <c r="AM112" s="23"/>
      <c r="AN112" s="23"/>
      <c r="AO112" s="66"/>
      <c r="AP112" s="23"/>
      <c r="AQ112" s="101"/>
    </row>
    <row r="113" spans="1:43" x14ac:dyDescent="0.2">
      <c r="A113" s="23"/>
      <c r="B113" s="23"/>
      <c r="C113" s="23"/>
      <c r="D113" s="23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  <c r="AA113" s="23"/>
      <c r="AB113" s="23"/>
      <c r="AC113" s="23"/>
      <c r="AD113" s="23"/>
      <c r="AE113" s="23"/>
      <c r="AF113" s="23"/>
      <c r="AG113" s="23"/>
      <c r="AH113" s="23"/>
      <c r="AI113" s="23"/>
      <c r="AJ113" s="23"/>
      <c r="AK113" s="23"/>
      <c r="AL113" s="23"/>
      <c r="AM113" s="23"/>
      <c r="AN113" s="23"/>
      <c r="AO113" s="66"/>
      <c r="AP113" s="23"/>
      <c r="AQ113" s="101"/>
    </row>
    <row r="114" spans="1:43" x14ac:dyDescent="0.2">
      <c r="A114" s="23"/>
      <c r="B114" s="23"/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  <c r="AC114" s="23"/>
      <c r="AD114" s="23"/>
      <c r="AE114" s="23"/>
      <c r="AF114" s="23"/>
      <c r="AG114" s="23"/>
      <c r="AH114" s="23"/>
      <c r="AI114" s="23"/>
      <c r="AJ114" s="23"/>
      <c r="AK114" s="23"/>
      <c r="AL114" s="23"/>
      <c r="AM114" s="23"/>
      <c r="AN114" s="23"/>
      <c r="AO114" s="66"/>
      <c r="AP114" s="23"/>
      <c r="AQ114" s="101"/>
    </row>
    <row r="115" spans="1:43" x14ac:dyDescent="0.2">
      <c r="A115" s="23"/>
      <c r="B115" s="23"/>
      <c r="C115" s="23"/>
      <c r="D115" s="23"/>
      <c r="E115" s="23"/>
      <c r="F115" s="23"/>
      <c r="G115" s="23"/>
      <c r="H115" s="23"/>
      <c r="I115" s="23"/>
      <c r="J115" s="23"/>
      <c r="K115" s="23"/>
      <c r="L115" s="23"/>
      <c r="M115" s="23"/>
      <c r="N115" s="23"/>
      <c r="O115" s="23"/>
      <c r="P115" s="23"/>
      <c r="Q115" s="23"/>
      <c r="R115" s="23"/>
      <c r="S115" s="23"/>
      <c r="T115" s="23"/>
      <c r="U115" s="23"/>
      <c r="V115" s="23"/>
      <c r="W115" s="23"/>
      <c r="X115" s="23"/>
      <c r="Y115" s="23"/>
      <c r="Z115" s="23"/>
      <c r="AA115" s="23"/>
      <c r="AB115" s="23"/>
      <c r="AC115" s="23"/>
      <c r="AD115" s="23"/>
      <c r="AE115" s="23"/>
      <c r="AF115" s="23"/>
      <c r="AG115" s="23"/>
      <c r="AH115" s="23"/>
      <c r="AI115" s="23"/>
      <c r="AJ115" s="23"/>
      <c r="AK115" s="23"/>
      <c r="AL115" s="23"/>
      <c r="AM115" s="23"/>
      <c r="AN115" s="23"/>
      <c r="AO115" s="66"/>
      <c r="AP115" s="23"/>
      <c r="AQ115" s="101"/>
    </row>
    <row r="116" spans="1:43" x14ac:dyDescent="0.2">
      <c r="A116" s="23"/>
      <c r="B116" s="23"/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  <c r="AA116" s="23"/>
      <c r="AB116" s="23"/>
      <c r="AC116" s="23"/>
      <c r="AD116" s="23"/>
      <c r="AE116" s="23"/>
      <c r="AF116" s="23"/>
      <c r="AG116" s="23"/>
      <c r="AH116" s="23"/>
      <c r="AI116" s="23"/>
      <c r="AJ116" s="23"/>
      <c r="AK116" s="23"/>
      <c r="AL116" s="23"/>
      <c r="AM116" s="23"/>
      <c r="AN116" s="23"/>
      <c r="AO116" s="66"/>
      <c r="AP116" s="23"/>
      <c r="AQ116" s="101"/>
    </row>
    <row r="117" spans="1:43" x14ac:dyDescent="0.2">
      <c r="A117" s="23"/>
      <c r="B117" s="23"/>
      <c r="C117" s="23"/>
      <c r="D117" s="23"/>
      <c r="E117" s="23"/>
      <c r="F117" s="23"/>
      <c r="G117" s="23"/>
      <c r="H117" s="23"/>
      <c r="I117" s="23"/>
      <c r="J117" s="23"/>
      <c r="K117" s="23"/>
      <c r="L117" s="23"/>
      <c r="M117" s="23"/>
      <c r="N117" s="23"/>
      <c r="O117" s="23"/>
      <c r="P117" s="23"/>
      <c r="Q117" s="23"/>
      <c r="R117" s="23"/>
      <c r="S117" s="23"/>
      <c r="T117" s="23"/>
      <c r="U117" s="23"/>
      <c r="V117" s="23"/>
      <c r="W117" s="23"/>
      <c r="X117" s="23"/>
      <c r="Y117" s="23"/>
      <c r="Z117" s="23"/>
      <c r="AA117" s="23"/>
      <c r="AB117" s="23"/>
      <c r="AC117" s="23"/>
      <c r="AD117" s="23"/>
      <c r="AE117" s="23"/>
      <c r="AF117" s="23"/>
      <c r="AG117" s="23"/>
      <c r="AH117" s="23"/>
      <c r="AI117" s="23"/>
      <c r="AJ117" s="23"/>
      <c r="AK117" s="23"/>
      <c r="AL117" s="23"/>
      <c r="AM117" s="23"/>
      <c r="AN117" s="23"/>
      <c r="AO117" s="66"/>
      <c r="AP117" s="23"/>
      <c r="AQ117" s="101"/>
    </row>
    <row r="118" spans="1:43" x14ac:dyDescent="0.2">
      <c r="A118" s="23"/>
      <c r="B118" s="23"/>
      <c r="C118" s="23"/>
      <c r="D118" s="23"/>
      <c r="E118" s="23"/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  <c r="Z118" s="23"/>
      <c r="AA118" s="23"/>
      <c r="AB118" s="23"/>
      <c r="AC118" s="23"/>
      <c r="AD118" s="23"/>
      <c r="AE118" s="23"/>
      <c r="AF118" s="23"/>
      <c r="AG118" s="23"/>
      <c r="AH118" s="23"/>
      <c r="AI118" s="23"/>
      <c r="AJ118" s="23"/>
      <c r="AK118" s="23"/>
      <c r="AL118" s="23"/>
      <c r="AM118" s="23"/>
      <c r="AN118" s="23"/>
      <c r="AO118" s="66"/>
      <c r="AP118" s="23"/>
      <c r="AQ118" s="101"/>
    </row>
    <row r="119" spans="1:43" x14ac:dyDescent="0.2">
      <c r="A119" s="23"/>
      <c r="B119" s="23"/>
      <c r="C119" s="23"/>
      <c r="D119" s="23"/>
      <c r="E119" s="23"/>
      <c r="F119" s="23"/>
      <c r="G119" s="23"/>
      <c r="H119" s="23"/>
      <c r="I119" s="23"/>
      <c r="J119" s="23"/>
      <c r="K119" s="23"/>
      <c r="L119" s="23"/>
      <c r="M119" s="23"/>
      <c r="N119" s="23"/>
      <c r="O119" s="23"/>
      <c r="P119" s="23"/>
      <c r="Q119" s="23"/>
      <c r="R119" s="23"/>
      <c r="S119" s="23"/>
      <c r="T119" s="23"/>
      <c r="U119" s="23"/>
      <c r="V119" s="23"/>
      <c r="W119" s="23"/>
      <c r="X119" s="23"/>
      <c r="Y119" s="23"/>
      <c r="Z119" s="23"/>
      <c r="AA119" s="23"/>
      <c r="AB119" s="23"/>
      <c r="AC119" s="23"/>
      <c r="AD119" s="23"/>
      <c r="AE119" s="23"/>
      <c r="AF119" s="23"/>
      <c r="AG119" s="23"/>
      <c r="AH119" s="23"/>
      <c r="AI119" s="23"/>
      <c r="AJ119" s="23"/>
      <c r="AK119" s="23"/>
      <c r="AL119" s="23"/>
      <c r="AM119" s="23"/>
      <c r="AN119" s="23"/>
      <c r="AO119" s="66"/>
      <c r="AP119" s="23"/>
      <c r="AQ119" s="101"/>
    </row>
    <row r="120" spans="1:43" x14ac:dyDescent="0.2">
      <c r="A120" s="23"/>
      <c r="B120" s="23"/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  <c r="Z120" s="23"/>
      <c r="AA120" s="23"/>
      <c r="AB120" s="23"/>
      <c r="AC120" s="23"/>
      <c r="AD120" s="23"/>
      <c r="AE120" s="23"/>
      <c r="AF120" s="23"/>
      <c r="AG120" s="23"/>
      <c r="AH120" s="23"/>
      <c r="AI120" s="23"/>
      <c r="AJ120" s="23"/>
      <c r="AK120" s="23"/>
      <c r="AL120" s="23"/>
      <c r="AM120" s="23"/>
      <c r="AN120" s="23"/>
      <c r="AO120" s="66"/>
      <c r="AP120" s="23"/>
      <c r="AQ120" s="101"/>
    </row>
    <row r="121" spans="1:43" x14ac:dyDescent="0.2">
      <c r="A121" s="23"/>
      <c r="B121" s="23"/>
      <c r="C121" s="23"/>
      <c r="D121" s="23"/>
      <c r="E121" s="23"/>
      <c r="F121" s="23"/>
      <c r="G121" s="23"/>
      <c r="H121" s="23"/>
      <c r="I121" s="23"/>
      <c r="J121" s="23"/>
      <c r="K121" s="23"/>
      <c r="L121" s="23"/>
      <c r="M121" s="23"/>
      <c r="N121" s="23"/>
      <c r="O121" s="23"/>
      <c r="P121" s="23"/>
      <c r="Q121" s="23"/>
      <c r="R121" s="23"/>
      <c r="S121" s="23"/>
      <c r="T121" s="23"/>
      <c r="U121" s="23"/>
      <c r="V121" s="23"/>
      <c r="W121" s="23"/>
      <c r="X121" s="23"/>
      <c r="Y121" s="23"/>
      <c r="Z121" s="23"/>
      <c r="AA121" s="23"/>
      <c r="AB121" s="23"/>
      <c r="AC121" s="23"/>
      <c r="AD121" s="23"/>
      <c r="AE121" s="23"/>
      <c r="AF121" s="23"/>
      <c r="AG121" s="23"/>
      <c r="AH121" s="23"/>
      <c r="AI121" s="23"/>
      <c r="AJ121" s="23"/>
      <c r="AK121" s="23"/>
      <c r="AL121" s="23"/>
      <c r="AM121" s="23"/>
      <c r="AN121" s="23"/>
      <c r="AO121" s="66"/>
      <c r="AP121" s="23"/>
      <c r="AQ121" s="101"/>
    </row>
    <row r="122" spans="1:43" x14ac:dyDescent="0.2">
      <c r="A122" s="23"/>
      <c r="B122" s="23"/>
      <c r="C122" s="23"/>
      <c r="D122" s="23"/>
      <c r="E122" s="23"/>
      <c r="F122" s="23"/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  <c r="AA122" s="23"/>
      <c r="AB122" s="23"/>
      <c r="AC122" s="23"/>
      <c r="AD122" s="23"/>
      <c r="AE122" s="23"/>
      <c r="AF122" s="23"/>
      <c r="AG122" s="23"/>
      <c r="AH122" s="23"/>
      <c r="AI122" s="23"/>
      <c r="AJ122" s="23"/>
      <c r="AK122" s="23"/>
      <c r="AL122" s="23"/>
      <c r="AM122" s="23"/>
      <c r="AN122" s="23"/>
      <c r="AO122" s="66"/>
      <c r="AP122" s="23"/>
      <c r="AQ122" s="101"/>
    </row>
    <row r="123" spans="1:43" x14ac:dyDescent="0.2">
      <c r="A123" s="23"/>
      <c r="B123" s="23"/>
      <c r="C123" s="23"/>
      <c r="D123" s="23"/>
      <c r="E123" s="23"/>
      <c r="F123" s="23"/>
      <c r="G123" s="23"/>
      <c r="H123" s="23"/>
      <c r="I123" s="23"/>
      <c r="J123" s="23"/>
      <c r="K123" s="23"/>
      <c r="L123" s="23"/>
      <c r="M123" s="23"/>
      <c r="N123" s="23"/>
      <c r="O123" s="23"/>
      <c r="P123" s="23"/>
      <c r="Q123" s="23"/>
      <c r="R123" s="23"/>
      <c r="S123" s="23"/>
      <c r="T123" s="23"/>
      <c r="U123" s="23"/>
      <c r="V123" s="23"/>
      <c r="W123" s="23"/>
      <c r="X123" s="23"/>
      <c r="Y123" s="23"/>
      <c r="Z123" s="23"/>
      <c r="AA123" s="23"/>
      <c r="AB123" s="23"/>
      <c r="AC123" s="23"/>
      <c r="AD123" s="23"/>
      <c r="AE123" s="23"/>
      <c r="AF123" s="23"/>
      <c r="AG123" s="23"/>
      <c r="AH123" s="23"/>
      <c r="AI123" s="23"/>
      <c r="AJ123" s="23"/>
      <c r="AK123" s="23"/>
      <c r="AL123" s="23"/>
      <c r="AM123" s="23"/>
      <c r="AN123" s="23"/>
      <c r="AO123" s="66"/>
      <c r="AP123" s="23"/>
      <c r="AQ123" s="101"/>
    </row>
    <row r="124" spans="1:43" x14ac:dyDescent="0.2">
      <c r="A124" s="23"/>
      <c r="B124" s="23"/>
      <c r="C124" s="23"/>
      <c r="D124" s="23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  <c r="Z124" s="23"/>
      <c r="AA124" s="23"/>
      <c r="AB124" s="23"/>
      <c r="AC124" s="23"/>
      <c r="AD124" s="23"/>
      <c r="AE124" s="23"/>
      <c r="AF124" s="23"/>
      <c r="AG124" s="23"/>
      <c r="AH124" s="23"/>
      <c r="AI124" s="23"/>
      <c r="AJ124" s="23"/>
      <c r="AK124" s="23"/>
      <c r="AL124" s="23"/>
      <c r="AM124" s="23"/>
      <c r="AN124" s="23"/>
      <c r="AO124" s="66"/>
      <c r="AP124" s="23"/>
      <c r="AQ124" s="101"/>
    </row>
    <row r="125" spans="1:43" x14ac:dyDescent="0.2">
      <c r="A125" s="23"/>
      <c r="B125" s="23"/>
      <c r="C125" s="23"/>
      <c r="D125" s="23"/>
      <c r="E125" s="23"/>
      <c r="F125" s="23"/>
      <c r="G125" s="23"/>
      <c r="H125" s="23"/>
      <c r="I125" s="23"/>
      <c r="J125" s="23"/>
      <c r="K125" s="23"/>
      <c r="L125" s="23"/>
      <c r="M125" s="23"/>
      <c r="N125" s="23"/>
      <c r="O125" s="23"/>
      <c r="P125" s="23"/>
      <c r="Q125" s="23"/>
      <c r="R125" s="23"/>
      <c r="S125" s="23"/>
      <c r="T125" s="23"/>
      <c r="U125" s="23"/>
      <c r="V125" s="23"/>
      <c r="W125" s="23"/>
      <c r="X125" s="23"/>
      <c r="Y125" s="23"/>
      <c r="Z125" s="23"/>
      <c r="AA125" s="23"/>
      <c r="AB125" s="23"/>
      <c r="AC125" s="23"/>
      <c r="AD125" s="23"/>
      <c r="AE125" s="23"/>
      <c r="AF125" s="23"/>
      <c r="AG125" s="23"/>
      <c r="AH125" s="23"/>
      <c r="AI125" s="23"/>
      <c r="AJ125" s="23"/>
      <c r="AK125" s="23"/>
      <c r="AL125" s="23"/>
      <c r="AM125" s="23"/>
      <c r="AN125" s="23"/>
      <c r="AO125" s="66"/>
      <c r="AP125" s="23"/>
      <c r="AQ125" s="101"/>
    </row>
    <row r="126" spans="1:43" x14ac:dyDescent="0.2">
      <c r="A126" s="23"/>
      <c r="B126" s="23"/>
      <c r="C126" s="23"/>
      <c r="D126" s="23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  <c r="Z126" s="23"/>
      <c r="AA126" s="23"/>
      <c r="AB126" s="23"/>
      <c r="AC126" s="23"/>
      <c r="AD126" s="23"/>
      <c r="AE126" s="23"/>
      <c r="AF126" s="23"/>
      <c r="AG126" s="23"/>
      <c r="AH126" s="23"/>
      <c r="AI126" s="23"/>
      <c r="AJ126" s="23"/>
      <c r="AK126" s="23"/>
      <c r="AL126" s="23"/>
      <c r="AM126" s="23"/>
      <c r="AN126" s="23"/>
      <c r="AO126" s="66"/>
      <c r="AP126" s="23"/>
      <c r="AQ126" s="101"/>
    </row>
    <row r="127" spans="1:43" x14ac:dyDescent="0.2">
      <c r="A127" s="23"/>
      <c r="B127" s="23"/>
      <c r="C127" s="23"/>
      <c r="D127" s="23"/>
      <c r="E127" s="23"/>
      <c r="F127" s="23"/>
      <c r="G127" s="23"/>
      <c r="H127" s="23"/>
      <c r="I127" s="23"/>
      <c r="J127" s="23"/>
      <c r="K127" s="23"/>
      <c r="L127" s="23"/>
      <c r="M127" s="23"/>
      <c r="N127" s="23"/>
      <c r="O127" s="23"/>
      <c r="P127" s="23"/>
      <c r="Q127" s="23"/>
      <c r="R127" s="23"/>
      <c r="S127" s="23"/>
      <c r="T127" s="23"/>
      <c r="U127" s="23"/>
      <c r="V127" s="23"/>
      <c r="W127" s="23"/>
      <c r="X127" s="23"/>
      <c r="Y127" s="23"/>
      <c r="Z127" s="23"/>
      <c r="AA127" s="23"/>
      <c r="AB127" s="23"/>
      <c r="AC127" s="23"/>
      <c r="AD127" s="23"/>
      <c r="AE127" s="23"/>
      <c r="AF127" s="23"/>
      <c r="AG127" s="23"/>
      <c r="AH127" s="23"/>
      <c r="AI127" s="23"/>
      <c r="AJ127" s="23"/>
      <c r="AK127" s="23"/>
      <c r="AL127" s="23"/>
      <c r="AM127" s="23"/>
      <c r="AN127" s="23"/>
      <c r="AO127" s="66"/>
      <c r="AP127" s="23"/>
      <c r="AQ127" s="101"/>
    </row>
    <row r="128" spans="1:43" x14ac:dyDescent="0.2">
      <c r="A128" s="23"/>
      <c r="B128" s="23"/>
      <c r="C128" s="23"/>
      <c r="D128" s="23"/>
      <c r="E128" s="23"/>
      <c r="F128" s="23"/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  <c r="Z128" s="23"/>
      <c r="AA128" s="23"/>
      <c r="AB128" s="23"/>
      <c r="AC128" s="23"/>
      <c r="AD128" s="23"/>
      <c r="AE128" s="23"/>
      <c r="AF128" s="23"/>
      <c r="AG128" s="23"/>
      <c r="AH128" s="23"/>
      <c r="AI128" s="23"/>
      <c r="AJ128" s="23"/>
      <c r="AK128" s="23"/>
      <c r="AL128" s="23"/>
      <c r="AM128" s="23"/>
      <c r="AN128" s="23"/>
      <c r="AO128" s="66"/>
      <c r="AP128" s="23"/>
      <c r="AQ128" s="101"/>
    </row>
    <row r="129" spans="1:43" x14ac:dyDescent="0.2">
      <c r="A129" s="23"/>
      <c r="B129" s="23"/>
      <c r="C129" s="23"/>
      <c r="D129" s="23"/>
      <c r="E129" s="23"/>
      <c r="F129" s="23"/>
      <c r="G129" s="23"/>
      <c r="H129" s="23"/>
      <c r="I129" s="23"/>
      <c r="J129" s="23"/>
      <c r="K129" s="23"/>
      <c r="L129" s="23"/>
      <c r="M129" s="23"/>
      <c r="N129" s="23"/>
      <c r="O129" s="23"/>
      <c r="P129" s="23"/>
      <c r="Q129" s="23"/>
      <c r="R129" s="23"/>
      <c r="S129" s="23"/>
      <c r="T129" s="23"/>
      <c r="U129" s="23"/>
      <c r="V129" s="23"/>
      <c r="W129" s="23"/>
      <c r="X129" s="23"/>
      <c r="Y129" s="23"/>
      <c r="Z129" s="23"/>
      <c r="AA129" s="23"/>
      <c r="AB129" s="23"/>
      <c r="AC129" s="23"/>
      <c r="AD129" s="23"/>
      <c r="AE129" s="23"/>
      <c r="AF129" s="23"/>
      <c r="AG129" s="23"/>
      <c r="AH129" s="23"/>
      <c r="AI129" s="23"/>
      <c r="AJ129" s="23"/>
      <c r="AK129" s="23"/>
      <c r="AL129" s="23"/>
      <c r="AM129" s="23"/>
      <c r="AN129" s="23"/>
      <c r="AO129" s="66"/>
      <c r="AP129" s="23"/>
      <c r="AQ129" s="101"/>
    </row>
    <row r="130" spans="1:43" x14ac:dyDescent="0.2">
      <c r="A130" s="23"/>
      <c r="B130" s="23"/>
      <c r="C130" s="23"/>
      <c r="D130" s="23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  <c r="AC130" s="23"/>
      <c r="AD130" s="23"/>
      <c r="AE130" s="23"/>
      <c r="AF130" s="23"/>
      <c r="AG130" s="23"/>
      <c r="AH130" s="23"/>
      <c r="AI130" s="23"/>
      <c r="AJ130" s="23"/>
      <c r="AK130" s="23"/>
      <c r="AL130" s="23"/>
      <c r="AM130" s="23"/>
      <c r="AN130" s="23"/>
      <c r="AO130" s="66"/>
      <c r="AP130" s="23"/>
      <c r="AQ130" s="101"/>
    </row>
    <row r="131" spans="1:43" x14ac:dyDescent="0.2">
      <c r="A131" s="23"/>
      <c r="B131" s="23"/>
      <c r="C131" s="23"/>
      <c r="D131" s="23"/>
      <c r="E131" s="23"/>
      <c r="F131" s="23"/>
      <c r="G131" s="23"/>
      <c r="H131" s="23"/>
      <c r="I131" s="23"/>
      <c r="J131" s="23"/>
      <c r="K131" s="23"/>
      <c r="L131" s="23"/>
      <c r="M131" s="23"/>
      <c r="N131" s="23"/>
      <c r="O131" s="23"/>
      <c r="P131" s="23"/>
      <c r="Q131" s="23"/>
      <c r="R131" s="23"/>
      <c r="S131" s="23"/>
      <c r="T131" s="23"/>
      <c r="U131" s="23"/>
      <c r="V131" s="23"/>
      <c r="W131" s="23"/>
      <c r="X131" s="23"/>
      <c r="Y131" s="23"/>
      <c r="Z131" s="23"/>
      <c r="AA131" s="23"/>
      <c r="AB131" s="23"/>
      <c r="AC131" s="23"/>
      <c r="AD131" s="23"/>
      <c r="AE131" s="23"/>
      <c r="AF131" s="23"/>
      <c r="AG131" s="23"/>
      <c r="AH131" s="23"/>
      <c r="AI131" s="23"/>
      <c r="AJ131" s="23"/>
      <c r="AK131" s="23"/>
      <c r="AL131" s="23"/>
      <c r="AM131" s="23"/>
      <c r="AN131" s="23"/>
      <c r="AO131" s="66"/>
      <c r="AP131" s="23"/>
      <c r="AQ131" s="101"/>
    </row>
    <row r="132" spans="1:43" x14ac:dyDescent="0.2">
      <c r="A132" s="23"/>
      <c r="B132" s="23"/>
      <c r="C132" s="23"/>
      <c r="D132" s="23"/>
      <c r="E132" s="23"/>
      <c r="F132" s="23"/>
      <c r="G132" s="23"/>
      <c r="H132" s="23"/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  <c r="Z132" s="23"/>
      <c r="AA132" s="23"/>
      <c r="AB132" s="23"/>
      <c r="AC132" s="23"/>
      <c r="AD132" s="23"/>
      <c r="AE132" s="23"/>
      <c r="AF132" s="23"/>
      <c r="AG132" s="23"/>
      <c r="AH132" s="23"/>
      <c r="AI132" s="23"/>
      <c r="AJ132" s="23"/>
      <c r="AK132" s="23"/>
      <c r="AL132" s="23"/>
      <c r="AM132" s="23"/>
      <c r="AN132" s="23"/>
      <c r="AO132" s="66"/>
      <c r="AP132" s="23"/>
      <c r="AQ132" s="101"/>
    </row>
    <row r="133" spans="1:43" x14ac:dyDescent="0.2">
      <c r="A133" s="23"/>
      <c r="B133" s="23"/>
      <c r="C133" s="23"/>
      <c r="D133" s="23"/>
      <c r="E133" s="23"/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3"/>
      <c r="Q133" s="23"/>
      <c r="R133" s="23"/>
      <c r="S133" s="23"/>
      <c r="T133" s="23"/>
      <c r="U133" s="23"/>
      <c r="V133" s="23"/>
      <c r="W133" s="23"/>
      <c r="X133" s="23"/>
      <c r="Y133" s="23"/>
      <c r="Z133" s="23"/>
      <c r="AA133" s="23"/>
      <c r="AB133" s="23"/>
      <c r="AC133" s="23"/>
      <c r="AD133" s="23"/>
      <c r="AE133" s="23"/>
      <c r="AF133" s="23"/>
      <c r="AG133" s="23"/>
      <c r="AH133" s="23"/>
      <c r="AI133" s="23"/>
      <c r="AJ133" s="23"/>
      <c r="AK133" s="23"/>
      <c r="AL133" s="23"/>
      <c r="AM133" s="23"/>
      <c r="AN133" s="23"/>
      <c r="AO133" s="66"/>
      <c r="AP133" s="23"/>
      <c r="AQ133" s="101"/>
    </row>
    <row r="134" spans="1:43" x14ac:dyDescent="0.2">
      <c r="A134" s="23"/>
      <c r="B134" s="23"/>
      <c r="C134" s="23"/>
      <c r="D134" s="23"/>
      <c r="E134" s="23"/>
      <c r="F134" s="23"/>
      <c r="G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  <c r="Z134" s="23"/>
      <c r="AA134" s="23"/>
      <c r="AB134" s="23"/>
      <c r="AC134" s="23"/>
      <c r="AD134" s="23"/>
      <c r="AE134" s="23"/>
      <c r="AF134" s="23"/>
      <c r="AG134" s="23"/>
      <c r="AH134" s="23"/>
      <c r="AI134" s="23"/>
      <c r="AJ134" s="23"/>
      <c r="AK134" s="23"/>
      <c r="AL134" s="23"/>
      <c r="AM134" s="23"/>
      <c r="AN134" s="23"/>
      <c r="AO134" s="66"/>
      <c r="AP134" s="23"/>
      <c r="AQ134" s="101"/>
    </row>
    <row r="135" spans="1:43" x14ac:dyDescent="0.2">
      <c r="A135" s="23"/>
      <c r="B135" s="23"/>
      <c r="C135" s="23"/>
      <c r="D135" s="23"/>
      <c r="E135" s="23"/>
      <c r="F135" s="23"/>
      <c r="G135" s="23"/>
      <c r="H135" s="23"/>
      <c r="I135" s="23"/>
      <c r="J135" s="23"/>
      <c r="K135" s="23"/>
      <c r="L135" s="23"/>
      <c r="M135" s="23"/>
      <c r="N135" s="23"/>
      <c r="O135" s="23"/>
      <c r="P135" s="23"/>
      <c r="Q135" s="23"/>
      <c r="R135" s="23"/>
      <c r="S135" s="23"/>
      <c r="T135" s="23"/>
      <c r="U135" s="23"/>
      <c r="V135" s="23"/>
      <c r="W135" s="23"/>
      <c r="X135" s="23"/>
      <c r="Y135" s="23"/>
      <c r="Z135" s="23"/>
      <c r="AA135" s="23"/>
      <c r="AB135" s="23"/>
      <c r="AC135" s="23"/>
      <c r="AD135" s="23"/>
      <c r="AE135" s="23"/>
      <c r="AF135" s="23"/>
      <c r="AG135" s="23"/>
      <c r="AH135" s="23"/>
      <c r="AI135" s="23"/>
      <c r="AJ135" s="23"/>
      <c r="AK135" s="23"/>
      <c r="AL135" s="23"/>
      <c r="AM135" s="23"/>
      <c r="AN135" s="66"/>
      <c r="AO135" s="66"/>
      <c r="AP135" s="23"/>
      <c r="AQ135" s="101"/>
    </row>
    <row r="136" spans="1:43" x14ac:dyDescent="0.2">
      <c r="A136" s="23"/>
      <c r="B136" s="23"/>
      <c r="C136" s="23"/>
      <c r="D136" s="23"/>
      <c r="E136" s="23"/>
      <c r="F136" s="23"/>
      <c r="G136" s="23"/>
      <c r="H136" s="23"/>
      <c r="I136" s="23"/>
      <c r="J136" s="23"/>
      <c r="K136" s="23"/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  <c r="Z136" s="23"/>
      <c r="AA136" s="23"/>
      <c r="AB136" s="23"/>
      <c r="AC136" s="23"/>
      <c r="AD136" s="23"/>
      <c r="AE136" s="23"/>
      <c r="AF136" s="23"/>
      <c r="AG136" s="23"/>
      <c r="AH136" s="23"/>
      <c r="AI136" s="23"/>
      <c r="AJ136" s="23"/>
      <c r="AK136" s="23"/>
      <c r="AL136" s="23"/>
      <c r="AM136" s="23"/>
      <c r="AN136" s="23"/>
      <c r="AO136" s="23"/>
      <c r="AP136" s="23"/>
      <c r="AQ136" s="101"/>
    </row>
    <row r="137" spans="1:43" x14ac:dyDescent="0.2">
      <c r="A137" s="23"/>
      <c r="B137" s="23"/>
      <c r="C137" s="23"/>
      <c r="D137" s="23"/>
      <c r="E137" s="23"/>
      <c r="F137" s="23"/>
      <c r="G137" s="23"/>
      <c r="H137" s="23"/>
      <c r="I137" s="23"/>
      <c r="J137" s="23"/>
      <c r="K137" s="23"/>
      <c r="L137" s="23"/>
      <c r="M137" s="23"/>
      <c r="N137" s="23"/>
      <c r="O137" s="23"/>
      <c r="P137" s="23"/>
      <c r="Q137" s="23"/>
      <c r="R137" s="23"/>
      <c r="S137" s="23"/>
      <c r="T137" s="23"/>
      <c r="U137" s="23"/>
      <c r="V137" s="23"/>
      <c r="W137" s="23"/>
      <c r="X137" s="23"/>
      <c r="Y137" s="23"/>
      <c r="Z137" s="23"/>
      <c r="AA137" s="23"/>
      <c r="AB137" s="23"/>
      <c r="AC137" s="23"/>
      <c r="AD137" s="23"/>
      <c r="AE137" s="23"/>
      <c r="AF137" s="23"/>
      <c r="AG137" s="23"/>
      <c r="AH137" s="23"/>
      <c r="AI137" s="23"/>
      <c r="AJ137" s="23"/>
      <c r="AK137" s="23"/>
      <c r="AL137" s="23"/>
      <c r="AM137" s="23"/>
      <c r="AN137" s="66"/>
      <c r="AO137" s="66"/>
      <c r="AP137" s="23"/>
      <c r="AQ137" s="101"/>
    </row>
    <row r="138" spans="1:43" x14ac:dyDescent="0.2">
      <c r="A138" s="23"/>
      <c r="B138" s="23"/>
      <c r="C138" s="23"/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23"/>
      <c r="AA138" s="23"/>
      <c r="AB138" s="23"/>
      <c r="AC138" s="23"/>
      <c r="AD138" s="23"/>
      <c r="AE138" s="23"/>
      <c r="AF138" s="23"/>
      <c r="AG138" s="23"/>
      <c r="AH138" s="23"/>
      <c r="AI138" s="23"/>
      <c r="AJ138" s="23"/>
      <c r="AK138" s="23"/>
      <c r="AL138" s="23"/>
      <c r="AM138" s="23"/>
      <c r="AN138" s="23"/>
      <c r="AO138" s="23"/>
      <c r="AP138" s="23"/>
      <c r="AQ138" s="101"/>
    </row>
    <row r="139" spans="1:43" x14ac:dyDescent="0.2">
      <c r="A139" s="23"/>
      <c r="B139" s="23"/>
      <c r="C139" s="23"/>
      <c r="D139" s="23"/>
      <c r="E139" s="23"/>
      <c r="F139" s="23"/>
      <c r="G139" s="23"/>
      <c r="H139" s="23"/>
      <c r="I139" s="23"/>
      <c r="J139" s="23"/>
      <c r="K139" s="23"/>
      <c r="L139" s="23"/>
      <c r="M139" s="23"/>
      <c r="N139" s="23"/>
      <c r="O139" s="23"/>
      <c r="P139" s="23"/>
      <c r="Q139" s="23"/>
      <c r="R139" s="23"/>
      <c r="S139" s="23"/>
      <c r="T139" s="23"/>
      <c r="U139" s="23"/>
      <c r="V139" s="23"/>
      <c r="W139" s="23"/>
      <c r="X139" s="23"/>
      <c r="Y139" s="23"/>
      <c r="Z139" s="23"/>
      <c r="AA139" s="23"/>
      <c r="AB139" s="23"/>
      <c r="AC139" s="23"/>
      <c r="AD139" s="23"/>
      <c r="AE139" s="23"/>
      <c r="AF139" s="23"/>
      <c r="AG139" s="23"/>
      <c r="AH139" s="23"/>
      <c r="AI139" s="23"/>
      <c r="AJ139" s="23"/>
      <c r="AK139" s="23"/>
      <c r="AL139" s="23"/>
      <c r="AM139" s="23"/>
      <c r="AN139" s="66"/>
      <c r="AO139" s="66"/>
      <c r="AP139" s="23"/>
      <c r="AQ139" s="101"/>
    </row>
    <row r="140" spans="1:43" x14ac:dyDescent="0.2">
      <c r="A140" s="23"/>
      <c r="B140" s="23"/>
      <c r="C140" s="23"/>
      <c r="D140" s="23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  <c r="AB140" s="23"/>
      <c r="AC140" s="23"/>
      <c r="AD140" s="23"/>
      <c r="AE140" s="23"/>
      <c r="AF140" s="23"/>
      <c r="AG140" s="23"/>
      <c r="AH140" s="23"/>
      <c r="AI140" s="23"/>
      <c r="AJ140" s="23"/>
      <c r="AK140" s="23"/>
      <c r="AL140" s="23"/>
      <c r="AM140" s="23"/>
      <c r="AN140" s="66"/>
      <c r="AO140" s="66"/>
      <c r="AP140" s="23"/>
      <c r="AQ140" s="101"/>
    </row>
    <row r="141" spans="1:43" x14ac:dyDescent="0.2">
      <c r="A141" s="23"/>
      <c r="B141" s="23"/>
      <c r="C141" s="23"/>
      <c r="D141" s="23"/>
      <c r="E141" s="23"/>
      <c r="F141" s="23"/>
      <c r="G141" s="23"/>
      <c r="H141" s="23"/>
      <c r="I141" s="23"/>
      <c r="J141" s="23"/>
      <c r="K141" s="23"/>
      <c r="L141" s="23"/>
      <c r="M141" s="23"/>
      <c r="N141" s="23"/>
      <c r="O141" s="23"/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  <c r="AA141" s="23"/>
      <c r="AB141" s="23"/>
      <c r="AC141" s="23"/>
      <c r="AD141" s="23"/>
      <c r="AE141" s="23"/>
      <c r="AF141" s="23"/>
      <c r="AG141" s="23"/>
      <c r="AH141" s="23"/>
      <c r="AI141" s="23"/>
      <c r="AJ141" s="23"/>
      <c r="AK141" s="23"/>
      <c r="AL141" s="23"/>
      <c r="AM141" s="23"/>
      <c r="AN141" s="66"/>
      <c r="AO141" s="66"/>
      <c r="AP141" s="23"/>
      <c r="AQ141" s="101"/>
    </row>
    <row r="142" spans="1:43" x14ac:dyDescent="0.2">
      <c r="A142" s="23"/>
      <c r="B142" s="23"/>
      <c r="C142" s="23"/>
      <c r="D142" s="23"/>
      <c r="E142" s="23"/>
      <c r="F142" s="23"/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23"/>
      <c r="AA142" s="23"/>
      <c r="AB142" s="23"/>
      <c r="AC142" s="23"/>
      <c r="AD142" s="23"/>
      <c r="AE142" s="23"/>
      <c r="AF142" s="23"/>
      <c r="AG142" s="23"/>
      <c r="AH142" s="23"/>
      <c r="AI142" s="23"/>
      <c r="AJ142" s="23"/>
      <c r="AK142" s="23"/>
      <c r="AL142" s="23"/>
      <c r="AM142" s="23"/>
      <c r="AN142" s="66"/>
      <c r="AO142" s="66"/>
      <c r="AP142" s="23"/>
      <c r="AQ142" s="101"/>
    </row>
    <row r="143" spans="1:43" x14ac:dyDescent="0.2">
      <c r="A143" s="23"/>
      <c r="B143" s="23"/>
      <c r="C143" s="23"/>
      <c r="D143" s="23"/>
      <c r="E143" s="23"/>
      <c r="F143" s="23"/>
      <c r="G143" s="23"/>
      <c r="H143" s="23"/>
      <c r="I143" s="23"/>
      <c r="J143" s="23"/>
      <c r="K143" s="23"/>
      <c r="L143" s="23"/>
      <c r="M143" s="23"/>
      <c r="N143" s="23"/>
      <c r="O143" s="23"/>
      <c r="P143" s="23"/>
      <c r="Q143" s="23"/>
      <c r="R143" s="23"/>
      <c r="S143" s="23"/>
      <c r="T143" s="23"/>
      <c r="U143" s="23"/>
      <c r="V143" s="23"/>
      <c r="W143" s="23"/>
      <c r="X143" s="23"/>
      <c r="Y143" s="23"/>
      <c r="Z143" s="23"/>
      <c r="AA143" s="23"/>
      <c r="AB143" s="23"/>
      <c r="AC143" s="23"/>
      <c r="AD143" s="23"/>
      <c r="AE143" s="23"/>
      <c r="AF143" s="23"/>
      <c r="AG143" s="23"/>
      <c r="AH143" s="23"/>
      <c r="AI143" s="23"/>
      <c r="AJ143" s="23"/>
      <c r="AK143" s="23"/>
      <c r="AL143" s="23"/>
      <c r="AM143" s="23"/>
      <c r="AN143" s="66"/>
      <c r="AO143" s="66"/>
      <c r="AP143" s="23"/>
      <c r="AQ143" s="101"/>
    </row>
    <row r="144" spans="1:43" x14ac:dyDescent="0.2">
      <c r="A144" s="101"/>
      <c r="B144" s="101"/>
      <c r="C144" s="101"/>
      <c r="D144" s="101"/>
      <c r="E144" s="101"/>
      <c r="F144" s="101"/>
      <c r="G144" s="101"/>
      <c r="H144" s="101"/>
      <c r="I144" s="101"/>
      <c r="J144" s="101"/>
      <c r="K144" s="101"/>
      <c r="L144" s="101"/>
      <c r="M144" s="101"/>
      <c r="N144" s="101"/>
      <c r="O144" s="101"/>
      <c r="P144" s="101"/>
      <c r="Q144" s="101"/>
      <c r="R144" s="101"/>
      <c r="S144" s="101"/>
      <c r="T144" s="101"/>
      <c r="U144" s="101"/>
      <c r="V144" s="101"/>
      <c r="W144" s="101"/>
      <c r="X144" s="101"/>
      <c r="Y144" s="101"/>
      <c r="Z144" s="101"/>
      <c r="AA144" s="101"/>
      <c r="AB144" s="101"/>
      <c r="AC144" s="101"/>
      <c r="AD144" s="101"/>
      <c r="AE144" s="101"/>
      <c r="AF144" s="101"/>
      <c r="AG144" s="101"/>
      <c r="AH144" s="101"/>
      <c r="AI144" s="101"/>
      <c r="AJ144" s="101"/>
      <c r="AK144" s="101"/>
      <c r="AL144" s="101"/>
      <c r="AM144" s="101"/>
      <c r="AN144" s="101"/>
      <c r="AO144" s="101"/>
      <c r="AP144" s="101"/>
      <c r="AQ144" s="101"/>
    </row>
    <row r="145" spans="1:43" x14ac:dyDescent="0.2">
      <c r="A145" s="101"/>
      <c r="B145" s="101"/>
      <c r="C145" s="101"/>
      <c r="D145" s="101"/>
      <c r="E145" s="101"/>
      <c r="F145" s="101"/>
      <c r="G145" s="101"/>
      <c r="H145" s="101"/>
      <c r="I145" s="101"/>
      <c r="J145" s="101"/>
      <c r="K145" s="101"/>
      <c r="L145" s="101"/>
      <c r="M145" s="101"/>
      <c r="N145" s="101"/>
      <c r="O145" s="101"/>
      <c r="P145" s="101"/>
      <c r="Q145" s="101"/>
      <c r="R145" s="101"/>
      <c r="S145" s="101"/>
      <c r="T145" s="101"/>
      <c r="U145" s="101"/>
      <c r="V145" s="101"/>
      <c r="W145" s="101"/>
      <c r="X145" s="101"/>
      <c r="Y145" s="101"/>
      <c r="Z145" s="101"/>
      <c r="AA145" s="101"/>
      <c r="AB145" s="101"/>
      <c r="AC145" s="101"/>
      <c r="AD145" s="101"/>
      <c r="AE145" s="101"/>
      <c r="AF145" s="101"/>
      <c r="AG145" s="101"/>
      <c r="AH145" s="101"/>
      <c r="AI145" s="101"/>
      <c r="AJ145" s="101"/>
      <c r="AK145" s="101"/>
      <c r="AL145" s="101"/>
      <c r="AM145" s="101"/>
      <c r="AN145" s="101"/>
      <c r="AO145" s="101"/>
      <c r="AP145" s="101"/>
      <c r="AQ145" s="101"/>
    </row>
    <row r="146" spans="1:43" x14ac:dyDescent="0.2">
      <c r="A146" s="101"/>
      <c r="B146" s="101"/>
      <c r="C146" s="101"/>
      <c r="D146" s="101"/>
      <c r="E146" s="101"/>
      <c r="F146" s="101"/>
      <c r="G146" s="101"/>
      <c r="H146" s="101"/>
      <c r="I146" s="101"/>
      <c r="J146" s="101"/>
      <c r="K146" s="101"/>
      <c r="L146" s="101"/>
      <c r="M146" s="101"/>
      <c r="N146" s="101"/>
      <c r="O146" s="101"/>
      <c r="P146" s="101"/>
      <c r="Q146" s="101"/>
      <c r="R146" s="101"/>
      <c r="S146" s="101"/>
      <c r="T146" s="101"/>
      <c r="U146" s="101"/>
      <c r="V146" s="101"/>
      <c r="W146" s="101"/>
      <c r="X146" s="101"/>
      <c r="Y146" s="101"/>
      <c r="Z146" s="101"/>
      <c r="AA146" s="101"/>
      <c r="AB146" s="101"/>
      <c r="AC146" s="101"/>
      <c r="AD146" s="101"/>
      <c r="AE146" s="101"/>
      <c r="AF146" s="101"/>
      <c r="AG146" s="101"/>
      <c r="AH146" s="101"/>
      <c r="AI146" s="101"/>
      <c r="AJ146" s="101"/>
      <c r="AK146" s="101"/>
      <c r="AL146" s="101"/>
      <c r="AM146" s="101"/>
      <c r="AN146" s="101"/>
      <c r="AO146" s="101"/>
      <c r="AP146" s="101"/>
      <c r="AQ146" s="101"/>
    </row>
    <row r="147" spans="1:43" x14ac:dyDescent="0.2">
      <c r="A147" s="101"/>
      <c r="B147" s="101"/>
      <c r="C147" s="101"/>
      <c r="D147" s="101"/>
      <c r="E147" s="101"/>
      <c r="F147" s="101"/>
      <c r="G147" s="101"/>
      <c r="H147" s="101"/>
      <c r="I147" s="101"/>
      <c r="J147" s="101"/>
      <c r="K147" s="101"/>
      <c r="L147" s="101"/>
      <c r="M147" s="101"/>
      <c r="N147" s="101"/>
      <c r="O147" s="101"/>
      <c r="P147" s="101"/>
      <c r="Q147" s="101"/>
      <c r="R147" s="101"/>
      <c r="S147" s="101"/>
      <c r="T147" s="101"/>
      <c r="U147" s="101"/>
      <c r="V147" s="101"/>
      <c r="W147" s="101"/>
      <c r="X147" s="101"/>
      <c r="Y147" s="101"/>
      <c r="Z147" s="101"/>
      <c r="AA147" s="101"/>
      <c r="AB147" s="101"/>
      <c r="AC147" s="101"/>
      <c r="AD147" s="101"/>
      <c r="AE147" s="101"/>
      <c r="AF147" s="101"/>
      <c r="AG147" s="101"/>
      <c r="AH147" s="101"/>
      <c r="AI147" s="101"/>
      <c r="AJ147" s="101"/>
      <c r="AK147" s="101"/>
      <c r="AL147" s="101"/>
      <c r="AM147" s="101"/>
      <c r="AN147" s="101"/>
      <c r="AO147" s="101"/>
      <c r="AP147" s="101"/>
      <c r="AQ147" s="101" t="s">
        <v>117</v>
      </c>
    </row>
    <row r="148" spans="1:43" x14ac:dyDescent="0.2">
      <c r="A148" s="101"/>
      <c r="B148" s="101"/>
      <c r="C148" s="101"/>
      <c r="D148" s="101"/>
      <c r="E148" s="101"/>
      <c r="F148" s="101"/>
      <c r="G148" s="101"/>
      <c r="H148" s="101"/>
      <c r="I148" s="101"/>
      <c r="J148" s="101"/>
      <c r="K148" s="101"/>
      <c r="L148" s="101"/>
      <c r="M148" s="101"/>
      <c r="N148" s="101"/>
      <c r="O148" s="101"/>
      <c r="P148" s="101"/>
      <c r="Q148" s="101"/>
      <c r="R148" s="101"/>
      <c r="S148" s="101"/>
      <c r="T148" s="101"/>
      <c r="U148" s="101"/>
      <c r="V148" s="101"/>
      <c r="W148" s="101"/>
      <c r="X148" s="101"/>
      <c r="Y148" s="101"/>
      <c r="Z148" s="101"/>
      <c r="AA148" s="101"/>
      <c r="AB148" s="101"/>
      <c r="AC148" s="101"/>
      <c r="AD148" s="101"/>
      <c r="AE148" s="101"/>
      <c r="AF148" s="101"/>
      <c r="AG148" s="101"/>
      <c r="AH148" s="101"/>
      <c r="AI148" s="101"/>
      <c r="AJ148" s="101"/>
      <c r="AK148" s="101"/>
      <c r="AL148" s="101"/>
      <c r="AM148" s="101"/>
      <c r="AN148" s="101"/>
      <c r="AO148" s="101"/>
      <c r="AP148" s="101"/>
      <c r="AQ148" s="101" t="s">
        <v>104</v>
      </c>
    </row>
  </sheetData>
  <dataValidations count="1">
    <dataValidation type="list" allowBlank="1" showInputMessage="1" showErrorMessage="1" sqref="A3" xr:uid="{31AB7647-D7EA-49F1-8369-3451B784A8C0}">
      <formula1>$AQ$147:$AQ$148</formula1>
    </dataValidation>
  </dataValidations>
  <hyperlinks>
    <hyperlink ref="A67" r:id="rId1" xr:uid="{4A9EDB2D-9C50-4B9D-A7AD-07C56B7ADB21}"/>
    <hyperlink ref="A58" location="FRS_geog_cats" display="1 For a list of FRAs and whether they are considered &quot;Metropolitan&quot;, &quot;Non Metropolitan&quot;, &quot;Predominately Rural&quot;, &quot;Significantly Rural&quot; or &quot;Predominantely Urban&quot; please see the FRS geographical categories sheet." xr:uid="{82329764-4FA7-42D4-B24C-451AC566D02A}"/>
    <hyperlink ref="A58:Q58" location="'FRS geographical categories'!A1" display="1 For a list of FRAs and whether they are considered &quot;Metropolitan&quot;, &quot;Non Metropolitan&quot;, &quot;Predominately Rural&quot;, &quot;Significantly Rural&quot; or &quot;Predominantely Urban&quot; please see the FRS geographical categories sheet." xr:uid="{F1F40A66-A77E-4F46-BF73-833C19475A6B}"/>
    <hyperlink ref="A65" r:id="rId2" location="workforce" xr:uid="{A8514350-B6DD-42E2-9E60-48EEEFAFC805}"/>
    <hyperlink ref="A70" r:id="rId3" xr:uid="{0DAEF43F-E41C-4D3E-AEB3-AF770059E722}"/>
  </hyperlinks>
  <pageMargins left="0.7" right="0.7" top="0.75" bottom="0.75" header="0.3" footer="0.3"/>
  <pageSetup paperSize="9" orientation="portrait" r:id="rId4"/>
  <headerFooter>
    <oddHeader>&amp;C&amp;"Aptos"&amp;10&amp;K000000 OFFICIAL&amp;1#_x000D_</oddHeader>
    <oddFooter>&amp;C_x000D_&amp;1#&amp;"Aptos"&amp;10&amp;K000000 OFFICIAL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FC224F-2281-42DA-BD15-32B999E55D7B}">
  <sheetPr codeName="Sheet6"/>
  <dimension ref="A1:J52"/>
  <sheetViews>
    <sheetView zoomScaleNormal="100" workbookViewId="0"/>
  </sheetViews>
  <sheetFormatPr defaultColWidth="8.85546875" defaultRowHeight="15" x14ac:dyDescent="0.2"/>
  <cols>
    <col min="1" max="1" width="36.5703125" style="16" customWidth="1"/>
    <col min="2" max="3" width="33.5703125" style="16" customWidth="1"/>
    <col min="4" max="16384" width="8.85546875" style="16"/>
  </cols>
  <sheetData>
    <row r="1" spans="1:10" ht="19.5" thickBot="1" x14ac:dyDescent="0.3">
      <c r="A1" s="103" t="s">
        <v>91</v>
      </c>
      <c r="B1" s="103" t="s">
        <v>184</v>
      </c>
      <c r="C1" s="103" t="s">
        <v>92</v>
      </c>
      <c r="D1" s="53"/>
      <c r="E1" s="53"/>
      <c r="F1" s="53"/>
      <c r="G1" s="53"/>
      <c r="H1" s="53"/>
      <c r="I1" s="53"/>
      <c r="J1" s="53"/>
    </row>
    <row r="2" spans="1:10" x14ac:dyDescent="0.2">
      <c r="A2" s="53" t="s">
        <v>7</v>
      </c>
      <c r="B2" s="53" t="s">
        <v>80</v>
      </c>
      <c r="C2" s="53" t="s">
        <v>79</v>
      </c>
      <c r="D2" s="53"/>
      <c r="E2" s="53"/>
      <c r="F2" s="53"/>
      <c r="G2" s="53"/>
      <c r="H2" s="53"/>
      <c r="I2" s="53"/>
      <c r="J2" s="53"/>
    </row>
    <row r="3" spans="1:10" x14ac:dyDescent="0.2">
      <c r="A3" s="53" t="s">
        <v>8</v>
      </c>
      <c r="B3" s="53" t="s">
        <v>82</v>
      </c>
      <c r="C3" s="53" t="s">
        <v>79</v>
      </c>
      <c r="D3" s="53"/>
      <c r="E3" s="53"/>
      <c r="F3" s="53"/>
      <c r="G3" s="53"/>
      <c r="H3" s="53"/>
      <c r="I3" s="53"/>
      <c r="J3" s="53"/>
    </row>
    <row r="4" spans="1:10" x14ac:dyDescent="0.2">
      <c r="A4" s="53" t="s">
        <v>9</v>
      </c>
      <c r="B4" s="53" t="s">
        <v>80</v>
      </c>
      <c r="C4" s="53" t="s">
        <v>79</v>
      </c>
      <c r="D4" s="53"/>
      <c r="E4" s="53"/>
      <c r="F4" s="53"/>
      <c r="G4" s="53"/>
      <c r="H4" s="53"/>
      <c r="I4" s="53"/>
      <c r="J4" s="53"/>
    </row>
    <row r="5" spans="1:10" x14ac:dyDescent="0.2">
      <c r="A5" s="53" t="s">
        <v>10</v>
      </c>
      <c r="B5" s="53" t="s">
        <v>82</v>
      </c>
      <c r="C5" s="53" t="s">
        <v>79</v>
      </c>
      <c r="D5" s="53"/>
      <c r="E5" s="53"/>
      <c r="F5" s="53"/>
      <c r="G5" s="53"/>
      <c r="H5" s="53"/>
      <c r="I5" s="53"/>
      <c r="J5" s="53"/>
    </row>
    <row r="6" spans="1:10" x14ac:dyDescent="0.2">
      <c r="A6" s="53" t="s">
        <v>11</v>
      </c>
      <c r="B6" s="53" t="s">
        <v>83</v>
      </c>
      <c r="C6" s="53" t="s">
        <v>79</v>
      </c>
      <c r="D6" s="53"/>
      <c r="E6" s="53"/>
      <c r="F6" s="53"/>
      <c r="G6" s="53"/>
      <c r="H6" s="53"/>
      <c r="I6" s="53"/>
      <c r="J6" s="53"/>
    </row>
    <row r="7" spans="1:10" x14ac:dyDescent="0.2">
      <c r="A7" s="53" t="s">
        <v>12</v>
      </c>
      <c r="B7" s="53" t="s">
        <v>82</v>
      </c>
      <c r="C7" s="53" t="s">
        <v>79</v>
      </c>
      <c r="D7" s="53"/>
      <c r="E7" s="53"/>
      <c r="F7" s="53"/>
      <c r="G7" s="53"/>
      <c r="H7" s="53"/>
      <c r="I7" s="53"/>
      <c r="J7" s="53"/>
    </row>
    <row r="8" spans="1:10" x14ac:dyDescent="0.2">
      <c r="A8" s="53" t="s">
        <v>13</v>
      </c>
      <c r="B8" s="53" t="s">
        <v>80</v>
      </c>
      <c r="C8" s="53" t="s">
        <v>79</v>
      </c>
      <c r="D8" s="53"/>
      <c r="E8" s="53"/>
      <c r="F8" s="53"/>
      <c r="G8" s="53"/>
      <c r="H8" s="53"/>
      <c r="I8" s="53"/>
      <c r="J8" s="53"/>
    </row>
    <row r="9" spans="1:10" x14ac:dyDescent="0.2">
      <c r="A9" s="53" t="s">
        <v>14</v>
      </c>
      <c r="B9" s="53" t="s">
        <v>83</v>
      </c>
      <c r="C9" s="53" t="s">
        <v>79</v>
      </c>
      <c r="D9" s="53"/>
      <c r="E9" s="53"/>
      <c r="F9" s="53"/>
      <c r="G9" s="53"/>
      <c r="H9" s="53"/>
      <c r="I9" s="53"/>
      <c r="J9" s="53"/>
    </row>
    <row r="10" spans="1:10" x14ac:dyDescent="0.2">
      <c r="A10" s="53" t="s">
        <v>15</v>
      </c>
      <c r="B10" s="53" t="s">
        <v>83</v>
      </c>
      <c r="C10" s="53" t="s">
        <v>79</v>
      </c>
      <c r="D10" s="53"/>
      <c r="E10" s="53"/>
      <c r="F10" s="53"/>
      <c r="G10" s="53"/>
      <c r="H10" s="53"/>
      <c r="I10" s="53"/>
      <c r="J10" s="53"/>
    </row>
    <row r="11" spans="1:10" x14ac:dyDescent="0.2">
      <c r="A11" s="53" t="s">
        <v>16</v>
      </c>
      <c r="B11" s="53" t="s">
        <v>82</v>
      </c>
      <c r="C11" s="53" t="s">
        <v>79</v>
      </c>
      <c r="D11" s="53"/>
      <c r="E11" s="53"/>
      <c r="F11" s="53"/>
      <c r="G11" s="53"/>
      <c r="H11" s="53"/>
      <c r="I11" s="53"/>
      <c r="J11" s="53"/>
    </row>
    <row r="12" spans="1:10" x14ac:dyDescent="0.2">
      <c r="A12" s="53" t="s">
        <v>17</v>
      </c>
      <c r="B12" s="53" t="s">
        <v>83</v>
      </c>
      <c r="C12" s="53" t="s">
        <v>79</v>
      </c>
      <c r="D12" s="53"/>
      <c r="E12" s="53"/>
      <c r="F12" s="53"/>
      <c r="G12" s="53"/>
      <c r="H12" s="53"/>
      <c r="I12" s="53"/>
      <c r="J12" s="53"/>
    </row>
    <row r="13" spans="1:10" x14ac:dyDescent="0.2">
      <c r="A13" s="53" t="s">
        <v>18</v>
      </c>
      <c r="B13" s="53" t="s">
        <v>82</v>
      </c>
      <c r="C13" s="53" t="s">
        <v>79</v>
      </c>
      <c r="D13" s="53"/>
      <c r="E13" s="53"/>
      <c r="F13" s="53"/>
      <c r="G13" s="53"/>
      <c r="H13" s="53"/>
      <c r="I13" s="53"/>
      <c r="J13" s="53"/>
    </row>
    <row r="14" spans="1:10" x14ac:dyDescent="0.2">
      <c r="A14" s="53" t="s">
        <v>19</v>
      </c>
      <c r="B14" s="53" t="s">
        <v>83</v>
      </c>
      <c r="C14" s="53" t="s">
        <v>79</v>
      </c>
      <c r="D14" s="53"/>
      <c r="E14" s="53"/>
      <c r="F14" s="53"/>
      <c r="G14" s="53"/>
      <c r="H14" s="53"/>
      <c r="I14" s="53"/>
      <c r="J14" s="53"/>
    </row>
    <row r="15" spans="1:10" x14ac:dyDescent="0.2">
      <c r="A15" s="53" t="s">
        <v>20</v>
      </c>
      <c r="B15" s="53" t="s">
        <v>82</v>
      </c>
      <c r="C15" s="53" t="s">
        <v>79</v>
      </c>
      <c r="D15" s="53"/>
      <c r="E15" s="53"/>
      <c r="F15" s="53"/>
      <c r="G15" s="53"/>
      <c r="H15" s="53"/>
      <c r="I15" s="53"/>
      <c r="J15" s="53"/>
    </row>
    <row r="16" spans="1:10" x14ac:dyDescent="0.2">
      <c r="A16" s="53" t="s">
        <v>21</v>
      </c>
      <c r="B16" s="53" t="s">
        <v>82</v>
      </c>
      <c r="C16" s="53" t="s">
        <v>79</v>
      </c>
      <c r="D16" s="53"/>
      <c r="E16" s="53"/>
      <c r="F16" s="53"/>
      <c r="G16" s="53"/>
      <c r="H16" s="53"/>
      <c r="I16" s="53"/>
      <c r="J16" s="53"/>
    </row>
    <row r="17" spans="1:10" x14ac:dyDescent="0.2">
      <c r="A17" s="53" t="s">
        <v>22</v>
      </c>
      <c r="B17" s="53" t="s">
        <v>82</v>
      </c>
      <c r="C17" s="53" t="s">
        <v>79</v>
      </c>
      <c r="D17" s="53"/>
      <c r="E17" s="53"/>
      <c r="F17" s="53"/>
      <c r="G17" s="53"/>
      <c r="H17" s="53"/>
      <c r="I17" s="53"/>
      <c r="J17" s="53"/>
    </row>
    <row r="18" spans="1:10" x14ac:dyDescent="0.2">
      <c r="A18" s="53" t="s">
        <v>50</v>
      </c>
      <c r="B18" s="53" t="s">
        <v>80</v>
      </c>
      <c r="C18" s="53" t="s">
        <v>84</v>
      </c>
      <c r="D18" s="53"/>
      <c r="E18" s="53"/>
      <c r="F18" s="53"/>
      <c r="G18" s="53"/>
      <c r="H18" s="53"/>
      <c r="I18" s="53"/>
      <c r="J18" s="53"/>
    </row>
    <row r="19" spans="1:10" x14ac:dyDescent="0.2">
      <c r="A19" s="53" t="s">
        <v>44</v>
      </c>
      <c r="B19" s="53" t="s">
        <v>80</v>
      </c>
      <c r="C19" s="53" t="s">
        <v>84</v>
      </c>
      <c r="D19" s="53"/>
      <c r="E19" s="53"/>
      <c r="F19" s="53"/>
      <c r="G19" s="53"/>
      <c r="H19" s="53"/>
      <c r="I19" s="53"/>
      <c r="J19" s="53"/>
    </row>
    <row r="20" spans="1:10" x14ac:dyDescent="0.2">
      <c r="A20" s="53" t="s">
        <v>93</v>
      </c>
      <c r="B20" s="53" t="s">
        <v>82</v>
      </c>
      <c r="C20" s="53" t="s">
        <v>79</v>
      </c>
      <c r="D20" s="53"/>
      <c r="E20" s="53"/>
      <c r="F20" s="53"/>
      <c r="G20" s="53"/>
      <c r="H20" s="53"/>
      <c r="I20" s="53"/>
      <c r="J20" s="53"/>
    </row>
    <row r="21" spans="1:10" x14ac:dyDescent="0.2">
      <c r="A21" s="53" t="s">
        <v>23</v>
      </c>
      <c r="B21" s="53" t="s">
        <v>82</v>
      </c>
      <c r="C21" s="53" t="s">
        <v>79</v>
      </c>
      <c r="D21" s="53"/>
      <c r="E21" s="53"/>
      <c r="F21" s="53"/>
      <c r="G21" s="53"/>
      <c r="H21" s="53"/>
      <c r="I21" s="53"/>
      <c r="J21" s="53"/>
    </row>
    <row r="22" spans="1:10" x14ac:dyDescent="0.2">
      <c r="A22" s="53" t="s">
        <v>24</v>
      </c>
      <c r="B22" s="53" t="s">
        <v>80</v>
      </c>
      <c r="C22" s="53" t="s">
        <v>79</v>
      </c>
      <c r="D22" s="53"/>
      <c r="E22" s="53"/>
      <c r="F22" s="53"/>
      <c r="G22" s="53"/>
      <c r="H22" s="53"/>
      <c r="I22" s="53"/>
      <c r="J22" s="53"/>
    </row>
    <row r="23" spans="1:10" x14ac:dyDescent="0.2">
      <c r="A23" s="53" t="s">
        <v>25</v>
      </c>
      <c r="B23" s="53" t="s">
        <v>82</v>
      </c>
      <c r="C23" s="53" t="s">
        <v>79</v>
      </c>
      <c r="D23" s="53"/>
      <c r="E23" s="53"/>
      <c r="F23" s="53"/>
      <c r="G23" s="53"/>
      <c r="H23" s="53"/>
      <c r="I23" s="53"/>
      <c r="J23" s="53"/>
    </row>
    <row r="24" spans="1:10" x14ac:dyDescent="0.2">
      <c r="A24" s="53" t="s">
        <v>67</v>
      </c>
      <c r="B24" s="53" t="s">
        <v>83</v>
      </c>
      <c r="C24" s="53" t="s">
        <v>79</v>
      </c>
      <c r="D24" s="53"/>
      <c r="E24" s="53"/>
      <c r="F24" s="53"/>
      <c r="G24" s="53"/>
      <c r="H24" s="53"/>
      <c r="I24" s="53"/>
      <c r="J24" s="53"/>
    </row>
    <row r="25" spans="1:10" x14ac:dyDescent="0.2">
      <c r="A25" s="53" t="s">
        <v>26</v>
      </c>
      <c r="B25" s="53" t="s">
        <v>82</v>
      </c>
      <c r="C25" s="53" t="s">
        <v>79</v>
      </c>
      <c r="D25" s="53"/>
      <c r="E25" s="53"/>
      <c r="F25" s="53"/>
      <c r="G25" s="53"/>
      <c r="H25" s="53"/>
      <c r="I25" s="53"/>
      <c r="J25" s="53"/>
    </row>
    <row r="26" spans="1:10" x14ac:dyDescent="0.2">
      <c r="A26" s="53" t="s">
        <v>27</v>
      </c>
      <c r="B26" s="53" t="s">
        <v>80</v>
      </c>
      <c r="C26" s="53" t="s">
        <v>79</v>
      </c>
      <c r="D26" s="53"/>
      <c r="E26" s="53"/>
      <c r="F26" s="53"/>
      <c r="G26" s="53"/>
      <c r="H26" s="53"/>
      <c r="I26" s="53"/>
      <c r="J26" s="53"/>
    </row>
    <row r="27" spans="1:10" x14ac:dyDescent="0.2">
      <c r="A27" s="53" t="s">
        <v>28</v>
      </c>
      <c r="B27" s="53" t="s">
        <v>82</v>
      </c>
      <c r="C27" s="53" t="s">
        <v>79</v>
      </c>
      <c r="D27" s="53"/>
      <c r="E27" s="53"/>
      <c r="F27" s="53"/>
      <c r="G27" s="53"/>
      <c r="H27" s="53"/>
      <c r="I27" s="53"/>
      <c r="J27" s="53"/>
    </row>
    <row r="28" spans="1:10" x14ac:dyDescent="0.2">
      <c r="A28" s="53" t="s">
        <v>29</v>
      </c>
      <c r="B28" s="53" t="s">
        <v>83</v>
      </c>
      <c r="C28" s="53" t="s">
        <v>79</v>
      </c>
      <c r="D28" s="53"/>
      <c r="E28" s="53"/>
      <c r="F28" s="53"/>
      <c r="G28" s="53"/>
      <c r="H28" s="53"/>
      <c r="I28" s="53"/>
      <c r="J28" s="53"/>
    </row>
    <row r="29" spans="1:10" x14ac:dyDescent="0.2">
      <c r="A29" s="53" t="s">
        <v>45</v>
      </c>
      <c r="B29" s="53" t="s">
        <v>80</v>
      </c>
      <c r="C29" s="53" t="s">
        <v>84</v>
      </c>
      <c r="D29" s="53"/>
      <c r="E29" s="53"/>
      <c r="F29" s="53"/>
      <c r="G29" s="53"/>
      <c r="H29" s="53"/>
      <c r="I29" s="53"/>
      <c r="J29" s="53"/>
    </row>
    <row r="30" spans="1:10" x14ac:dyDescent="0.2">
      <c r="A30" s="53" t="s">
        <v>30</v>
      </c>
      <c r="B30" s="53" t="s">
        <v>83</v>
      </c>
      <c r="C30" s="53" t="s">
        <v>79</v>
      </c>
      <c r="D30" s="53"/>
      <c r="E30" s="53"/>
      <c r="F30" s="53"/>
      <c r="G30" s="53"/>
      <c r="H30" s="53"/>
      <c r="I30" s="53"/>
      <c r="J30" s="53"/>
    </row>
    <row r="31" spans="1:10" x14ac:dyDescent="0.2">
      <c r="A31" s="53" t="s">
        <v>32</v>
      </c>
      <c r="B31" s="53" t="s">
        <v>83</v>
      </c>
      <c r="C31" s="53" t="s">
        <v>79</v>
      </c>
      <c r="D31" s="53"/>
      <c r="E31" s="53"/>
      <c r="F31" s="53"/>
      <c r="G31" s="53"/>
      <c r="H31" s="53"/>
      <c r="I31" s="53"/>
      <c r="J31" s="53"/>
    </row>
    <row r="32" spans="1:10" x14ac:dyDescent="0.2">
      <c r="A32" s="53" t="s">
        <v>33</v>
      </c>
      <c r="B32" s="53" t="s">
        <v>82</v>
      </c>
      <c r="C32" s="53" t="s">
        <v>79</v>
      </c>
      <c r="D32" s="53"/>
      <c r="E32" s="53"/>
      <c r="F32" s="53"/>
      <c r="G32" s="53"/>
      <c r="H32" s="53"/>
      <c r="I32" s="53"/>
      <c r="J32" s="53"/>
    </row>
    <row r="33" spans="1:10" x14ac:dyDescent="0.2">
      <c r="A33" s="53" t="s">
        <v>34</v>
      </c>
      <c r="B33" s="53" t="s">
        <v>83</v>
      </c>
      <c r="C33" s="53" t="s">
        <v>79</v>
      </c>
      <c r="D33" s="53"/>
      <c r="E33" s="53"/>
      <c r="F33" s="53"/>
      <c r="G33" s="53"/>
      <c r="H33" s="53"/>
      <c r="I33" s="53"/>
      <c r="J33" s="53"/>
    </row>
    <row r="34" spans="1:10" x14ac:dyDescent="0.2">
      <c r="A34" s="53" t="s">
        <v>35</v>
      </c>
      <c r="B34" s="53" t="s">
        <v>80</v>
      </c>
      <c r="C34" s="53" t="s">
        <v>79</v>
      </c>
      <c r="D34" s="53"/>
      <c r="E34" s="53"/>
      <c r="F34" s="53"/>
      <c r="G34" s="104"/>
      <c r="H34" s="104"/>
      <c r="I34" s="53"/>
      <c r="J34" s="53"/>
    </row>
    <row r="35" spans="1:10" x14ac:dyDescent="0.2">
      <c r="A35" s="53" t="s">
        <v>36</v>
      </c>
      <c r="B35" s="53" t="s">
        <v>83</v>
      </c>
      <c r="C35" s="53" t="s">
        <v>79</v>
      </c>
      <c r="D35" s="53"/>
      <c r="E35" s="53"/>
      <c r="F35" s="53"/>
      <c r="G35" s="53"/>
      <c r="H35" s="53"/>
      <c r="I35" s="53"/>
      <c r="J35" s="53"/>
    </row>
    <row r="36" spans="1:10" x14ac:dyDescent="0.2">
      <c r="A36" s="53" t="s">
        <v>37</v>
      </c>
      <c r="B36" s="53" t="s">
        <v>83</v>
      </c>
      <c r="C36" s="53" t="s">
        <v>79</v>
      </c>
      <c r="D36" s="53"/>
      <c r="E36" s="53"/>
      <c r="F36" s="53"/>
      <c r="G36" s="53"/>
      <c r="H36" s="53"/>
      <c r="I36" s="53"/>
      <c r="J36" s="53"/>
    </row>
    <row r="37" spans="1:10" x14ac:dyDescent="0.2">
      <c r="A37" s="53" t="s">
        <v>46</v>
      </c>
      <c r="B37" s="53" t="s">
        <v>80</v>
      </c>
      <c r="C37" s="53" t="s">
        <v>84</v>
      </c>
      <c r="D37" s="53"/>
      <c r="E37" s="53"/>
      <c r="F37" s="53"/>
      <c r="G37" s="53"/>
      <c r="H37" s="53"/>
      <c r="I37" s="53"/>
      <c r="J37" s="53"/>
    </row>
    <row r="38" spans="1:10" x14ac:dyDescent="0.2">
      <c r="A38" s="53" t="s">
        <v>38</v>
      </c>
      <c r="B38" s="53" t="s">
        <v>82</v>
      </c>
      <c r="C38" s="53" t="s">
        <v>79</v>
      </c>
      <c r="D38" s="53"/>
      <c r="E38" s="53"/>
      <c r="F38" s="53"/>
      <c r="G38" s="53"/>
      <c r="H38" s="53"/>
      <c r="I38" s="53"/>
      <c r="J38" s="53"/>
    </row>
    <row r="39" spans="1:10" x14ac:dyDescent="0.2">
      <c r="A39" s="53" t="s">
        <v>39</v>
      </c>
      <c r="B39" s="53" t="s">
        <v>83</v>
      </c>
      <c r="C39" s="53" t="s">
        <v>79</v>
      </c>
      <c r="D39" s="53"/>
      <c r="E39" s="53"/>
      <c r="F39" s="53"/>
      <c r="G39" s="53"/>
      <c r="H39" s="53"/>
      <c r="I39" s="53"/>
      <c r="J39" s="53"/>
    </row>
    <row r="40" spans="1:10" x14ac:dyDescent="0.2">
      <c r="A40" s="53" t="s">
        <v>40</v>
      </c>
      <c r="B40" s="53" t="s">
        <v>80</v>
      </c>
      <c r="C40" s="53" t="s">
        <v>79</v>
      </c>
      <c r="D40" s="53"/>
      <c r="E40" s="53"/>
      <c r="F40" s="53"/>
      <c r="G40" s="53"/>
      <c r="H40" s="53"/>
      <c r="I40" s="53"/>
      <c r="J40" s="53"/>
    </row>
    <row r="41" spans="1:10" x14ac:dyDescent="0.2">
      <c r="A41" s="53" t="s">
        <v>47</v>
      </c>
      <c r="B41" s="53" t="s">
        <v>80</v>
      </c>
      <c r="C41" s="53" t="s">
        <v>84</v>
      </c>
      <c r="D41" s="53"/>
      <c r="E41" s="53"/>
      <c r="F41" s="53"/>
      <c r="G41" s="53"/>
      <c r="H41" s="53"/>
      <c r="I41" s="53"/>
      <c r="J41" s="53"/>
    </row>
    <row r="42" spans="1:10" x14ac:dyDescent="0.2">
      <c r="A42" s="53" t="s">
        <v>41</v>
      </c>
      <c r="B42" s="53" t="s">
        <v>82</v>
      </c>
      <c r="C42" s="53" t="s">
        <v>79</v>
      </c>
      <c r="D42" s="53"/>
      <c r="E42" s="53"/>
      <c r="F42" s="53"/>
      <c r="G42" s="53"/>
      <c r="H42" s="53"/>
      <c r="I42" s="53"/>
      <c r="J42" s="53"/>
    </row>
    <row r="43" spans="1:10" x14ac:dyDescent="0.2">
      <c r="A43" s="53" t="s">
        <v>48</v>
      </c>
      <c r="B43" s="53" t="s">
        <v>80</v>
      </c>
      <c r="C43" s="53" t="s">
        <v>84</v>
      </c>
      <c r="D43" s="53"/>
      <c r="E43" s="53"/>
      <c r="F43" s="53"/>
      <c r="G43" s="53"/>
      <c r="H43" s="53"/>
      <c r="I43" s="53"/>
      <c r="J43" s="53"/>
    </row>
    <row r="44" spans="1:10" x14ac:dyDescent="0.2">
      <c r="A44" s="53" t="s">
        <v>42</v>
      </c>
      <c r="B44" s="53" t="s">
        <v>82</v>
      </c>
      <c r="C44" s="53" t="s">
        <v>79</v>
      </c>
      <c r="D44" s="53"/>
      <c r="E44" s="53"/>
      <c r="F44" s="53"/>
      <c r="G44" s="53"/>
      <c r="H44" s="53"/>
      <c r="I44" s="53"/>
      <c r="J44" s="53"/>
    </row>
    <row r="45" spans="1:10" x14ac:dyDescent="0.2">
      <c r="A45" s="53" t="s">
        <v>49</v>
      </c>
      <c r="B45" s="53" t="s">
        <v>80</v>
      </c>
      <c r="C45" s="53" t="s">
        <v>84</v>
      </c>
      <c r="D45" s="53"/>
      <c r="E45" s="53"/>
      <c r="F45" s="53"/>
      <c r="G45" s="53"/>
      <c r="H45" s="53"/>
      <c r="I45" s="53"/>
      <c r="J45" s="53"/>
    </row>
    <row r="46" spans="1:10" ht="15.75" thickBot="1" x14ac:dyDescent="0.25">
      <c r="A46" s="105" t="s">
        <v>31</v>
      </c>
      <c r="B46" s="105" t="s">
        <v>80</v>
      </c>
      <c r="C46" s="105" t="s">
        <v>79</v>
      </c>
      <c r="D46" s="53"/>
      <c r="E46" s="53"/>
      <c r="F46" s="53"/>
      <c r="G46" s="53"/>
      <c r="H46" s="53"/>
      <c r="I46" s="53"/>
      <c r="J46" s="53"/>
    </row>
    <row r="47" spans="1:10" s="14" customFormat="1" x14ac:dyDescent="0.2">
      <c r="A47" s="106" t="s">
        <v>94</v>
      </c>
      <c r="B47" s="106"/>
      <c r="C47" s="106"/>
      <c r="D47" s="107"/>
      <c r="E47" s="107"/>
      <c r="F47" s="107"/>
      <c r="G47" s="107"/>
      <c r="H47" s="107"/>
      <c r="I47" s="107"/>
      <c r="J47" s="107"/>
    </row>
    <row r="48" spans="1:10" x14ac:dyDescent="0.2">
      <c r="A48" s="108" t="s">
        <v>95</v>
      </c>
      <c r="B48" s="53"/>
      <c r="C48" s="53"/>
      <c r="D48" s="53"/>
      <c r="E48" s="53"/>
      <c r="F48" s="53"/>
      <c r="G48" s="53"/>
      <c r="H48" s="53"/>
      <c r="I48" s="53"/>
      <c r="J48" s="53"/>
    </row>
    <row r="49" spans="1:10" x14ac:dyDescent="0.2">
      <c r="A49" s="108" t="s">
        <v>96</v>
      </c>
      <c r="B49" s="53"/>
      <c r="C49" s="53"/>
      <c r="D49" s="53"/>
      <c r="E49" s="53"/>
      <c r="F49" s="53"/>
      <c r="G49" s="53"/>
      <c r="H49" s="53"/>
      <c r="I49" s="53"/>
      <c r="J49" s="53"/>
    </row>
    <row r="50" spans="1:10" x14ac:dyDescent="0.2">
      <c r="A50" s="108" t="s">
        <v>97</v>
      </c>
      <c r="B50" s="53"/>
      <c r="C50" s="53"/>
      <c r="D50" s="53"/>
      <c r="E50" s="53"/>
      <c r="F50" s="53"/>
      <c r="G50" s="53"/>
      <c r="H50" s="53"/>
      <c r="I50" s="53"/>
      <c r="J50" s="53"/>
    </row>
    <row r="51" spans="1:10" x14ac:dyDescent="0.2">
      <c r="A51" s="108" t="s">
        <v>98</v>
      </c>
      <c r="B51" s="53"/>
      <c r="C51" s="53"/>
      <c r="D51" s="53"/>
      <c r="E51" s="53"/>
      <c r="F51" s="53"/>
      <c r="G51" s="53"/>
      <c r="H51" s="53"/>
      <c r="I51" s="53"/>
      <c r="J51" s="53"/>
    </row>
    <row r="52" spans="1:10" x14ac:dyDescent="0.2">
      <c r="A52" s="109" t="s">
        <v>64</v>
      </c>
      <c r="B52" s="53"/>
      <c r="C52" s="53"/>
      <c r="D52" s="53"/>
      <c r="E52" s="53"/>
      <c r="F52" s="53"/>
      <c r="G52" s="53"/>
      <c r="H52" s="53"/>
      <c r="I52" s="53"/>
      <c r="J52" s="53"/>
    </row>
  </sheetData>
  <hyperlinks>
    <hyperlink ref="A47" r:id="rId1" display="1  Rural Urban classifications of Fire and Rescue Service as defined by Department for Environment, Food and Rural Affairs (DEFRA).. LINK" xr:uid="{27617189-26CF-46D7-B4A0-CB063127EF26}"/>
  </hyperlinks>
  <pageMargins left="0.7" right="0.7" top="0.75" bottom="0.75" header="0.3" footer="0.3"/>
  <pageSetup paperSize="9" orientation="portrait" r:id="rId2"/>
  <headerFooter>
    <oddHeader>&amp;C&amp;"Aptos"&amp;10&amp;K000000 OFFICIAL&amp;1#_x000D_</oddHeader>
    <oddFooter>&amp;C_x000D_&amp;1#&amp;"Aptos"&amp;10&amp;K000000 OFFICIAL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HO document" ma:contentTypeID="0x010100B49A4B2752467149B314925194543C540100BA87D6D06E82E64EBECCFEC12E2E263E" ma:contentTypeVersion="47" ma:contentTypeDescription="Create a new document." ma:contentTypeScope="" ma:versionID="17469c551943f667eebd6c5c016323a3">
  <xsd:schema xmlns:xsd="http://www.w3.org/2001/XMLSchema" xmlns:xs="http://www.w3.org/2001/XMLSchema" xmlns:p="http://schemas.microsoft.com/office/2006/metadata/properties" xmlns:ns2="f2aea08d-7fae-41c6-92ff-91df552a059b" xmlns:ns3="f8e9d96c-a07e-4933-9220-38ca5ec96d4e" targetNamespace="http://schemas.microsoft.com/office/2006/metadata/properties" ma:root="true" ma:fieldsID="32a73ac0e4c5e085799d35708320c5e8" ns2:_="" ns3:_="">
    <xsd:import namespace="f2aea08d-7fae-41c6-92ff-91df552a059b"/>
    <xsd:import namespace="f8e9d96c-a07e-4933-9220-38ca5ec96d4e"/>
    <xsd:element name="properties">
      <xsd:complexType>
        <xsd:sequence>
          <xsd:element name="documentManagement">
            <xsd:complexType>
              <xsd:all>
                <xsd:element ref="ns2:i8d248d2f27048728597da4d9cc9bde9" minOccurs="0"/>
                <xsd:element ref="ns2:TaxCatchAll" minOccurs="0"/>
                <xsd:element ref="ns2:HOworkspaceType" minOccurs="0"/>
                <xsd:element ref="ns2:HOMigrated" minOccurs="0"/>
                <xsd:element ref="ns2:TaxCatchAllLabel" minOccurs="0"/>
                <xsd:element ref="ns2:ie640504e2964b25856743efbfa846d6" minOccurs="0"/>
                <xsd:element ref="ns2:id2a76e1917c4be6961e12b425f79256" minOccurs="0"/>
                <xsd:element ref="ns2:lae2bfa7b6474897ab4a53f76ea236c7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OCR" minOccurs="0"/>
                <xsd:element ref="ns3:lcf76f155ced4ddcb4097134ff3c332f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aea08d-7fae-41c6-92ff-91df552a059b" elementFormDefault="qualified">
    <xsd:import namespace="http://schemas.microsoft.com/office/2006/documentManagement/types"/>
    <xsd:import namespace="http://schemas.microsoft.com/office/infopath/2007/PartnerControls"/>
    <xsd:element name="i8d248d2f27048728597da4d9cc9bde9" ma:index="8" nillable="true" ma:displayName="Government Security Classification_0" ma:hidden="true" ma:internalName="i8d248d2f27048728597da4d9cc9bde9" ma:readOnly="false">
      <xsd:simpleType>
        <xsd:restriction base="dms:Note"/>
      </xsd:simpleType>
    </xsd:element>
    <xsd:element name="TaxCatchAll" ma:index="9" nillable="true" ma:displayName="Taxonomy Catch All Column" ma:hidden="true" ma:list="{1d06f445-af8f-4fa1-b139-95757d447b16}" ma:internalName="TaxCatchAll" ma:readOnly="false" ma:showField="CatchAllData" ma:web="f2aea08d-7fae-41c6-92ff-91df552a059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HOworkspaceType" ma:index="13" nillable="true" ma:displayName="Workspace Type" ma:default="Continuous Teamwork" ma:internalName="HOworkspaceType" ma:readOnly="false">
      <xsd:simpleType>
        <xsd:restriction base="dms:Text"/>
      </xsd:simpleType>
    </xsd:element>
    <xsd:element name="HOMigrated" ma:index="14" nillable="true" ma:displayName="Migrated" ma:default="0" ma:internalName="HOMigrated" ma:readOnly="false">
      <xsd:simpleType>
        <xsd:restriction base="dms:Boolean"/>
      </xsd:simpleType>
    </xsd:element>
    <xsd:element name="TaxCatchAllLabel" ma:index="15" nillable="true" ma:displayName="Taxonomy Catch All Column1" ma:hidden="true" ma:list="{1d06f445-af8f-4fa1-b139-95757d447b16}" ma:internalName="TaxCatchAllLabel" ma:readOnly="false" ma:showField="CatchAllDataLabel" ma:web="f2aea08d-7fae-41c6-92ff-91df552a059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ie640504e2964b25856743efbfa846d6" ma:index="16" ma:taxonomy="true" ma:internalName="ie640504e2964b25856743efbfa846d6" ma:taxonomyFieldName="HOCopyrightLevel" ma:displayName="Copyright level" ma:readOnly="false" ma:default="2;#Crown|69589897-2828-4761-976e-717fd8e631c9" ma:fieldId="{cf401361-b24e-474c-b011-be6eb76c0e76}" ma:sspId="756ca3a0-e5c0-40d7-8522-e7aae8be603d" ma:termSetId="bdd694c6-7266-48f2-93d6-d15992cd203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id2a76e1917c4be6961e12b425f79256" ma:index="17" nillable="true" ma:taxonomy="true" ma:internalName="id2a76e1917c4be6961e12b425f79256" ma:taxonomyFieldName="HOBusinessUnit" ma:displayName="Business unit" ma:readOnly="false" ma:default="1;#Police and Fire Analysis Unit (A)|755c0ad7-1cd3-4e30-b1c3-86b5a4ff9bf7" ma:fieldId="{3b5e598a-f171-4153-9648-acf311d7477b}" ma:sspId="756ca3a0-e5c0-40d7-8522-e7aae8be603d" ma:termSetId="55eb802e-fbca-455b-a7d2-d5919d4ea3d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ae2bfa7b6474897ab4a53f76ea236c7" ma:index="18" ma:taxonomy="true" ma:internalName="lae2bfa7b6474897ab4a53f76ea236c7" ma:taxonomyFieldName="HOGovernmentSecurityClassification" ma:displayName="Government Security Classification" ma:readOnly="false" ma:default="3;#Official|14c80daa-741b-422c-9722-f71693c9ede4" ma:fieldId="{5ae2bfa7-b647-4897-ab4a-53f76ea236c7}" ma:sspId="756ca3a0-e5c0-40d7-8522-e7aae8be603d" ma:termSetId="56209604-fc17-4ace-9b7b-f45f0f17d50b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e9d96c-a07e-4933-9220-38ca5ec96d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2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8" nillable="true" ma:taxonomy="true" ma:internalName="lcf76f155ced4ddcb4097134ff3c332f" ma:taxonomyFieldName="MediaServiceImageTags" ma:displayName="Image Tags" ma:readOnly="false" ma:fieldId="{5cf76f15-5ced-4ddc-b409-7134ff3c332f}" ma:taxonomyMulti="true" ma:sspId="756ca3a0-e5c0-40d7-8522-e7aae8be603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BillingMetadata" ma:index="2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HOMigrated xmlns="f2aea08d-7fae-41c6-92ff-91df552a059b">false</HOMigrated>
    <lcf76f155ced4ddcb4097134ff3c332f xmlns="f8e9d96c-a07e-4933-9220-38ca5ec96d4e">
      <Terms xmlns="http://schemas.microsoft.com/office/infopath/2007/PartnerControls"/>
    </lcf76f155ced4ddcb4097134ff3c332f>
    <lae2bfa7b6474897ab4a53f76ea236c7 xmlns="f2aea08d-7fae-41c6-92ff-91df552a059b">
      <Terms xmlns="http://schemas.microsoft.com/office/infopath/2007/PartnerControls">
        <TermInfo xmlns="http://schemas.microsoft.com/office/infopath/2007/PartnerControls">
          <TermName xmlns="http://schemas.microsoft.com/office/infopath/2007/PartnerControls">Official</TermName>
          <TermId xmlns="http://schemas.microsoft.com/office/infopath/2007/PartnerControls">14c80daa-741b-422c-9722-f71693c9ede4</TermId>
        </TermInfo>
      </Terms>
    </lae2bfa7b6474897ab4a53f76ea236c7>
    <TaxCatchAll xmlns="f2aea08d-7fae-41c6-92ff-91df552a059b">
      <Value>3</Value>
      <Value>2</Value>
      <Value>1</Value>
    </TaxCatchAll>
    <HOworkspaceType xmlns="f2aea08d-7fae-41c6-92ff-91df552a059b">Continuous Teamwork</HOworkspaceType>
    <id2a76e1917c4be6961e12b425f79256 xmlns="f2aea08d-7fae-41c6-92ff-91df552a059b">
      <Terms xmlns="http://schemas.microsoft.com/office/infopath/2007/PartnerControls">
        <TermInfo xmlns="http://schemas.microsoft.com/office/infopath/2007/PartnerControls">
          <TermName xmlns="http://schemas.microsoft.com/office/infopath/2007/PartnerControls">Police and Fire Analysis Unit (A)</TermName>
          <TermId xmlns="http://schemas.microsoft.com/office/infopath/2007/PartnerControls">755c0ad7-1cd3-4e30-b1c3-86b5a4ff9bf7</TermId>
        </TermInfo>
      </Terms>
    </id2a76e1917c4be6961e12b425f79256>
    <ie640504e2964b25856743efbfa846d6 xmlns="f2aea08d-7fae-41c6-92ff-91df552a059b">
      <Terms xmlns="http://schemas.microsoft.com/office/infopath/2007/PartnerControls">
        <TermInfo xmlns="http://schemas.microsoft.com/office/infopath/2007/PartnerControls">
          <TermName xmlns="http://schemas.microsoft.com/office/infopath/2007/PartnerControls">Crown</TermName>
          <TermId xmlns="http://schemas.microsoft.com/office/infopath/2007/PartnerControls">69589897-2828-4761-976e-717fd8e631c9</TermId>
        </TermInfo>
      </Terms>
    </ie640504e2964b25856743efbfa846d6>
    <i8d248d2f27048728597da4d9cc9bde9 xmlns="f2aea08d-7fae-41c6-92ff-91df552a059b" xsi:nil="true"/>
    <TaxCatchAllLabel xmlns="f2aea08d-7fae-41c6-92ff-91df552a059b" xsi:nil="true"/>
  </documentManagement>
</p:properties>
</file>

<file path=customXml/itemProps1.xml><?xml version="1.0" encoding="utf-8"?>
<ds:datastoreItem xmlns:ds="http://schemas.openxmlformats.org/officeDocument/2006/customXml" ds:itemID="{D24AB084-FB4F-4F30-82F6-5CC46654777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5BB9480-EEC1-44B5-B9A3-6A8CA1493AF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2aea08d-7fae-41c6-92ff-91df552a059b"/>
    <ds:schemaRef ds:uri="f8e9d96c-a07e-4933-9220-38ca5ec96d4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B1CB3FA-134A-4A20-9EAC-C96AB2739324}">
  <ds:schemaRefs>
    <ds:schemaRef ds:uri="http://purl.org/dc/terms/"/>
    <ds:schemaRef ds:uri="f8e9d96c-a07e-4933-9220-38ca5ec96d4e"/>
    <ds:schemaRef ds:uri="http://purl.org/dc/dcmitype/"/>
    <ds:schemaRef ds:uri="f2aea08d-7fae-41c6-92ff-91df552a059b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docMetadata/LabelInfo.xml><?xml version="1.0" encoding="utf-8"?>
<clbl:labelList xmlns:clbl="http://schemas.microsoft.com/office/2020/mipLabelMetadata">
  <clbl:label id="{fbd41ebe-fca6-4f2c-aecb-bf3a17e72416}" enabled="1" method="Privileged" siteId="{bf346810-9c7d-43de-a872-24a2ef3995a8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</vt:i4>
      </vt:variant>
    </vt:vector>
  </HeadingPairs>
  <TitlesOfParts>
    <vt:vector size="8" baseType="lpstr">
      <vt:lpstr>config</vt:lpstr>
      <vt:lpstr>Cover_sheet</vt:lpstr>
      <vt:lpstr>Contents</vt:lpstr>
      <vt:lpstr>Data</vt:lpstr>
      <vt:lpstr>FIRE1113_working</vt:lpstr>
      <vt:lpstr>FIRE1113</vt:lpstr>
      <vt:lpstr>FRS geographical categories</vt:lpstr>
      <vt:lpstr>Contents!Print_Area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keywords/>
  <cp:lastModifiedBy/>
  <dcterms:created xsi:type="dcterms:W3CDTF">2024-10-07T10:29:46Z</dcterms:created>
  <dcterms:modified xsi:type="dcterms:W3CDTF">2025-11-28T12:01:28Z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0x010100B49A4B2752467149B314925194543C540100BA87D6D06E82E64EBECCFEC12E2E263E</vt:lpwstr>
  </property>
  <property fmtid="{D5CDD505-2E9C-101B-9397-08002B2CF9AE}" pid="3" name="MediaServiceImageTags">
    <vt:lpwstr/>
  </property>
  <property fmtid="{D5CDD505-2E9C-101B-9397-08002B2CF9AE}" pid="4" name="HOCopyrightLevel">
    <vt:lpwstr>2;#Crown|69589897-2828-4761-976e-717fd8e631c9</vt:lpwstr>
  </property>
  <property fmtid="{D5CDD505-2E9C-101B-9397-08002B2CF9AE}" pid="5" name="HOGovernmentSecurityClassification">
    <vt:lpwstr>3;#Official|14c80daa-741b-422c-9722-f71693c9ede4</vt:lpwstr>
  </property>
  <property fmtid="{D5CDD505-2E9C-101B-9397-08002B2CF9AE}" pid="6" name="HOBusinessUnit">
    <vt:lpwstr>1;#Police and Fire Analysis Unit (A)|755c0ad7-1cd3-4e30-b1c3-86b5a4ff9bf7</vt:lpwstr>
  </property>
</Properties>
</file>