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E:\102 Detailed analysis fire\2025-26 DF_RT\02 Tables\03 Publication ready\"/>
    </mc:Choice>
  </mc:AlternateContent>
  <xr:revisionPtr revIDLastSave="0" documentId="13_ncr:1_{7A818DD7-632F-4624-A800-6C94E270C59C}" xr6:coauthVersionLast="47" xr6:coauthVersionMax="47" xr10:uidLastSave="{00000000-0000-0000-0000-000000000000}"/>
  <workbookProtection workbookAlgorithmName="SHA-512" workbookHashValue="mot5ptJMWvylmTxKTnVtrEA6INN9HvBFzZt/1OcAPNCkJYEzzI3v80t9lj84t5ziWcTjRyW4oj8kM9KCSNldig==" workbookSaltValue="b9uiNmDwxpGqbz0VA3mwCQ==" workbookSpinCount="100000" lockStructure="1"/>
  <bookViews>
    <workbookView xWindow="-120" yWindow="-120" windowWidth="29040" windowHeight="14370" xr2:uid="{00000000-000D-0000-FFFF-FFFF00000000}"/>
  </bookViews>
  <sheets>
    <sheet name="Cover_sheet" sheetId="11" r:id="rId1"/>
    <sheet name="config" sheetId="15" state="hidden" r:id="rId2"/>
    <sheet name="QA" sheetId="16" state="hidden" r:id="rId3"/>
    <sheet name="Contents" sheetId="12" r:id="rId4"/>
    <sheet name="Notes" sheetId="17" r:id="rId5"/>
    <sheet name="FIRE1002_working" sheetId="14" state="hidden" r:id="rId6"/>
    <sheet name="Data" sheetId="18" r:id="rId7"/>
    <sheet name="FIRE1002" sheetId="13" r:id="rId8"/>
    <sheet name="FIRE1002_working_historical" sheetId="6" state="hidden" r:id="rId9"/>
    <sheet name="FIRE1002_historical" sheetId="1" r:id="rId10"/>
    <sheet name="Back data" sheetId="3" state="hidden" r:id="rId11"/>
    <sheet name="data_0910" sheetId="10" state="hidden" r:id="rId12"/>
  </sheets>
  <externalReferences>
    <externalReference r:id="rId13"/>
    <externalReference r:id="rId14"/>
  </externalReferences>
  <definedNames>
    <definedName name="_xlnm._FilterDatabase" localSheetId="11" hidden="1">data_0910!$A$1:$G$4</definedName>
    <definedName name="bb">'[1]Succ apps, retire &amp; resig 0203'!$A$5:$S$58</definedName>
    <definedName name="_xlnm.Print_Area" localSheetId="3">Contents!$A$1:$E$8</definedName>
    <definedName name="_xlnm.Print_Area" localSheetId="7">FIRE1002!$A$1:$Q$30</definedName>
    <definedName name="_xlnm.Print_Area" localSheetId="9">FIRE1002_historical!$A$1:$Q$24</definedName>
    <definedName name="_xlnm.Print_Area" localSheetId="5">FIRE1002_working!$A$1:$I$19</definedName>
    <definedName name="_xlnm.Print_Area" localSheetId="8">FIRE1002_working_historical!$A$1:$Q$19</definedName>
    <definedName name="qrychiefrepspecservrtaother">#REF!</definedName>
    <definedName name="qrychiefrepsuccretireresig">#REF!</definedName>
    <definedName name="qrychiefrepwteststr">#REF!</definedName>
    <definedName name="qrychiefrepwtgeneth">#REF!</definedName>
    <definedName name="qryEOwtgrandtotalethgen">'[2]Table 1'!$A$4:$F$4</definedName>
    <definedName name="qryffinjuries9900">#REF!</definedName>
    <definedName name="qryPI15">#REF!</definedName>
    <definedName name="qryPI16">#REF!</definedName>
    <definedName name="qryPIBV145a">#REF!</definedName>
    <definedName name="qryPIBV145b">#REF!</definedName>
    <definedName name="qryPIBV145c">#REF!</definedName>
    <definedName name="qryPIBV15i">#REF!</definedName>
    <definedName name="qryPIBV15ii">#REF!</definedName>
    <definedName name="qryPIctsickness">#REF!</definedName>
    <definedName name="qryPIriderfactleave">#REF!</definedName>
    <definedName name="qryPIriderfactsick">#REF!</definedName>
    <definedName name="Query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 i="12" l="1"/>
  <c r="A23" i="17"/>
  <c r="R5" i="13"/>
  <c r="S5" i="13"/>
  <c r="R6" i="13"/>
  <c r="S6" i="13"/>
  <c r="R7" i="13"/>
  <c r="S7" i="13"/>
  <c r="R8" i="13"/>
  <c r="S8" i="13"/>
  <c r="R9" i="13"/>
  <c r="S9" i="13"/>
  <c r="R10" i="13"/>
  <c r="S10" i="13"/>
  <c r="R8" i="14" a="1"/>
  <c r="S8" i="14" a="1"/>
  <c r="R10" i="14" a="1"/>
  <c r="S10" i="14" a="1"/>
  <c r="R12" i="14" a="1"/>
  <c r="S12" i="14" a="1"/>
  <c r="S13" i="14"/>
  <c r="E12" i="14" a="1"/>
  <c r="F12" i="14" a="1"/>
  <c r="G12" i="14" a="1"/>
  <c r="H12" i="14" a="1"/>
  <c r="I12" i="14" a="1"/>
  <c r="J12" i="14" a="1"/>
  <c r="K12" i="14" a="1"/>
  <c r="L12" i="14" a="1"/>
  <c r="M12" i="14" a="1"/>
  <c r="N12" i="14" a="1"/>
  <c r="O12" i="14" a="1"/>
  <c r="P12" i="14" a="1"/>
  <c r="Q12" i="14" a="1"/>
  <c r="D12" i="14" a="1"/>
  <c r="E10" i="14" a="1"/>
  <c r="F10" i="14" a="1"/>
  <c r="G10" i="14" a="1"/>
  <c r="H10" i="14" a="1"/>
  <c r="I10" i="14" a="1"/>
  <c r="J10" i="14" a="1"/>
  <c r="K10" i="14" a="1"/>
  <c r="L10" i="14" a="1"/>
  <c r="M10" i="14" a="1"/>
  <c r="N10" i="14" a="1"/>
  <c r="O10" i="14" a="1"/>
  <c r="P10" i="14" a="1"/>
  <c r="Q10" i="14" a="1"/>
  <c r="D10" i="14" a="1"/>
  <c r="E8" i="14" a="1"/>
  <c r="F8" i="14" a="1"/>
  <c r="G8" i="14" a="1"/>
  <c r="H8" i="14" a="1"/>
  <c r="I8" i="14" a="1"/>
  <c r="J8" i="14" a="1"/>
  <c r="K8" i="14" a="1"/>
  <c r="L8" i="14" a="1"/>
  <c r="M8" i="14" a="1"/>
  <c r="N8" i="14" a="1"/>
  <c r="O8" i="14" a="1"/>
  <c r="P8" i="14" a="1"/>
  <c r="Q8" i="14" a="1"/>
  <c r="D8" i="14" a="1"/>
  <c r="D6" i="12"/>
  <c r="A10" i="11"/>
  <c r="A3" i="11"/>
  <c r="A2" i="12"/>
  <c r="A9" i="11"/>
  <c r="A8" i="11"/>
  <c r="A5" i="11"/>
  <c r="C13" i="14"/>
  <c r="O10" i="13" s="1"/>
  <c r="Q10" i="13" s="1"/>
  <c r="N10" i="13" s="1"/>
  <c r="P10" i="13" s="1"/>
  <c r="O8" i="13" s="1"/>
  <c r="Q8" i="13" s="1"/>
  <c r="N8" i="13"/>
  <c r="P8" i="13" s="1"/>
  <c r="N6" i="13" s="1"/>
  <c r="P6" i="13" s="1"/>
  <c r="O6" i="13" s="1"/>
  <c r="Q6" i="13" s="1"/>
  <c r="Q13" i="14"/>
  <c r="O13" i="14"/>
  <c r="P13" i="14"/>
  <c r="N13" i="14"/>
  <c r="A4" i="14"/>
  <c r="R7" i="14" l="1" a="1"/>
  <c r="S7" i="14" a="1"/>
  <c r="R9" i="14" a="1"/>
  <c r="S9" i="14" a="1"/>
  <c r="R11" i="14" a="1"/>
  <c r="E11" i="14" a="1"/>
  <c r="G11" i="14" a="1"/>
  <c r="J11" i="14" a="1"/>
  <c r="L11" i="14" a="1"/>
  <c r="M11" i="14" a="1"/>
  <c r="O11" i="14" a="1"/>
  <c r="D11" i="14" a="1"/>
  <c r="F9" i="14" a="1"/>
  <c r="H9" i="14" a="1"/>
  <c r="K9" i="14" a="1"/>
  <c r="M9" i="14" a="1"/>
  <c r="O9" i="14" a="1"/>
  <c r="Q9" i="14" a="1"/>
  <c r="E7" i="14" a="1"/>
  <c r="G7" i="14" a="1"/>
  <c r="J7" i="14" a="1"/>
  <c r="L7" i="14" a="1"/>
  <c r="M7" i="14" a="1"/>
  <c r="O7" i="14" a="1"/>
  <c r="Q7" i="14" a="1"/>
  <c r="D7" i="14" a="1"/>
  <c r="S11" i="14" a="1"/>
  <c r="F11" i="14" a="1"/>
  <c r="H11" i="14" a="1"/>
  <c r="I11" i="14" a="1"/>
  <c r="K11" i="14" a="1"/>
  <c r="N11" i="14" a="1"/>
  <c r="P11" i="14" a="1"/>
  <c r="Q11" i="14" a="1"/>
  <c r="E9" i="14" a="1"/>
  <c r="G9" i="14" a="1"/>
  <c r="I9" i="14" a="1"/>
  <c r="J9" i="14" a="1"/>
  <c r="L9" i="14" a="1"/>
  <c r="N9" i="14" a="1"/>
  <c r="P9" i="14" a="1"/>
  <c r="D9" i="14" a="1"/>
  <c r="F7" i="14" a="1"/>
  <c r="H7" i="14" a="1"/>
  <c r="I7" i="14" a="1"/>
  <c r="K7" i="14" a="1"/>
  <c r="N7" i="14" a="1"/>
  <c r="P7" i="14" a="1"/>
  <c r="R13" i="14"/>
  <c r="M10" i="13"/>
  <c r="L10" i="13"/>
  <c r="K10" i="13"/>
  <c r="J10" i="13"/>
  <c r="I10" i="13"/>
  <c r="H10" i="13"/>
  <c r="G10" i="13"/>
  <c r="F10" i="13"/>
  <c r="E10" i="13"/>
  <c r="D10" i="13"/>
  <c r="C12" i="14"/>
  <c r="C10" i="13" s="1"/>
  <c r="M8" i="13"/>
  <c r="L8" i="13"/>
  <c r="K8" i="13"/>
  <c r="J8" i="13"/>
  <c r="I8" i="13"/>
  <c r="H8" i="13"/>
  <c r="G8" i="13"/>
  <c r="F8" i="13"/>
  <c r="E8" i="13"/>
  <c r="D8" i="13"/>
  <c r="C10" i="14"/>
  <c r="C8" i="13" s="1"/>
  <c r="C8" i="14"/>
  <c r="C6" i="13" s="1"/>
  <c r="R14" i="14" l="1"/>
  <c r="O9" i="13"/>
  <c r="N7" i="13"/>
  <c r="P9" i="13"/>
  <c r="Q7" i="13"/>
  <c r="N9" i="13"/>
  <c r="O7" i="13"/>
  <c r="P7" i="13"/>
  <c r="Q9" i="13"/>
  <c r="J7" i="13"/>
  <c r="S14" i="14"/>
  <c r="Q5" i="13"/>
  <c r="Q14" i="14"/>
  <c r="O14" i="14"/>
  <c r="O5" i="13"/>
  <c r="P5" i="13"/>
  <c r="P14" i="14"/>
  <c r="N5" i="13"/>
  <c r="N14" i="14"/>
  <c r="D6" i="13"/>
  <c r="D13" i="14"/>
  <c r="F6" i="13"/>
  <c r="F13" i="14"/>
  <c r="H6" i="13"/>
  <c r="H13" i="14"/>
  <c r="J6" i="13"/>
  <c r="J13" i="14"/>
  <c r="L6" i="13"/>
  <c r="L13" i="14"/>
  <c r="E6" i="13"/>
  <c r="E13" i="14"/>
  <c r="G6" i="13"/>
  <c r="G13" i="14"/>
  <c r="I6" i="13"/>
  <c r="I13" i="14"/>
  <c r="K6" i="13"/>
  <c r="K13" i="14"/>
  <c r="M6" i="13"/>
  <c r="M13" i="14"/>
  <c r="L7" i="13"/>
  <c r="H7" i="13"/>
  <c r="D9" i="13"/>
  <c r="D7" i="13"/>
  <c r="F7" i="13"/>
  <c r="H9" i="13"/>
  <c r="L9" i="13"/>
  <c r="E7" i="13"/>
  <c r="I7" i="13"/>
  <c r="M7" i="13"/>
  <c r="E9" i="13"/>
  <c r="I9" i="13"/>
  <c r="M9" i="13"/>
  <c r="F9" i="13"/>
  <c r="J9" i="13"/>
  <c r="C7" i="14"/>
  <c r="C9" i="14"/>
  <c r="C7" i="13" s="1"/>
  <c r="G7" i="13"/>
  <c r="K7" i="13"/>
  <c r="C11" i="14"/>
  <c r="C9" i="13" s="1"/>
  <c r="G9" i="13"/>
  <c r="K9" i="13"/>
  <c r="C5" i="13" l="1"/>
  <c r="C14" i="14"/>
  <c r="K5" i="13"/>
  <c r="K14" i="14"/>
  <c r="I5" i="13"/>
  <c r="I14" i="14"/>
  <c r="J5" i="13"/>
  <c r="J14" i="14"/>
  <c r="F5" i="13"/>
  <c r="F14" i="14"/>
  <c r="L5" i="13"/>
  <c r="L14" i="14"/>
  <c r="G5" i="13"/>
  <c r="G14" i="14"/>
  <c r="M5" i="13"/>
  <c r="M14" i="14"/>
  <c r="E5" i="13"/>
  <c r="E14" i="14"/>
  <c r="H5" i="13"/>
  <c r="H14" i="14"/>
  <c r="D5" i="13"/>
  <c r="D14" i="14"/>
  <c r="Q12" i="6"/>
  <c r="Q9" i="1" s="1"/>
  <c r="C7" i="6"/>
  <c r="C4" i="1" s="1"/>
  <c r="D7" i="6"/>
  <c r="D4" i="1" s="1"/>
  <c r="I7" i="6"/>
  <c r="I4" i="1" s="1"/>
  <c r="D8" i="6"/>
  <c r="D5" i="1" s="1"/>
  <c r="O8" i="6"/>
  <c r="O5" i="1" s="1"/>
  <c r="F9" i="6"/>
  <c r="F6" i="1" s="1"/>
  <c r="P9" i="6"/>
  <c r="P6" i="1" s="1"/>
  <c r="C10" i="6"/>
  <c r="C7" i="1" s="1"/>
  <c r="N7" i="6"/>
  <c r="N4" i="1" s="1"/>
  <c r="D9" i="6"/>
  <c r="D6" i="1" s="1"/>
  <c r="N10" i="6"/>
  <c r="N7" i="1" s="1"/>
  <c r="E7" i="6"/>
  <c r="E4" i="1" s="1"/>
  <c r="J7" i="6"/>
  <c r="J4" i="1" s="1"/>
  <c r="F8" i="6"/>
  <c r="F5" i="1" s="1"/>
  <c r="P8" i="6"/>
  <c r="P5" i="1" s="1"/>
  <c r="J9" i="6"/>
  <c r="J6" i="1" s="1"/>
  <c r="G10" i="6"/>
  <c r="G7" i="1" s="1"/>
  <c r="J11" i="6"/>
  <c r="J8" i="1" s="1"/>
  <c r="F12" i="6"/>
  <c r="F9" i="1" s="1"/>
  <c r="G7" i="6"/>
  <c r="G4" i="1" s="1"/>
  <c r="K8" i="6"/>
  <c r="K5" i="1" s="1"/>
  <c r="O9" i="6"/>
  <c r="O6" i="1" s="1"/>
  <c r="F7" i="6"/>
  <c r="F4" i="1" s="1"/>
  <c r="M7" i="6"/>
  <c r="M4" i="1" s="1"/>
  <c r="J8" i="6"/>
  <c r="J5" i="1" s="1"/>
  <c r="K9" i="6"/>
  <c r="K6" i="1" s="1"/>
  <c r="H10" i="6"/>
  <c r="H7" i="1" s="1"/>
  <c r="K11" i="6"/>
  <c r="K8" i="1" s="1"/>
  <c r="J12" i="6"/>
  <c r="J9" i="1" s="1"/>
  <c r="K7" i="6"/>
  <c r="K4" i="1" s="1"/>
  <c r="O7" i="6"/>
  <c r="O4" i="1" s="1"/>
  <c r="G8" i="6"/>
  <c r="G5" i="1" s="1"/>
  <c r="L8" i="6"/>
  <c r="L5" i="1" s="1"/>
  <c r="G9" i="6"/>
  <c r="G6" i="1" s="1"/>
  <c r="L9" i="6"/>
  <c r="L6" i="1" s="1"/>
  <c r="D10" i="6"/>
  <c r="D7" i="1" s="1"/>
  <c r="J10" i="6"/>
  <c r="J7" i="1" s="1"/>
  <c r="C11" i="6"/>
  <c r="C8" i="1" s="1"/>
  <c r="N11" i="6"/>
  <c r="N8" i="1" s="1"/>
  <c r="K12" i="6"/>
  <c r="K9" i="1" s="1"/>
  <c r="H7" i="6"/>
  <c r="H4" i="1" s="1"/>
  <c r="L7" i="6"/>
  <c r="L4" i="1" s="1"/>
  <c r="P7" i="6"/>
  <c r="P4" i="1" s="1"/>
  <c r="C8" i="6"/>
  <c r="C5" i="1" s="1"/>
  <c r="H8" i="6"/>
  <c r="H5" i="1" s="1"/>
  <c r="N8" i="6"/>
  <c r="N5" i="1" s="1"/>
  <c r="C9" i="6"/>
  <c r="C6" i="1" s="1"/>
  <c r="H9" i="6"/>
  <c r="H6" i="1" s="1"/>
  <c r="N9" i="6"/>
  <c r="N6" i="1" s="1"/>
  <c r="F10" i="6"/>
  <c r="F7" i="1" s="1"/>
  <c r="K10" i="6"/>
  <c r="K7" i="1" s="1"/>
  <c r="F11" i="6"/>
  <c r="F8" i="1" s="1"/>
  <c r="C12" i="6"/>
  <c r="C9" i="1" s="1"/>
  <c r="N12" i="6"/>
  <c r="N9" i="1" s="1"/>
  <c r="Q7" i="6"/>
  <c r="Q4" i="1" s="1"/>
  <c r="E8" i="6"/>
  <c r="E5" i="1" s="1"/>
  <c r="I8" i="6"/>
  <c r="I5" i="1" s="1"/>
  <c r="M8" i="6"/>
  <c r="M5" i="1" s="1"/>
  <c r="Q8" i="6"/>
  <c r="Q5" i="1" s="1"/>
  <c r="E9" i="6"/>
  <c r="E6" i="1" s="1"/>
  <c r="I9" i="6"/>
  <c r="I6" i="1" s="1"/>
  <c r="M9" i="6"/>
  <c r="M6" i="1" s="1"/>
  <c r="Q9" i="6"/>
  <c r="Q6" i="1" s="1"/>
  <c r="E10" i="6"/>
  <c r="E7" i="1" s="1"/>
  <c r="I10" i="6"/>
  <c r="I7" i="1" s="1"/>
  <c r="O10" i="6"/>
  <c r="O7" i="1" s="1"/>
  <c r="G11" i="6"/>
  <c r="G8" i="1" s="1"/>
  <c r="O11" i="6"/>
  <c r="O8" i="1" s="1"/>
  <c r="G12" i="6"/>
  <c r="G9" i="1" s="1"/>
  <c r="O12" i="6"/>
  <c r="O9" i="1" s="1"/>
  <c r="L10" i="6"/>
  <c r="L7" i="1" s="1"/>
  <c r="P10" i="6"/>
  <c r="P7" i="1" s="1"/>
  <c r="D11" i="6"/>
  <c r="D8" i="1" s="1"/>
  <c r="H11" i="6"/>
  <c r="H8" i="1" s="1"/>
  <c r="L11" i="6"/>
  <c r="L8" i="1" s="1"/>
  <c r="P11" i="6"/>
  <c r="P8" i="1" s="1"/>
  <c r="D12" i="6"/>
  <c r="D9" i="1" s="1"/>
  <c r="H12" i="6"/>
  <c r="H9" i="1" s="1"/>
  <c r="L12" i="6"/>
  <c r="L9" i="1" s="1"/>
  <c r="P12" i="6"/>
  <c r="P9" i="1" s="1"/>
  <c r="M10" i="6"/>
  <c r="M7" i="1" s="1"/>
  <c r="Q10" i="6"/>
  <c r="Q7" i="1" s="1"/>
  <c r="E11" i="6"/>
  <c r="E8" i="1" s="1"/>
  <c r="I11" i="6"/>
  <c r="I8" i="1" s="1"/>
  <c r="M11" i="6"/>
  <c r="M8" i="1" s="1"/>
  <c r="Q11" i="6"/>
  <c r="Q8" i="1" s="1"/>
  <c r="E12" i="6"/>
  <c r="E9" i="1" s="1"/>
  <c r="I12" i="6"/>
  <c r="I9" i="1" s="1"/>
  <c r="M12" i="6"/>
  <c r="M9" i="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<sst xmlns="http://schemas.openxmlformats.org/spreadsheetml/2006/main" count="418" uniqueCount="138">
  <si>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</si>
  <si>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</si>
  <si>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</si>
  <si>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</si>
  <si>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</si>
  <si>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</si>
  <si>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</si>
  <si>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</si>
  <si>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</si>
  <si>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</si>
  <si>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</si>
  <si>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</si>
  <si>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</si>
  <si>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</si>
  <si>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</si>
  <si>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</si>
  <si>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</si>
  <si>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</si>
  <si>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</si>
  <si>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</si>
  <si>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</si>
  <si>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</si>
  <si>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</si>
  <si>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</si>
  <si>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Response times (minutes)</t>
  </si>
  <si>
    <t>Number of incidents</t>
  </si>
  <si>
    <t>Dwellings</t>
  </si>
  <si>
    <t>with casualties and/or rescues</t>
  </si>
  <si>
    <t>without casualties and/or rescues</t>
  </si>
  <si>
    <t>Note on 2009/10:</t>
  </si>
  <si>
    <t>General note:</t>
  </si>
  <si>
    <t>The full set of fire statistics releases, tables and guidance can be found on our landing page, here-</t>
  </si>
  <si>
    <t>https://www.gov.uk/government/collections/fire-statistics</t>
  </si>
  <si>
    <t>The statistics in this table are Official Statistics.</t>
  </si>
  <si>
    <t>1 Includes both fire and non-fire related casualties.</t>
  </si>
  <si>
    <t>FINANCIAL_YEAR</t>
  </si>
  <si>
    <t>Incidents</t>
  </si>
  <si>
    <t>Call Handling Time</t>
  </si>
  <si>
    <t>Crew Turnout Time</t>
  </si>
  <si>
    <t>Drive Time</t>
  </si>
  <si>
    <t>Casualties/rescues/all</t>
  </si>
  <si>
    <t>Total Response Time</t>
  </si>
  <si>
    <t>DO NOT EDIT THIS DATA</t>
  </si>
  <si>
    <t>Total response time</t>
  </si>
  <si>
    <t>Call handling time</t>
  </si>
  <si>
    <t>Crew turnout time</t>
  </si>
  <si>
    <t>Drive time</t>
  </si>
  <si>
    <t>Response times (minutes and seconds)</t>
  </si>
  <si>
    <t>2018/19</t>
  </si>
  <si>
    <t>2019/20</t>
  </si>
  <si>
    <t>Fire incidents response times</t>
  </si>
  <si>
    <t>Contents</t>
  </si>
  <si>
    <t>We’re always looking to improve the accessibility of our documents.</t>
  </si>
  <si>
    <t>If you find any problems, or have any feedback, relating to accessibility</t>
  </si>
  <si>
    <t xml:space="preserve">To access data tables, select the table number or tabs. </t>
  </si>
  <si>
    <t>Cover sheet</t>
  </si>
  <si>
    <t>Sheet</t>
  </si>
  <si>
    <t>Title</t>
  </si>
  <si>
    <t>Detail</t>
  </si>
  <si>
    <t>Period covered</t>
  </si>
  <si>
    <t>No</t>
  </si>
  <si>
    <t>Data</t>
  </si>
  <si>
    <t>Raw data for the main data table</t>
  </si>
  <si>
    <t>It is possible to create pivot tables from the data worksheets by using the insert pivot table function.</t>
  </si>
  <si>
    <t>Table 1002</t>
  </si>
  <si>
    <t>Average response times to dwelling fires with or without casualties and/or rescues,  by response time component, England.</t>
  </si>
  <si>
    <t>Shows the average response times to dwelling fires with or without casualties and/or rescues,  by response time component, for financial years. Also shows the number of incidents used in these calculations.</t>
  </si>
  <si>
    <t>Note on West Sussex in 2019/20:</t>
  </si>
  <si>
    <t>end of table</t>
  </si>
  <si>
    <t xml:space="preserve">West Sussex were unable to provide complete breakdowns of vehicle mobilisation data for much of 2019/20. Whilst their total response times data for 2019/20 are included in the geographic totals (England, Significantly Rural and Non-metropolitan), </t>
  </si>
  <si>
    <t xml:space="preserve"> their call handling time, crew turnout time and drive time are not included in these totals. England, Significantly Rural and Non-metropolitan totals for 2019/20 do not add up for this reason. </t>
  </si>
  <si>
    <t>dwellings with casualties and/or rescues</t>
  </si>
  <si>
    <t>dwellings without casualties and/or rescues</t>
  </si>
  <si>
    <t>All dwellings</t>
  </si>
  <si>
    <t>1994/95 to 2008/09</t>
  </si>
  <si>
    <t>Shows the average response times to dwelling fires with or without casualties and/or rescues, for financial years. Also shows the number of incidents used in these calculations.</t>
  </si>
  <si>
    <t xml:space="preserve">2 With casualties and/or rescues is defined as incidents where there was a fatality, non-fatal casualty requiring hospital treatment or a rescue. </t>
  </si>
  <si>
    <t xml:space="preserve"> Without casualties and/or rescues is defined as incidents where there was a non-fatal casualty not requiring hospital treatment or where there was no victim.</t>
  </si>
  <si>
    <t xml:space="preserve">Before 1 April 2009 fire incident statistics were based on the FDR1 paper form. This approach means the statistics for before this date can be less robust, especially for non-fire incidents which were based on a sample of returns. </t>
  </si>
  <si>
    <t>Since this date the statistics are based on an online collection tool, the Incident Recording System (IRS).</t>
  </si>
  <si>
    <t>Without casualties and/or rescues is defined as incidents where there was a non-fatal casualty not requiring hospital treatment or where there was no victim.</t>
  </si>
  <si>
    <t xml:space="preserve">3 These are 'Total response time' (time of call to first vehicle to arrive at the incident), 'Call handling' (time of call to time station notified), 'Crew turnout' (from time station notified to first vehicle to leave) </t>
  </si>
  <si>
    <t>and 'Drive time' (from time first vehicle leaves to first vehicle to arrive at the incident).</t>
  </si>
  <si>
    <t>TOTAL_RESPONSE_TIME</t>
  </si>
  <si>
    <t>CALL_HANDLING_TIME</t>
  </si>
  <si>
    <t>CREW_TURNOUT_TIME</t>
  </si>
  <si>
    <t>DRIVE_TIME</t>
  </si>
  <si>
    <t>WITH_OR_WITHOUT_CASUALTIES_AND_OR_RESCUES</t>
  </si>
  <si>
    <t>TOTAL_INCIDENTS</t>
  </si>
  <si>
    <t>2020/21</t>
  </si>
  <si>
    <t>2021/22</t>
  </si>
  <si>
    <t>2022/23</t>
  </si>
  <si>
    <t>Incidents QA</t>
  </si>
  <si>
    <t>Weighted Average QA</t>
  </si>
  <si>
    <t>2023/24</t>
  </si>
  <si>
    <t>=SUMPRODUCT(($A7= Data!$B$2:$B$95)*(D$6=Data!$A$2:$A$95)*(Data!$C$2:$C$95))</t>
  </si>
  <si>
    <t>Official Accredited Statistics?</t>
  </si>
  <si>
    <t>Pubdate</t>
  </si>
  <si>
    <t>19 September 2024</t>
  </si>
  <si>
    <t>Upcoming date</t>
  </si>
  <si>
    <t>Autumn 2025</t>
  </si>
  <si>
    <t>Datacut date</t>
  </si>
  <si>
    <t>15 May 2024</t>
  </si>
  <si>
    <t>Responsible statistician</t>
  </si>
  <si>
    <t>Helene Clark</t>
  </si>
  <si>
    <t>year ending month</t>
  </si>
  <si>
    <t>March</t>
  </si>
  <si>
    <t xml:space="preserve">year    </t>
  </si>
  <si>
    <t>previous year ending month</t>
  </si>
  <si>
    <t>April</t>
  </si>
  <si>
    <t>previous year ending year</t>
  </si>
  <si>
    <t>financial year</t>
  </si>
  <si>
    <t>Please email us at firestatistics@communities.gov.uk</t>
  </si>
  <si>
    <t>Press enquiries: NewsDesk@communities.gov.uk</t>
  </si>
  <si>
    <t>Footnotes</t>
  </si>
  <si>
    <t>Notes on FIRE1002</t>
  </si>
  <si>
    <t>Notes on FIRE1002_historical</t>
  </si>
  <si>
    <t>Source: MHCLG Fire and Rescue Data Platform (FaRDaP)</t>
  </si>
  <si>
    <t>Contact: FireStatistics@communities.gov.uk</t>
  </si>
  <si>
    <t>2024/25</t>
  </si>
  <si>
    <t>2025/26</t>
  </si>
  <si>
    <t>copyright year</t>
  </si>
  <si>
    <t>population year</t>
  </si>
  <si>
    <t>Summer 2027</t>
  </si>
  <si>
    <t>Ollie Gee</t>
  </si>
  <si>
    <t>19 August 2026</t>
  </si>
  <si>
    <t>2024</t>
  </si>
  <si>
    <t>Email: FireStatistics@communities.gov.uk</t>
  </si>
  <si>
    <t>12 May 2026</t>
  </si>
  <si>
    <t>FIRE1002_historical</t>
  </si>
  <si>
    <t>FIRE1002</t>
  </si>
  <si>
    <t>Fire data were collected by the Incident Recording System (IRS) from 1 April 2009 until November 2025.</t>
  </si>
  <si>
    <t>Since November 2025, fire data has been collected by the Fire and Rescue Data Platform (FaRDaP). As part of the transition to FaRDaP, data have been subject to reconciliation and</t>
  </si>
  <si>
    <t>improvements in data processing, which may result in small changes to figures compared with previously published data.</t>
  </si>
  <si>
    <t>For a variety of reasons some records take longer than others for fire and rescue services to upload to the FaRDaP and therefore totals are constantly being amended (by relatively small numbers).</t>
  </si>
  <si>
    <t>End of table</t>
  </si>
  <si>
    <r>
      <t>FIRE STATISTICS TABLE 1002: Average response times for dwelling fires with or without casualties</t>
    </r>
    <r>
      <rPr>
        <b/>
        <vertAlign val="superscript"/>
        <sz val="12"/>
        <rFont val="Arial"/>
        <family val="2"/>
      </rPr>
      <t>1</t>
    </r>
    <r>
      <rPr>
        <b/>
        <sz val="12"/>
        <rFont val="Arial"/>
        <family val="2"/>
      </rPr>
      <t xml:space="preserve"> and/or rescues</t>
    </r>
    <r>
      <rPr>
        <b/>
        <vertAlign val="superscript"/>
        <sz val="12"/>
        <rFont val="Arial"/>
        <family val="2"/>
      </rPr>
      <t>2</t>
    </r>
    <r>
      <rPr>
        <b/>
        <sz val="12"/>
        <rFont val="Arial"/>
        <family val="2"/>
      </rPr>
      <t>, England</t>
    </r>
  </si>
  <si>
    <r>
      <t>Select response time component</t>
    </r>
    <r>
      <rPr>
        <b/>
        <vertAlign val="superscript"/>
        <sz val="12"/>
        <rFont val="Arial"/>
        <family val="2"/>
      </rPr>
      <t>3</t>
    </r>
    <r>
      <rPr>
        <b/>
        <sz val="12"/>
        <rFont val="Arial"/>
        <family val="2"/>
      </rPr>
      <t xml:space="preserve"> from the drop-down list in the box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</si>
</sst>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m&quot;m &quot;ss&quot;s&quot;"/>
    <numFmt numFmtId="165" formatCode="hh:mm:ss;@"/>
    <numFmt numFmtId="166" formatCode="0.00000000000"/>
    <numFmt numFmtId="168" formatCode="_-* #,##0_-;\-* #,##0_-;_-* &quot;-&quot;??_-;_-@_-"/>
  </numFmts>
  <fonts count="24" x14ac:knownFonts="1">
    <font>
      <sz val="11"/>
      <color theme="1"/>
      <name val="Calibri"/>
      <family val="2"/>
      <scheme val="minor"/>
    </font>
    <font>
      <u/>
      <sz val="11"/>
      <color theme="10"/>
      <name val="Calibri"/>
      <family val="2"/>
      <scheme val="minor"/>
    </font>
    <font>
      <sz val="10"/>
      <name val="Arial"/>
      <family val="2"/>
    </font>
    <font>
      <sz val="10"/>
      <color rgb="FF000000"/>
      <name val="Arial"/>
      <family val="2"/>
    </font>
    <font>
      <sz val="12"/>
      <color rgb="FF000000"/>
      <name val="Arial"/>
      <family val="2"/>
    </font>
    <font>
      <sz val="22"/>
      <color rgb="FF0000FF"/>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sz val="8"/>
      <name val="Calibri"/>
      <family val="2"/>
      <scheme val="minor"/>
    </font>
    <font>
      <u/>
      <sz val="12"/>
      <color rgb="FF000000"/>
      <name val="Arial"/>
      <family val="2"/>
    </font>
    <font>
      <sz val="12"/>
      <color theme="0"/>
      <name val="Arial"/>
      <family val="2"/>
    </font>
    <font>
      <sz val="11"/>
      <color theme="1"/>
      <name val="Calibri"/>
      <family val="2"/>
      <scheme val="minor"/>
    </font>
    <font>
      <b/>
      <sz val="12"/>
      <name val="Arial"/>
      <family val="2"/>
    </font>
    <font>
      <sz val="12"/>
      <name val="Arial"/>
      <family val="2"/>
    </font>
    <font>
      <u/>
      <sz val="12"/>
      <name val="Arial"/>
      <family val="2"/>
    </font>
    <font>
      <b/>
      <vertAlign val="superscript"/>
      <sz val="12"/>
      <name val="Arial"/>
      <family val="2"/>
    </font>
  </fonts>
  <fills count="8">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indexed="9"/>
        <bgColor indexed="64"/>
      </patternFill>
    </fill>
    <fill>
      <patternFill patternType="solid">
        <fgColor rgb="FFFFFFFF"/>
        <bgColor rgb="FFFFFFFF"/>
      </patternFill>
    </fill>
    <fill>
      <patternFill patternType="solid">
        <fgColor theme="0"/>
        <bgColor rgb="FFFFFFFF"/>
      </patternFill>
    </fill>
    <fill>
      <patternFill patternType="solid">
        <fgColor rgb="FFFFFFFF"/>
        <bgColor indexed="64"/>
      </patternFill>
    </fill>
  </fills>
  <borders count="13">
    <border>
      <left/>
      <right/>
      <top/>
      <bottom/>
      <diagonal/>
    </border>
    <border>
      <left/>
      <right style="thin">
        <color indexed="64"/>
      </right>
      <top/>
      <bottom/>
      <diagonal/>
    </border>
    <border>
      <left/>
      <right/>
      <top style="medium">
        <color rgb="FF000000"/>
      </top>
      <bottom style="medium">
        <color rgb="FF000000"/>
      </bottom>
      <diagonal/>
    </border>
    <border>
      <left/>
      <right/>
      <top/>
      <bottom style="medium">
        <color rgb="FF000000"/>
      </bottom>
      <diagonal/>
    </border>
    <border>
      <left/>
      <right style="thin">
        <color indexed="64"/>
      </right>
      <top/>
      <bottom style="medium">
        <color rgb="FF000000"/>
      </bottom>
      <diagonal/>
    </border>
    <border>
      <left/>
      <right style="thick">
        <color rgb="FF000000"/>
      </right>
      <top style="medium">
        <color rgb="FF000000"/>
      </top>
      <bottom style="medium">
        <color rgb="FF000000"/>
      </bottom>
      <diagonal/>
    </border>
    <border>
      <left style="thin">
        <color indexed="64"/>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right style="medium">
        <color rgb="FF000000"/>
      </right>
      <top/>
      <bottom/>
      <diagonal/>
    </border>
    <border>
      <left style="thin">
        <color indexed="64"/>
      </left>
      <right/>
      <top/>
      <bottom style="medium">
        <color rgb="FF000000"/>
      </bottom>
      <diagonal/>
    </border>
    <border>
      <left/>
      <right style="medium">
        <color rgb="FF000000"/>
      </right>
      <top/>
      <bottom style="medium">
        <color rgb="FF000000"/>
      </bottom>
      <diagonal/>
    </border>
    <border>
      <left/>
      <right/>
      <top/>
      <bottom style="medium">
        <color indexed="64"/>
      </bottom>
      <diagonal/>
    </border>
  </borders>
  <cellStyleXfs count="13">
    <xf numFmtId="0" fontId="0" fillId="0" borderId="0"/>
    <xf numFmtId="0" fontId="1" fillId="0" borderId="0" applyNumberFormat="0" applyFill="0" applyBorder="0" applyAlignment="0" applyProtection="0"/>
    <xf numFmtId="0" fontId="2" fillId="0" borderId="0"/>
    <xf numFmtId="0" fontId="4" fillId="0" borderId="0" applyNumberFormat="0" applyBorder="0" applyProtection="0"/>
    <xf numFmtId="0" fontId="3" fillId="0" borderId="0" applyNumberFormat="0" applyBorder="0" applyProtection="0"/>
    <xf numFmtId="0" fontId="11" fillId="0" borderId="0" applyNumberFormat="0" applyFont="0" applyBorder="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3" fillId="0" borderId="0" applyNumberFormat="0" applyBorder="0" applyProtection="0"/>
    <xf numFmtId="0" fontId="11" fillId="0" borderId="0"/>
    <xf numFmtId="0" fontId="11" fillId="0" borderId="0" applyNumberFormat="0" applyFont="0" applyBorder="0" applyProtection="0"/>
    <xf numFmtId="43" fontId="19" fillId="0" borderId="0" applyFont="0" applyFill="0" applyBorder="0" applyAlignment="0" applyProtection="0"/>
  </cellStyleXfs>
  <cellXfs count="129">
    <xf numFmtId="0" fontId="0" fillId="0" borderId="0" xfId="0"/>
    <xf numFmtId="0" fontId="3" fillId="5" borderId="0" xfId="3" applyFont="1" applyFill="1"/>
    <xf numFmtId="0" fontId="8" fillId="0" borderId="0" xfId="4" applyFont="1" applyAlignment="1">
      <alignment vertical="center"/>
    </xf>
    <xf numFmtId="0" fontId="9" fillId="0" borderId="0" xfId="3" applyFont="1"/>
    <xf numFmtId="0" fontId="4" fillId="5" borderId="0" xfId="3" applyFill="1"/>
    <xf numFmtId="0" fontId="4" fillId="5" borderId="0" xfId="5" applyFont="1" applyFill="1"/>
    <xf numFmtId="0" fontId="14" fillId="5" borderId="0" xfId="6" applyFont="1" applyFill="1" applyAlignment="1"/>
    <xf numFmtId="0" fontId="3" fillId="6" borderId="0" xfId="3" applyFont="1" applyFill="1"/>
    <xf numFmtId="0" fontId="5" fillId="6" borderId="0" xfId="3" applyFont="1" applyFill="1"/>
    <xf numFmtId="0" fontId="6" fillId="6" borderId="0" xfId="4" applyFont="1" applyFill="1" applyAlignment="1">
      <alignment vertical="center"/>
    </xf>
    <xf numFmtId="0" fontId="7" fillId="6" borderId="0" xfId="3" applyFont="1" applyFill="1"/>
    <xf numFmtId="0" fontId="4" fillId="6" borderId="0" xfId="3" applyFill="1"/>
    <xf numFmtId="0" fontId="10" fillId="0" borderId="0" xfId="1" applyFont="1"/>
    <xf numFmtId="0" fontId="10" fillId="6" borderId="0" xfId="1" applyFont="1" applyFill="1" applyAlignment="1"/>
    <xf numFmtId="0" fontId="4" fillId="0" borderId="0" xfId="0" applyFont="1"/>
    <xf numFmtId="49" fontId="4" fillId="0" borderId="0" xfId="0" applyNumberFormat="1" applyFont="1"/>
    <xf numFmtId="0" fontId="12" fillId="0" borderId="0" xfId="0" applyFont="1"/>
    <xf numFmtId="0" fontId="4" fillId="7" borderId="0" xfId="0" applyFont="1" applyFill="1"/>
    <xf numFmtId="0" fontId="12" fillId="7" borderId="0" xfId="0" applyFont="1" applyFill="1"/>
    <xf numFmtId="0" fontId="12" fillId="7" borderId="0" xfId="0" applyFont="1" applyFill="1" applyAlignment="1">
      <alignment horizontal="left"/>
    </xf>
    <xf numFmtId="0" fontId="4" fillId="3" borderId="0" xfId="0" applyFont="1" applyFill="1"/>
    <xf numFmtId="0" fontId="12" fillId="7" borderId="0" xfId="0" applyFont="1" applyFill="1" applyAlignment="1">
      <alignment horizontal="center"/>
    </xf>
    <xf numFmtId="0" fontId="12" fillId="7" borderId="0" xfId="0" applyFont="1" applyFill="1" applyAlignment="1">
      <alignment horizontal="center" wrapText="1"/>
    </xf>
    <xf numFmtId="0" fontId="4" fillId="7" borderId="0" xfId="0" applyFont="1" applyFill="1" applyAlignment="1">
      <alignment vertical="center" wrapText="1"/>
    </xf>
    <xf numFmtId="0" fontId="12" fillId="7" borderId="0" xfId="0" applyFont="1" applyFill="1" applyAlignment="1">
      <alignment horizontal="right" vertical="center"/>
    </xf>
    <xf numFmtId="0" fontId="12" fillId="3" borderId="0" xfId="0" applyFont="1" applyFill="1"/>
    <xf numFmtId="0" fontId="12" fillId="7" borderId="0" xfId="0" applyFont="1" applyFill="1" applyAlignment="1">
      <alignment horizontal="left" indent="1"/>
    </xf>
    <xf numFmtId="0" fontId="4" fillId="7" borderId="0" xfId="0" applyFont="1" applyFill="1" applyAlignment="1">
      <alignment wrapText="1"/>
    </xf>
    <xf numFmtId="164" fontId="4" fillId="7" borderId="0" xfId="0" applyNumberFormat="1" applyFont="1" applyFill="1" applyAlignment="1">
      <alignment horizontal="right"/>
    </xf>
    <xf numFmtId="3" fontId="4" fillId="7" borderId="0" xfId="0" applyNumberFormat="1" applyFont="1" applyFill="1" applyAlignment="1">
      <alignment horizontal="right"/>
    </xf>
    <xf numFmtId="0" fontId="12" fillId="7" borderId="0" xfId="0" applyFont="1" applyFill="1" applyAlignment="1">
      <alignment horizontal="left" indent="2"/>
    </xf>
    <xf numFmtId="3" fontId="4" fillId="7" borderId="0" xfId="0" applyNumberFormat="1" applyFont="1" applyFill="1"/>
    <xf numFmtId="4" fontId="4" fillId="7" borderId="0" xfId="0" applyNumberFormat="1" applyFont="1" applyFill="1"/>
    <xf numFmtId="0" fontId="4" fillId="7" borderId="0" xfId="0" applyFont="1" applyFill="1" applyAlignment="1">
      <alignment horizontal="left" wrapText="1"/>
    </xf>
    <xf numFmtId="0" fontId="17" fillId="7" borderId="0" xfId="1" applyFont="1" applyFill="1" applyBorder="1" applyAlignment="1">
      <alignment horizontal="right"/>
    </xf>
    <xf numFmtId="0" fontId="4" fillId="7" borderId="0" xfId="0" applyFont="1" applyFill="1" applyAlignment="1">
      <alignment horizontal="right"/>
    </xf>
    <xf numFmtId="0" fontId="4" fillId="7" borderId="2" xfId="0" applyFont="1" applyFill="1" applyBorder="1" applyAlignment="1">
      <alignment vertical="center" wrapText="1"/>
    </xf>
    <xf numFmtId="0" fontId="4" fillId="7" borderId="2" xfId="0" applyFont="1" applyFill="1" applyBorder="1"/>
    <xf numFmtId="0" fontId="12" fillId="7" borderId="2" xfId="0" applyFont="1" applyFill="1" applyBorder="1" applyAlignment="1">
      <alignment horizontal="right" vertical="center"/>
    </xf>
    <xf numFmtId="0" fontId="4" fillId="7" borderId="1" xfId="0" applyFont="1" applyFill="1" applyBorder="1" applyAlignment="1">
      <alignment wrapText="1"/>
    </xf>
    <xf numFmtId="0" fontId="12" fillId="7" borderId="3" xfId="0" applyFont="1" applyFill="1" applyBorder="1" applyAlignment="1">
      <alignment horizontal="left" indent="2"/>
    </xf>
    <xf numFmtId="0" fontId="4" fillId="7" borderId="4" xfId="0" applyFont="1" applyFill="1" applyBorder="1" applyAlignment="1">
      <alignment wrapText="1"/>
    </xf>
    <xf numFmtId="0" fontId="4" fillId="4" borderId="0" xfId="0" applyFont="1" applyFill="1"/>
    <xf numFmtId="0" fontId="12" fillId="7" borderId="3" xfId="0" applyFont="1" applyFill="1" applyBorder="1" applyAlignment="1">
      <alignment horizontal="center"/>
    </xf>
    <xf numFmtId="0" fontId="12" fillId="7" borderId="5" xfId="0" applyFont="1" applyFill="1" applyBorder="1" applyAlignment="1">
      <alignment horizontal="right" vertical="center"/>
    </xf>
    <xf numFmtId="3" fontId="4" fillId="7" borderId="6" xfId="0" applyNumberFormat="1" applyFont="1" applyFill="1" applyBorder="1" applyAlignment="1">
      <alignment horizontal="right"/>
    </xf>
    <xf numFmtId="3" fontId="4" fillId="7" borderId="7" xfId="0" applyNumberFormat="1" applyFont="1" applyFill="1" applyBorder="1" applyAlignment="1">
      <alignment horizontal="right"/>
    </xf>
    <xf numFmtId="3" fontId="4" fillId="7" borderId="8" xfId="0" applyNumberFormat="1" applyFont="1" applyFill="1" applyBorder="1" applyAlignment="1">
      <alignment horizontal="right"/>
    </xf>
    <xf numFmtId="164" fontId="4" fillId="7" borderId="0" xfId="0" applyNumberFormat="1" applyFont="1" applyFill="1"/>
    <xf numFmtId="1" fontId="4" fillId="0" borderId="0" xfId="0" applyNumberFormat="1" applyFont="1"/>
    <xf numFmtId="164" fontId="4" fillId="0" borderId="0" xfId="0" applyNumberFormat="1" applyFont="1"/>
    <xf numFmtId="45" fontId="4" fillId="0" borderId="0" xfId="0" applyNumberFormat="1" applyFont="1"/>
    <xf numFmtId="0" fontId="18" fillId="7" borderId="0" xfId="0" applyFont="1" applyFill="1"/>
    <xf numFmtId="0" fontId="17" fillId="7" borderId="0" xfId="1" applyFont="1" applyFill="1" applyBorder="1" applyAlignment="1">
      <alignment horizontal="left"/>
    </xf>
    <xf numFmtId="0" fontId="12" fillId="7" borderId="0" xfId="0" applyFont="1" applyFill="1" applyAlignment="1">
      <alignment horizontal="left"/>
    </xf>
    <xf numFmtId="0" fontId="4" fillId="7" borderId="0" xfId="0" applyFont="1" applyFill="1" applyAlignment="1">
      <alignment horizontal="left"/>
    </xf>
    <xf numFmtId="0" fontId="4" fillId="7" borderId="0" xfId="0" applyFont="1" applyFill="1" applyAlignment="1">
      <alignment horizontal="left" vertical="center" wrapText="1"/>
    </xf>
    <xf numFmtId="0" fontId="4" fillId="7" borderId="0" xfId="1" applyFont="1" applyFill="1" applyBorder="1" applyAlignment="1">
      <alignment horizontal="left" vertical="center" wrapText="1"/>
    </xf>
    <xf numFmtId="0" fontId="4" fillId="7" borderId="0" xfId="0" quotePrefix="1" applyFont="1" applyFill="1" applyAlignment="1">
      <alignment horizontal="left" vertical="center" wrapText="1"/>
    </xf>
    <xf numFmtId="0" fontId="4" fillId="7" borderId="0" xfId="0" applyFont="1" applyFill="1" applyAlignment="1">
      <alignment horizontal="left" vertical="top" wrapText="1"/>
    </xf>
    <xf numFmtId="0" fontId="17" fillId="7" borderId="0" xfId="1" applyFont="1" applyFill="1" applyBorder="1" applyAlignment="1">
      <alignment horizontal="right"/>
    </xf>
    <xf numFmtId="0" fontId="4" fillId="7" borderId="0" xfId="0" applyFont="1" applyFill="1" applyAlignment="1">
      <alignment horizontal="right"/>
    </xf>
    <xf numFmtId="0" fontId="17" fillId="7" borderId="0" xfId="1" applyFont="1" applyFill="1" applyAlignment="1">
      <alignment horizontal="left"/>
    </xf>
    <xf numFmtId="0" fontId="4" fillId="7" borderId="0" xfId="1" applyFont="1" applyFill="1" applyAlignment="1">
      <alignment horizontal="left" vertical="center" wrapText="1"/>
    </xf>
    <xf numFmtId="0" fontId="12" fillId="2" borderId="0" xfId="0" applyFont="1" applyFill="1" applyAlignment="1">
      <alignment horizontal="center"/>
    </xf>
    <xf numFmtId="0" fontId="20" fillId="5" borderId="0" xfId="9" applyFont="1" applyFill="1"/>
    <xf numFmtId="0" fontId="21" fillId="5" borderId="0" xfId="9" applyFont="1" applyFill="1"/>
    <xf numFmtId="0" fontId="21" fillId="5" borderId="0" xfId="9" applyFont="1" applyFill="1" applyAlignment="1">
      <alignment horizontal="left"/>
    </xf>
    <xf numFmtId="0" fontId="21" fillId="5" borderId="0" xfId="9" applyFont="1" applyFill="1" applyAlignment="1">
      <alignment horizontal="center"/>
    </xf>
    <xf numFmtId="0" fontId="20" fillId="6" borderId="0" xfId="4" applyFont="1" applyFill="1"/>
    <xf numFmtId="0" fontId="21" fillId="6" borderId="0" xfId="9" applyFont="1" applyFill="1"/>
    <xf numFmtId="0" fontId="21" fillId="6" borderId="0" xfId="9" applyFont="1" applyFill="1" applyAlignment="1">
      <alignment horizontal="left"/>
    </xf>
    <xf numFmtId="0" fontId="21" fillId="5" borderId="0" xfId="4" applyFont="1" applyFill="1"/>
    <xf numFmtId="0" fontId="21" fillId="5" borderId="0" xfId="4" applyFont="1" applyFill="1" applyAlignment="1">
      <alignment horizontal="left"/>
    </xf>
    <xf numFmtId="0" fontId="22" fillId="5" borderId="0" xfId="6" applyFont="1" applyFill="1" applyAlignment="1"/>
    <xf numFmtId="0" fontId="20" fillId="5" borderId="0" xfId="9" applyFont="1" applyFill="1" applyAlignment="1">
      <alignment wrapText="1"/>
    </xf>
    <xf numFmtId="0" fontId="20" fillId="5" borderId="0" xfId="9" applyFont="1" applyFill="1" applyAlignment="1">
      <alignment horizontal="left" wrapText="1"/>
    </xf>
    <xf numFmtId="0" fontId="21" fillId="5" borderId="0" xfId="10" applyFont="1" applyFill="1"/>
    <xf numFmtId="0" fontId="22" fillId="5" borderId="0" xfId="1" applyFont="1" applyFill="1" applyAlignment="1">
      <alignment horizontal="left" vertical="center"/>
    </xf>
    <xf numFmtId="0" fontId="21" fillId="5" borderId="0" xfId="11" applyFont="1" applyFill="1" applyAlignment="1">
      <alignment horizontal="left" vertical="center" wrapText="1"/>
    </xf>
    <xf numFmtId="1" fontId="21" fillId="0" borderId="0" xfId="11" applyNumberFormat="1" applyFont="1" applyAlignment="1">
      <alignment horizontal="left" vertical="center"/>
    </xf>
    <xf numFmtId="1" fontId="21" fillId="5" borderId="0" xfId="11" applyNumberFormat="1" applyFont="1" applyFill="1" applyAlignment="1">
      <alignment horizontal="left" vertical="center"/>
    </xf>
    <xf numFmtId="0" fontId="21" fillId="5" borderId="0" xfId="10" applyFont="1" applyFill="1" applyAlignment="1">
      <alignment wrapText="1"/>
    </xf>
    <xf numFmtId="0" fontId="21" fillId="5" borderId="0" xfId="10" applyFont="1" applyFill="1" applyAlignment="1">
      <alignment horizontal="left"/>
    </xf>
    <xf numFmtId="0" fontId="20" fillId="0" borderId="0" xfId="0" applyFont="1"/>
    <xf numFmtId="0" fontId="21" fillId="0" borderId="0" xfId="0" applyFont="1"/>
    <xf numFmtId="0" fontId="21" fillId="7" borderId="0" xfId="0" applyFont="1" applyFill="1"/>
    <xf numFmtId="0" fontId="21" fillId="7" borderId="0" xfId="0" applyFont="1" applyFill="1" applyAlignment="1">
      <alignment vertical="center"/>
    </xf>
    <xf numFmtId="0" fontId="21" fillId="7" borderId="0" xfId="1" applyFont="1" applyFill="1" applyAlignment="1">
      <alignment vertical="center"/>
    </xf>
    <xf numFmtId="0" fontId="20" fillId="7" borderId="0" xfId="1" applyFont="1" applyFill="1" applyAlignment="1">
      <alignment vertical="center"/>
    </xf>
    <xf numFmtId="0" fontId="20" fillId="7" borderId="0" xfId="0" applyFont="1" applyFill="1"/>
    <xf numFmtId="0" fontId="21" fillId="7" borderId="0" xfId="0" quotePrefix="1" applyFont="1" applyFill="1" applyAlignment="1">
      <alignment vertical="top"/>
    </xf>
    <xf numFmtId="0" fontId="21" fillId="7" borderId="0" xfId="0" applyFont="1" applyFill="1" applyAlignment="1">
      <alignment vertical="top"/>
    </xf>
    <xf numFmtId="0" fontId="22" fillId="7" borderId="0" xfId="1" applyFont="1" applyFill="1" applyAlignment="1"/>
    <xf numFmtId="0" fontId="21" fillId="0" borderId="0" xfId="0" applyFont="1" applyAlignment="1">
      <alignment horizontal="left" vertical="center" wrapText="1"/>
    </xf>
    <xf numFmtId="166" fontId="21" fillId="0" borderId="0" xfId="0" applyNumberFormat="1" applyFont="1" applyAlignment="1">
      <alignment horizontal="right" vertical="center" wrapText="1"/>
    </xf>
    <xf numFmtId="0" fontId="20" fillId="7" borderId="0" xfId="0" applyFont="1" applyFill="1" applyAlignment="1">
      <alignment horizontal="left"/>
    </xf>
    <xf numFmtId="0" fontId="21" fillId="4" borderId="0" xfId="0" applyFont="1" applyFill="1"/>
    <xf numFmtId="0" fontId="20" fillId="7" borderId="0" xfId="0" applyFont="1" applyFill="1" applyAlignment="1">
      <alignment horizontal="center"/>
    </xf>
    <xf numFmtId="0" fontId="21" fillId="7" borderId="12" xfId="0" applyFont="1" applyFill="1" applyBorder="1"/>
    <xf numFmtId="0" fontId="21" fillId="7" borderId="2" xfId="0" applyFont="1" applyFill="1" applyBorder="1" applyAlignment="1">
      <alignment vertical="center" wrapText="1"/>
    </xf>
    <xf numFmtId="0" fontId="21" fillId="7" borderId="2" xfId="0" applyFont="1" applyFill="1" applyBorder="1"/>
    <xf numFmtId="0" fontId="20" fillId="7" borderId="2" xfId="0" applyFont="1" applyFill="1" applyBorder="1" applyAlignment="1">
      <alignment horizontal="right" vertical="center"/>
    </xf>
    <xf numFmtId="0" fontId="20" fillId="7" borderId="12" xfId="0" applyFont="1" applyFill="1" applyBorder="1" applyAlignment="1">
      <alignment horizontal="right" vertical="center"/>
    </xf>
    <xf numFmtId="0" fontId="20" fillId="7" borderId="0" xfId="0" applyFont="1" applyFill="1" applyAlignment="1">
      <alignment horizontal="left" indent="1"/>
    </xf>
    <xf numFmtId="0" fontId="21" fillId="7" borderId="1" xfId="0" applyFont="1" applyFill="1" applyBorder="1" applyAlignment="1">
      <alignment wrapText="1"/>
    </xf>
    <xf numFmtId="164" fontId="21" fillId="7" borderId="0" xfId="0" applyNumberFormat="1" applyFont="1" applyFill="1" applyAlignment="1">
      <alignment horizontal="right"/>
    </xf>
    <xf numFmtId="165" fontId="21" fillId="7" borderId="0" xfId="0" applyNumberFormat="1" applyFont="1" applyFill="1"/>
    <xf numFmtId="3" fontId="21" fillId="7" borderId="0" xfId="0" applyNumberFormat="1" applyFont="1" applyFill="1" applyAlignment="1">
      <alignment horizontal="right"/>
    </xf>
    <xf numFmtId="0" fontId="20" fillId="7" borderId="0" xfId="0" applyFont="1" applyFill="1" applyAlignment="1">
      <alignment horizontal="left" indent="2"/>
    </xf>
    <xf numFmtId="0" fontId="20" fillId="7" borderId="3" xfId="0" applyFont="1" applyFill="1" applyBorder="1" applyAlignment="1">
      <alignment horizontal="left" indent="2"/>
    </xf>
    <xf numFmtId="0" fontId="21" fillId="7" borderId="4" xfId="0" applyFont="1" applyFill="1" applyBorder="1" applyAlignment="1">
      <alignment wrapText="1"/>
    </xf>
    <xf numFmtId="3" fontId="21" fillId="7" borderId="3" xfId="0" applyNumberFormat="1" applyFont="1" applyFill="1" applyBorder="1" applyAlignment="1">
      <alignment horizontal="right"/>
    </xf>
    <xf numFmtId="0" fontId="21" fillId="7" borderId="0" xfId="0" applyFont="1" applyFill="1" applyAlignment="1">
      <alignment wrapText="1"/>
    </xf>
    <xf numFmtId="0" fontId="21" fillId="7" borderId="0" xfId="0" applyFont="1" applyFill="1" applyAlignment="1">
      <alignment horizontal="left" wrapText="1"/>
    </xf>
    <xf numFmtId="1" fontId="21" fillId="7" borderId="0" xfId="0" applyNumberFormat="1" applyFont="1" applyFill="1"/>
    <xf numFmtId="0" fontId="22" fillId="7" borderId="0" xfId="1" applyFont="1" applyFill="1" applyAlignment="1">
      <alignment horizontal="right"/>
    </xf>
    <xf numFmtId="0" fontId="21" fillId="7" borderId="0" xfId="0" applyFont="1" applyFill="1" applyAlignment="1">
      <alignment horizontal="right"/>
    </xf>
    <xf numFmtId="0" fontId="21" fillId="3" borderId="0" xfId="0" applyFont="1" applyFill="1"/>
    <xf numFmtId="0" fontId="20" fillId="7" borderId="5" xfId="0" applyFont="1" applyFill="1" applyBorder="1" applyAlignment="1">
      <alignment horizontal="right" vertical="center"/>
    </xf>
    <xf numFmtId="0" fontId="20" fillId="7" borderId="0" xfId="0" applyFont="1" applyFill="1" applyAlignment="1">
      <alignment horizontal="right" vertical="center"/>
    </xf>
    <xf numFmtId="164" fontId="21" fillId="7" borderId="9" xfId="0" applyNumberFormat="1" applyFont="1" applyFill="1" applyBorder="1" applyAlignment="1">
      <alignment horizontal="right"/>
    </xf>
    <xf numFmtId="3" fontId="21" fillId="7" borderId="9" xfId="0" applyNumberFormat="1" applyFont="1" applyFill="1" applyBorder="1" applyAlignment="1">
      <alignment horizontal="right"/>
    </xf>
    <xf numFmtId="3" fontId="21" fillId="7" borderId="10" xfId="0" applyNumberFormat="1" applyFont="1" applyFill="1" applyBorder="1" applyAlignment="1">
      <alignment horizontal="right"/>
    </xf>
    <xf numFmtId="3" fontId="21" fillId="7" borderId="11" xfId="0" applyNumberFormat="1" applyFont="1" applyFill="1" applyBorder="1" applyAlignment="1">
      <alignment horizontal="right"/>
    </xf>
    <xf numFmtId="0" fontId="20" fillId="5" borderId="0" xfId="0" applyFont="1" applyFill="1" applyAlignment="1">
      <alignment horizontal="right"/>
    </xf>
    <xf numFmtId="168" fontId="20" fillId="0" borderId="0" xfId="12" applyNumberFormat="1" applyFont="1" applyAlignment="1">
      <alignment horizontal="right"/>
    </xf>
    <xf numFmtId="168" fontId="21" fillId="0" borderId="0" xfId="12" applyNumberFormat="1" applyFont="1" applyAlignment="1">
      <alignment horizontal="right" vertical="center" wrapText="1"/>
    </xf>
    <xf numFmtId="168" fontId="21" fillId="0" borderId="0" xfId="12" applyNumberFormat="1" applyFont="1" applyAlignment="1">
      <alignment horizontal="right"/>
    </xf>
  </cellXfs>
  <cellStyles count="13">
    <cellStyle name="Comma" xfId="12" builtinId="3"/>
    <cellStyle name="Hyperlink" xfId="1" builtinId="8"/>
    <cellStyle name="Hyperlink 2 2" xfId="6" xr:uid="{4013BFB2-5F50-4723-AE09-EEBF6CC1FDE6}"/>
    <cellStyle name="Hyperlink 3" xfId="8" xr:uid="{6BA1E3B8-C67C-42D7-9027-581D2C830F99}"/>
    <cellStyle name="Hyperlink 6" xfId="7" xr:uid="{249BDAA3-D7DB-4B3C-A374-3028B351BE1E}"/>
    <cellStyle name="Normal" xfId="0" builtinId="0"/>
    <cellStyle name="Normal 2" xfId="2" xr:uid="{00000000-0005-0000-0000-000002000000}"/>
    <cellStyle name="Normal 2 2 2" xfId="4" xr:uid="{CEB2FD59-2201-452A-9AE3-16A17925442F}"/>
    <cellStyle name="Normal 2 3" xfId="9" xr:uid="{D0B2A0A8-63B2-4E2D-90B1-74EBFCC0554D}"/>
    <cellStyle name="Normal 2 4" xfId="11" xr:uid="{A1683775-7A92-466B-BC92-C72557D3341A}"/>
    <cellStyle name="Normal 5" xfId="10" xr:uid="{C1D83602-3FB9-4F4E-A8FE-B8A0FFA0DCBC}"/>
    <cellStyle name="Normal 6 2" xfId="3" xr:uid="{F84E47A6-92DC-4708-8FB8-8841F4B8D8DD}"/>
    <cellStyle name="Normal 7 2" xfId="5" xr:uid="{88431965-91F8-4244-BD41-F27BB55AFF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oneCellAnchor>
    <xdr:from>
      <xdr:col>8</xdr:col>
      <xdr:colOff>0</xdr:colOff>
      <xdr:row>1</xdr:row>
      <xdr:rowOff>0</xdr:rowOff>
    </xdr:from>
    <xdr:ext cx="1733550" cy="609013"/>
    <xdr:sp macro="" textlink="">
      <xdr:nvSpPr>
        <xdr:cNvPr id="2" name="TextBox 1">
          <a:extLst>
            <a:ext uri="{FF2B5EF4-FFF2-40B4-BE49-F238E27FC236}">
              <a16:creationId xmlns:a16="http://schemas.microsoft.com/office/drawing/2014/main" id="{1C8698AA-9F7E-4E74-8136-43C1B3725F09}"/>
            </a:ext>
          </a:extLst>
        </xdr:cNvPr>
        <xdr:cNvSpPr txBox="1"/>
      </xdr:nvSpPr>
      <xdr:spPr>
        <a:xfrm>
          <a:off x="8991600" y="190500"/>
          <a:ext cx="1733550" cy="60901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t>This</a:t>
          </a:r>
          <a:r>
            <a:rPr lang="en-GB" sz="1100" baseline="0"/>
            <a:t> data sheet has 2009/10 only, which will not be updated.</a:t>
          </a:r>
          <a:endParaRPr lang="en-GB"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reStats\OHR%20files\Chief%20Inspector's%20Annual%20Report\2002_03\Excel\Section%201%20-%20Staffing%20and%20Other%20Resources\Table%205%20and%206%20-%20Retained%20Success%20apps,01-02%20&amp;%2002-03%20re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MFSIISG\Equal%20Opportunities\JSC%20on%20Personnel%20Statistics\1999\Tables%201%20and%202%2098_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cc apps, retire &amp; resig 0102"/>
      <sheetName val="Succ apps, retire &amp; resig 0203"/>
    </sheetNames>
    <sheetDataSet>
      <sheetData sheetId="0" refreshError="1"/>
      <sheetData sheetId="1">
        <row r="5">
          <cell r="B5" t="str">
            <v>Successful applicants</v>
          </cell>
          <cell r="D5" t="str">
            <v>Dismissal on disciplinary grounds</v>
          </cell>
          <cell r="F5" t="str">
            <v>Medical discharge due to harassment or discrimination</v>
          </cell>
          <cell r="H5" t="str">
            <v>Resignation due to harassment or discrimination</v>
          </cell>
          <cell r="J5" t="str">
            <v>Medical discharge for other reasons</v>
          </cell>
          <cell r="L5" t="str">
            <v>Poor performance/ efficiency</v>
          </cell>
          <cell r="N5" t="str">
            <v>Resignation to take other employment</v>
          </cell>
          <cell r="P5" t="str">
            <v>Compulsory/ voluntary age retirement</v>
          </cell>
          <cell r="R5" t="str">
            <v>Deceased</v>
          </cell>
        </row>
        <row r="7">
          <cell r="A7" t="str">
            <v>FCDAs and FEPA1</v>
          </cell>
        </row>
        <row r="9">
          <cell r="A9" t="str">
            <v>Greater Manchester</v>
          </cell>
          <cell r="B9">
            <v>2</v>
          </cell>
          <cell r="D9">
            <v>0</v>
          </cell>
          <cell r="F9">
            <v>0</v>
          </cell>
          <cell r="H9">
            <v>0</v>
          </cell>
          <cell r="J9">
            <v>1</v>
          </cell>
          <cell r="L9">
            <v>0</v>
          </cell>
          <cell r="N9">
            <v>0</v>
          </cell>
          <cell r="P9">
            <v>1</v>
          </cell>
          <cell r="R9">
            <v>0</v>
          </cell>
        </row>
        <row r="10">
          <cell r="A10" t="str">
            <v>London2</v>
          </cell>
        </row>
        <row r="11">
          <cell r="A11" t="str">
            <v>Merseyside2</v>
          </cell>
        </row>
        <row r="12">
          <cell r="A12" t="str">
            <v>South Yorkshire</v>
          </cell>
          <cell r="B12">
            <v>4</v>
          </cell>
          <cell r="D12">
            <v>0</v>
          </cell>
          <cell r="F12">
            <v>0</v>
          </cell>
          <cell r="H12">
            <v>0</v>
          </cell>
          <cell r="J12">
            <v>0</v>
          </cell>
          <cell r="L12">
            <v>0</v>
          </cell>
          <cell r="N12">
            <v>1</v>
          </cell>
          <cell r="P12">
            <v>1</v>
          </cell>
          <cell r="R12">
            <v>0</v>
          </cell>
        </row>
        <row r="13">
          <cell r="A13" t="str">
            <v>Tyne &amp; Wear</v>
          </cell>
          <cell r="B13">
            <v>2</v>
          </cell>
          <cell r="D13">
            <v>0</v>
          </cell>
          <cell r="F13">
            <v>0</v>
          </cell>
          <cell r="H13">
            <v>0</v>
          </cell>
          <cell r="J13">
            <v>1</v>
          </cell>
          <cell r="L13">
            <v>0</v>
          </cell>
          <cell r="N13">
            <v>0</v>
          </cell>
          <cell r="P13">
            <v>0</v>
          </cell>
          <cell r="R13">
            <v>0</v>
          </cell>
        </row>
        <row r="14">
          <cell r="A14" t="str">
            <v>West Midlands</v>
          </cell>
          <cell r="B14">
            <v>2</v>
          </cell>
          <cell r="D14">
            <v>0</v>
          </cell>
          <cell r="F14">
            <v>0</v>
          </cell>
          <cell r="H14">
            <v>0</v>
          </cell>
          <cell r="J14">
            <v>0</v>
          </cell>
          <cell r="L14">
            <v>0</v>
          </cell>
          <cell r="N14">
            <v>0</v>
          </cell>
          <cell r="P14">
            <v>0</v>
          </cell>
          <cell r="R14">
            <v>0</v>
          </cell>
        </row>
        <row r="15">
          <cell r="A15" t="str">
            <v>West Yorkshire</v>
          </cell>
          <cell r="B15">
            <v>4</v>
          </cell>
          <cell r="D15">
            <v>0</v>
          </cell>
          <cell r="F15">
            <v>0</v>
          </cell>
          <cell r="H15">
            <v>0</v>
          </cell>
          <cell r="J15">
            <v>0</v>
          </cell>
          <cell r="L15">
            <v>0</v>
          </cell>
          <cell r="N15">
            <v>0</v>
          </cell>
          <cell r="P15">
            <v>2</v>
          </cell>
          <cell r="R15">
            <v>0</v>
          </cell>
        </row>
        <row r="17">
          <cell r="A17" t="str">
            <v>TOTAL</v>
          </cell>
          <cell r="B17">
            <v>14</v>
          </cell>
          <cell r="D17">
            <v>0</v>
          </cell>
          <cell r="F17">
            <v>0</v>
          </cell>
          <cell r="H17">
            <v>0</v>
          </cell>
          <cell r="J17">
            <v>2</v>
          </cell>
          <cell r="L17">
            <v>0</v>
          </cell>
          <cell r="N17">
            <v>1</v>
          </cell>
          <cell r="P17">
            <v>4</v>
          </cell>
          <cell r="R17">
            <v>0</v>
          </cell>
        </row>
        <row r="19">
          <cell r="A19" t="str">
            <v>ENGLAND</v>
          </cell>
        </row>
        <row r="21">
          <cell r="A21" t="str">
            <v>Avon</v>
          </cell>
          <cell r="B21">
            <v>18</v>
          </cell>
          <cell r="D21">
            <v>0</v>
          </cell>
          <cell r="F21">
            <v>0</v>
          </cell>
          <cell r="H21">
            <v>0</v>
          </cell>
          <cell r="J21">
            <v>1</v>
          </cell>
          <cell r="L21">
            <v>0</v>
          </cell>
          <cell r="N21">
            <v>5</v>
          </cell>
          <cell r="P21">
            <v>10</v>
          </cell>
          <cell r="R21">
            <v>0</v>
          </cell>
        </row>
        <row r="22">
          <cell r="A22" t="str">
            <v>Bedfordshire &amp; Luton</v>
          </cell>
          <cell r="B22">
            <v>8</v>
          </cell>
          <cell r="D22">
            <v>0</v>
          </cell>
          <cell r="F22">
            <v>0</v>
          </cell>
          <cell r="H22">
            <v>0</v>
          </cell>
          <cell r="J22">
            <v>0</v>
          </cell>
          <cell r="L22">
            <v>0</v>
          </cell>
          <cell r="N22">
            <v>12</v>
          </cell>
          <cell r="P22">
            <v>2</v>
          </cell>
          <cell r="R22">
            <v>0</v>
          </cell>
        </row>
        <row r="23">
          <cell r="A23" t="str">
            <v>Buckinghamshire</v>
          </cell>
          <cell r="B23">
            <v>23</v>
          </cell>
          <cell r="D23">
            <v>0</v>
          </cell>
          <cell r="F23">
            <v>0</v>
          </cell>
          <cell r="H23">
            <v>0</v>
          </cell>
          <cell r="J23">
            <v>0</v>
          </cell>
          <cell r="L23">
            <v>0</v>
          </cell>
          <cell r="N23">
            <v>2</v>
          </cell>
          <cell r="P23">
            <v>2</v>
          </cell>
          <cell r="R23">
            <v>0</v>
          </cell>
        </row>
        <row r="24">
          <cell r="A24" t="str">
            <v>Cambridgeshire</v>
          </cell>
          <cell r="B24">
            <v>34</v>
          </cell>
          <cell r="D24">
            <v>1</v>
          </cell>
          <cell r="F24">
            <v>0</v>
          </cell>
          <cell r="H24">
            <v>0</v>
          </cell>
          <cell r="J24">
            <v>0</v>
          </cell>
          <cell r="L24">
            <v>0</v>
          </cell>
          <cell r="N24">
            <v>0</v>
          </cell>
          <cell r="P24">
            <v>4</v>
          </cell>
          <cell r="R24">
            <v>0</v>
          </cell>
        </row>
        <row r="25">
          <cell r="A25" t="str">
            <v>Cheshire</v>
          </cell>
          <cell r="B25">
            <v>22</v>
          </cell>
          <cell r="D25">
            <v>0</v>
          </cell>
          <cell r="F25">
            <v>0</v>
          </cell>
          <cell r="H25">
            <v>0</v>
          </cell>
          <cell r="J25">
            <v>0</v>
          </cell>
          <cell r="L25">
            <v>0</v>
          </cell>
          <cell r="N25">
            <v>2</v>
          </cell>
          <cell r="P25">
            <v>2</v>
          </cell>
          <cell r="R25">
            <v>0</v>
          </cell>
        </row>
        <row r="26">
          <cell r="A26" t="str">
            <v>Cleveland</v>
          </cell>
          <cell r="B26">
            <v>11</v>
          </cell>
          <cell r="D26">
            <v>0</v>
          </cell>
          <cell r="F26">
            <v>0</v>
          </cell>
          <cell r="H26">
            <v>0</v>
          </cell>
          <cell r="J26">
            <v>0</v>
          </cell>
          <cell r="L26">
            <v>1</v>
          </cell>
          <cell r="N26">
            <v>0</v>
          </cell>
          <cell r="P26">
            <v>5</v>
          </cell>
          <cell r="R26">
            <v>0</v>
          </cell>
        </row>
        <row r="27">
          <cell r="A27" t="str">
            <v>Cornwall</v>
          </cell>
          <cell r="B27">
            <v>23</v>
          </cell>
          <cell r="D27">
            <v>0</v>
          </cell>
          <cell r="F27">
            <v>0</v>
          </cell>
          <cell r="H27">
            <v>0</v>
          </cell>
          <cell r="J27">
            <v>0</v>
          </cell>
          <cell r="L27">
            <v>0</v>
          </cell>
          <cell r="N27">
            <v>0</v>
          </cell>
          <cell r="P27">
            <v>8</v>
          </cell>
          <cell r="R27">
            <v>0</v>
          </cell>
        </row>
        <row r="28">
          <cell r="A28" t="str">
            <v>County Durham &amp; Darlington</v>
          </cell>
          <cell r="B28">
            <v>20</v>
          </cell>
          <cell r="D28">
            <v>0</v>
          </cell>
          <cell r="F28">
            <v>0</v>
          </cell>
          <cell r="H28">
            <v>0</v>
          </cell>
          <cell r="J28">
            <v>1</v>
          </cell>
          <cell r="L28">
            <v>0</v>
          </cell>
          <cell r="N28">
            <v>0</v>
          </cell>
          <cell r="P28">
            <v>2</v>
          </cell>
          <cell r="R28">
            <v>0</v>
          </cell>
        </row>
        <row r="29">
          <cell r="A29" t="str">
            <v>Cumbria</v>
          </cell>
          <cell r="B29">
            <v>37</v>
          </cell>
          <cell r="D29">
            <v>0</v>
          </cell>
          <cell r="F29">
            <v>0</v>
          </cell>
          <cell r="H29">
            <v>0</v>
          </cell>
          <cell r="J29">
            <v>0</v>
          </cell>
          <cell r="L29">
            <v>1</v>
          </cell>
          <cell r="N29">
            <v>6</v>
          </cell>
          <cell r="P29">
            <v>10</v>
          </cell>
          <cell r="R29">
            <v>0</v>
          </cell>
        </row>
        <row r="30">
          <cell r="A30" t="str">
            <v>Derbyshire</v>
          </cell>
          <cell r="B30">
            <v>37</v>
          </cell>
          <cell r="D30">
            <v>0</v>
          </cell>
          <cell r="F30">
            <v>0</v>
          </cell>
          <cell r="H30">
            <v>0</v>
          </cell>
          <cell r="J30">
            <v>4</v>
          </cell>
          <cell r="L30">
            <v>0</v>
          </cell>
          <cell r="N30">
            <v>2</v>
          </cell>
          <cell r="P30">
            <v>9</v>
          </cell>
          <cell r="R30">
            <v>0</v>
          </cell>
        </row>
        <row r="31">
          <cell r="A31" t="str">
            <v>Devon</v>
          </cell>
          <cell r="B31">
            <v>110</v>
          </cell>
          <cell r="D31">
            <v>0</v>
          </cell>
          <cell r="F31">
            <v>0</v>
          </cell>
          <cell r="H31">
            <v>0</v>
          </cell>
          <cell r="J31">
            <v>2</v>
          </cell>
          <cell r="L31">
            <v>0</v>
          </cell>
          <cell r="N31">
            <v>8</v>
          </cell>
          <cell r="P31">
            <v>17</v>
          </cell>
          <cell r="R31">
            <v>0</v>
          </cell>
        </row>
        <row r="32">
          <cell r="A32" t="str">
            <v>Dorset</v>
          </cell>
          <cell r="B32">
            <v>32</v>
          </cell>
          <cell r="D32">
            <v>1</v>
          </cell>
          <cell r="F32">
            <v>0</v>
          </cell>
          <cell r="H32">
            <v>0</v>
          </cell>
          <cell r="J32">
            <v>2</v>
          </cell>
          <cell r="L32">
            <v>1</v>
          </cell>
          <cell r="N32">
            <v>0</v>
          </cell>
          <cell r="P32">
            <v>6</v>
          </cell>
          <cell r="R32">
            <v>0</v>
          </cell>
        </row>
        <row r="33">
          <cell r="A33" t="str">
            <v>East Sussex</v>
          </cell>
          <cell r="B33">
            <v>5</v>
          </cell>
          <cell r="D33">
            <v>0</v>
          </cell>
          <cell r="F33">
            <v>0</v>
          </cell>
          <cell r="H33">
            <v>0</v>
          </cell>
          <cell r="J33">
            <v>1</v>
          </cell>
          <cell r="L33">
            <v>0</v>
          </cell>
          <cell r="N33">
            <v>25</v>
          </cell>
          <cell r="P33">
            <v>0</v>
          </cell>
          <cell r="R33">
            <v>0</v>
          </cell>
        </row>
        <row r="34">
          <cell r="A34" t="str">
            <v>Essex</v>
          </cell>
          <cell r="B34">
            <v>35</v>
          </cell>
          <cell r="D34">
            <v>1</v>
          </cell>
          <cell r="F34">
            <v>0</v>
          </cell>
          <cell r="H34">
            <v>0</v>
          </cell>
          <cell r="J34">
            <v>3</v>
          </cell>
          <cell r="L34">
            <v>1</v>
          </cell>
          <cell r="N34">
            <v>3</v>
          </cell>
          <cell r="P34">
            <v>11</v>
          </cell>
          <cell r="R34">
            <v>0</v>
          </cell>
        </row>
        <row r="35">
          <cell r="A35" t="str">
            <v>Gloucestershire</v>
          </cell>
          <cell r="B35">
            <v>19</v>
          </cell>
          <cell r="D35">
            <v>0</v>
          </cell>
          <cell r="F35">
            <v>0</v>
          </cell>
          <cell r="H35">
            <v>0</v>
          </cell>
          <cell r="J35">
            <v>0</v>
          </cell>
          <cell r="L35">
            <v>0</v>
          </cell>
          <cell r="N35">
            <v>3</v>
          </cell>
          <cell r="P35">
            <v>6</v>
          </cell>
          <cell r="R35">
            <v>0</v>
          </cell>
        </row>
        <row r="36">
          <cell r="A36" t="str">
            <v>Hampshire</v>
          </cell>
          <cell r="B36">
            <v>58</v>
          </cell>
          <cell r="D36">
            <v>0</v>
          </cell>
          <cell r="F36">
            <v>0</v>
          </cell>
          <cell r="H36">
            <v>1</v>
          </cell>
          <cell r="J36">
            <v>5</v>
          </cell>
          <cell r="L36">
            <v>12</v>
          </cell>
          <cell r="N36">
            <v>6</v>
          </cell>
          <cell r="P36">
            <v>15</v>
          </cell>
          <cell r="R36">
            <v>0</v>
          </cell>
        </row>
        <row r="37">
          <cell r="A37" t="str">
            <v>Hereford &amp; Worcester</v>
          </cell>
          <cell r="B37">
            <v>40</v>
          </cell>
          <cell r="D37">
            <v>0</v>
          </cell>
          <cell r="F37">
            <v>0</v>
          </cell>
          <cell r="H37">
            <v>0</v>
          </cell>
          <cell r="J37">
            <v>2</v>
          </cell>
          <cell r="L37">
            <v>0</v>
          </cell>
          <cell r="N37">
            <v>8</v>
          </cell>
          <cell r="P37">
            <v>2</v>
          </cell>
          <cell r="R37">
            <v>1</v>
          </cell>
        </row>
        <row r="38">
          <cell r="A38" t="str">
            <v>Hertfordshire</v>
          </cell>
          <cell r="B38">
            <v>10</v>
          </cell>
          <cell r="D38">
            <v>0</v>
          </cell>
          <cell r="F38">
            <v>0</v>
          </cell>
          <cell r="H38">
            <v>0</v>
          </cell>
          <cell r="J38">
            <v>0</v>
          </cell>
          <cell r="L38">
            <v>0</v>
          </cell>
          <cell r="N38">
            <v>21</v>
          </cell>
          <cell r="P38">
            <v>3</v>
          </cell>
          <cell r="R38">
            <v>1</v>
          </cell>
        </row>
        <row r="39">
          <cell r="A39" t="str">
            <v>Humberside</v>
          </cell>
          <cell r="B39">
            <v>39</v>
          </cell>
          <cell r="D39">
            <v>0</v>
          </cell>
          <cell r="F39">
            <v>0</v>
          </cell>
          <cell r="H39">
            <v>0</v>
          </cell>
          <cell r="J39">
            <v>0</v>
          </cell>
          <cell r="L39">
            <v>3</v>
          </cell>
          <cell r="N39">
            <v>32</v>
          </cell>
          <cell r="P39">
            <v>3</v>
          </cell>
          <cell r="R39">
            <v>1</v>
          </cell>
        </row>
        <row r="40">
          <cell r="A40" t="str">
            <v>Isle Of Wight</v>
          </cell>
          <cell r="B40">
            <v>24</v>
          </cell>
          <cell r="D40">
            <v>0</v>
          </cell>
          <cell r="F40">
            <v>0</v>
          </cell>
          <cell r="H40">
            <v>0</v>
          </cell>
          <cell r="J40">
            <v>1</v>
          </cell>
          <cell r="L40">
            <v>1</v>
          </cell>
          <cell r="N40">
            <v>2</v>
          </cell>
          <cell r="P40">
            <v>2</v>
          </cell>
          <cell r="R40">
            <v>0</v>
          </cell>
        </row>
        <row r="41">
          <cell r="A41" t="str">
            <v>Isles Of Scilly</v>
          </cell>
          <cell r="B41">
            <v>3</v>
          </cell>
          <cell r="D41">
            <v>0</v>
          </cell>
          <cell r="F41">
            <v>0</v>
          </cell>
          <cell r="H41">
            <v>0</v>
          </cell>
          <cell r="J41">
            <v>0</v>
          </cell>
          <cell r="L41">
            <v>0</v>
          </cell>
          <cell r="N41">
            <v>0</v>
          </cell>
          <cell r="P41">
            <v>3</v>
          </cell>
          <cell r="R41">
            <v>0</v>
          </cell>
        </row>
        <row r="42">
          <cell r="A42" t="str">
            <v>Kent</v>
          </cell>
          <cell r="B42">
            <v>94</v>
          </cell>
          <cell r="D42">
            <v>0</v>
          </cell>
          <cell r="F42">
            <v>0</v>
          </cell>
          <cell r="H42">
            <v>0</v>
          </cell>
          <cell r="J42">
            <v>3</v>
          </cell>
          <cell r="L42">
            <v>0</v>
          </cell>
          <cell r="N42">
            <v>24</v>
          </cell>
          <cell r="P42">
            <v>10</v>
          </cell>
          <cell r="R42">
            <v>1</v>
          </cell>
        </row>
        <row r="43">
          <cell r="A43" t="str">
            <v>Lancashire</v>
          </cell>
          <cell r="B43">
            <v>40</v>
          </cell>
          <cell r="D43">
            <v>1</v>
          </cell>
          <cell r="F43">
            <v>0</v>
          </cell>
          <cell r="H43">
            <v>0</v>
          </cell>
          <cell r="J43">
            <v>2</v>
          </cell>
          <cell r="L43">
            <v>0</v>
          </cell>
          <cell r="N43">
            <v>38</v>
          </cell>
          <cell r="P43">
            <v>3</v>
          </cell>
          <cell r="R43">
            <v>0</v>
          </cell>
        </row>
        <row r="44">
          <cell r="A44" t="str">
            <v>Leicestershire</v>
          </cell>
          <cell r="B44">
            <v>24</v>
          </cell>
          <cell r="D44">
            <v>0</v>
          </cell>
          <cell r="F44">
            <v>0</v>
          </cell>
          <cell r="H44">
            <v>0</v>
          </cell>
          <cell r="J44">
            <v>1</v>
          </cell>
          <cell r="L44">
            <v>0</v>
          </cell>
          <cell r="N44">
            <v>13</v>
          </cell>
          <cell r="P44">
            <v>7</v>
          </cell>
          <cell r="R44">
            <v>0</v>
          </cell>
        </row>
        <row r="45">
          <cell r="A45" t="str">
            <v>Lincolnshire</v>
          </cell>
          <cell r="B45">
            <v>31</v>
          </cell>
          <cell r="D45">
            <v>0</v>
          </cell>
          <cell r="F45">
            <v>0</v>
          </cell>
          <cell r="H45">
            <v>0</v>
          </cell>
          <cell r="J45">
            <v>0</v>
          </cell>
          <cell r="L45">
            <v>0</v>
          </cell>
          <cell r="N45">
            <v>5</v>
          </cell>
          <cell r="P45">
            <v>5</v>
          </cell>
          <cell r="R45">
            <v>0</v>
          </cell>
        </row>
        <row r="46">
          <cell r="A46" t="str">
            <v>Norfolk</v>
          </cell>
          <cell r="B46">
            <v>56</v>
          </cell>
          <cell r="D46">
            <v>1</v>
          </cell>
          <cell r="F46">
            <v>0</v>
          </cell>
          <cell r="H46">
            <v>0</v>
          </cell>
          <cell r="J46">
            <v>1</v>
          </cell>
          <cell r="L46">
            <v>0</v>
          </cell>
          <cell r="N46">
            <v>6</v>
          </cell>
          <cell r="P46">
            <v>5</v>
          </cell>
          <cell r="R46">
            <v>0</v>
          </cell>
        </row>
        <row r="47">
          <cell r="A47" t="str">
            <v>North Yorkshire</v>
          </cell>
          <cell r="B47">
            <v>36</v>
          </cell>
          <cell r="D47">
            <v>0</v>
          </cell>
          <cell r="F47">
            <v>0</v>
          </cell>
          <cell r="H47">
            <v>0</v>
          </cell>
          <cell r="J47">
            <v>0</v>
          </cell>
          <cell r="L47">
            <v>0</v>
          </cell>
          <cell r="N47">
            <v>0</v>
          </cell>
          <cell r="P47">
            <v>6</v>
          </cell>
          <cell r="R47">
            <v>0</v>
          </cell>
        </row>
        <row r="48">
          <cell r="A48" t="str">
            <v>Northamptonshire</v>
          </cell>
          <cell r="B48">
            <v>23</v>
          </cell>
          <cell r="D48">
            <v>0</v>
          </cell>
          <cell r="F48">
            <v>0</v>
          </cell>
          <cell r="H48">
            <v>0</v>
          </cell>
          <cell r="J48">
            <v>0</v>
          </cell>
          <cell r="L48">
            <v>0</v>
          </cell>
          <cell r="N48">
            <v>0</v>
          </cell>
          <cell r="P48">
            <v>1</v>
          </cell>
          <cell r="R48">
            <v>0</v>
          </cell>
        </row>
        <row r="49">
          <cell r="A49" t="str">
            <v>Northumberland</v>
          </cell>
          <cell r="B49">
            <v>14</v>
          </cell>
          <cell r="D49">
            <v>0</v>
          </cell>
          <cell r="F49">
            <v>0</v>
          </cell>
          <cell r="H49">
            <v>0</v>
          </cell>
          <cell r="J49">
            <v>1</v>
          </cell>
          <cell r="L49">
            <v>0</v>
          </cell>
          <cell r="N49">
            <v>10</v>
          </cell>
          <cell r="P49">
            <v>6</v>
          </cell>
          <cell r="R49">
            <v>0</v>
          </cell>
        </row>
        <row r="50">
          <cell r="A50" t="str">
            <v>Nottinghamshire</v>
          </cell>
          <cell r="B50">
            <v>39</v>
          </cell>
          <cell r="D50">
            <v>1</v>
          </cell>
          <cell r="F50">
            <v>0</v>
          </cell>
          <cell r="H50">
            <v>0</v>
          </cell>
          <cell r="J50">
            <v>0</v>
          </cell>
          <cell r="L50">
            <v>0</v>
          </cell>
          <cell r="N50">
            <v>8</v>
          </cell>
          <cell r="P50">
            <v>8</v>
          </cell>
          <cell r="R50">
            <v>0</v>
          </cell>
        </row>
        <row r="51">
          <cell r="A51" t="str">
            <v>Oxfordshire</v>
          </cell>
          <cell r="B51">
            <v>29</v>
          </cell>
          <cell r="D51">
            <v>0</v>
          </cell>
          <cell r="F51">
            <v>0</v>
          </cell>
          <cell r="H51">
            <v>0</v>
          </cell>
          <cell r="J51">
            <v>2</v>
          </cell>
          <cell r="L51">
            <v>0</v>
          </cell>
          <cell r="N51">
            <v>5</v>
          </cell>
          <cell r="P51">
            <v>0</v>
          </cell>
          <cell r="R51">
            <v>0</v>
          </cell>
        </row>
        <row r="52">
          <cell r="A52" t="str">
            <v>Royal Berkshire</v>
          </cell>
          <cell r="B52">
            <v>15</v>
          </cell>
          <cell r="D52">
            <v>1</v>
          </cell>
          <cell r="F52">
            <v>0</v>
          </cell>
          <cell r="H52">
            <v>0</v>
          </cell>
          <cell r="J52">
            <v>1</v>
          </cell>
          <cell r="L52">
            <v>0</v>
          </cell>
          <cell r="N52">
            <v>5</v>
          </cell>
          <cell r="P52">
            <v>1</v>
          </cell>
          <cell r="R52">
            <v>0</v>
          </cell>
        </row>
        <row r="53">
          <cell r="A53" t="str">
            <v>Shropshire</v>
          </cell>
          <cell r="B53">
            <v>25</v>
          </cell>
          <cell r="D53">
            <v>1</v>
          </cell>
          <cell r="F53">
            <v>0</v>
          </cell>
          <cell r="H53">
            <v>0</v>
          </cell>
          <cell r="J53">
            <v>0</v>
          </cell>
          <cell r="L53">
            <v>0</v>
          </cell>
          <cell r="N53">
            <v>3</v>
          </cell>
          <cell r="P53">
            <v>3</v>
          </cell>
          <cell r="R53">
            <v>0</v>
          </cell>
        </row>
        <row r="54">
          <cell r="A54" t="str">
            <v>Somerset</v>
          </cell>
          <cell r="B54">
            <v>9</v>
          </cell>
          <cell r="D54">
            <v>0</v>
          </cell>
          <cell r="F54">
            <v>0</v>
          </cell>
          <cell r="H54">
            <v>0</v>
          </cell>
          <cell r="J54">
            <v>1</v>
          </cell>
          <cell r="L54">
            <v>1</v>
          </cell>
          <cell r="N54">
            <v>3</v>
          </cell>
          <cell r="P54">
            <v>5</v>
          </cell>
          <cell r="R54">
            <v>0</v>
          </cell>
        </row>
        <row r="55">
          <cell r="A55" t="str">
            <v>Staffordshire</v>
          </cell>
          <cell r="B55">
            <v>63</v>
          </cell>
          <cell r="D55">
            <v>0</v>
          </cell>
          <cell r="F55">
            <v>0</v>
          </cell>
          <cell r="H55">
            <v>1</v>
          </cell>
          <cell r="J55">
            <v>0</v>
          </cell>
          <cell r="L55">
            <v>1</v>
          </cell>
          <cell r="N55">
            <v>10</v>
          </cell>
          <cell r="P55">
            <v>1</v>
          </cell>
          <cell r="R55">
            <v>0</v>
          </cell>
        </row>
        <row r="56">
          <cell r="A56" t="str">
            <v>Suffolk</v>
          </cell>
          <cell r="B56">
            <v>45</v>
          </cell>
          <cell r="D56">
            <v>1</v>
          </cell>
          <cell r="F56">
            <v>0</v>
          </cell>
          <cell r="H56">
            <v>0</v>
          </cell>
          <cell r="J56">
            <v>2</v>
          </cell>
          <cell r="L56">
            <v>1</v>
          </cell>
          <cell r="N56">
            <v>24</v>
          </cell>
          <cell r="P56">
            <v>3</v>
          </cell>
          <cell r="R56">
            <v>0</v>
          </cell>
        </row>
        <row r="57">
          <cell r="A57" t="str">
            <v>Surrey</v>
          </cell>
          <cell r="B57">
            <v>12</v>
          </cell>
          <cell r="D57">
            <v>1</v>
          </cell>
          <cell r="F57">
            <v>0</v>
          </cell>
          <cell r="H57">
            <v>0</v>
          </cell>
          <cell r="J57">
            <v>0</v>
          </cell>
          <cell r="L57">
            <v>0</v>
          </cell>
          <cell r="N57">
            <v>1</v>
          </cell>
          <cell r="P57">
            <v>1</v>
          </cell>
          <cell r="R57">
            <v>0</v>
          </cell>
        </row>
        <row r="58">
          <cell r="A58" t="str">
            <v>Warwickshire</v>
          </cell>
          <cell r="B58">
            <v>25</v>
          </cell>
          <cell r="D58">
            <v>0</v>
          </cell>
          <cell r="F58">
            <v>0</v>
          </cell>
          <cell r="H58">
            <v>0</v>
          </cell>
          <cell r="J58">
            <v>1</v>
          </cell>
          <cell r="L58">
            <v>1</v>
          </cell>
          <cell r="N58">
            <v>1</v>
          </cell>
          <cell r="P58">
            <v>2</v>
          </cell>
          <cell r="R58">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data"/>
      <sheetName val="Table 2"/>
    </sheetNames>
    <sheetDataSet>
      <sheetData sheetId="0"/>
      <sheetData sheetId="1"/>
      <sheetData sheetId="2" refreshError="1"/>
    </sheetDataSet>
  </externalBook>
</externalLink>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MHCLG Logo</v>
  </rv>
  <rv s="0">
    <v>1</v>
    <v>5</v>
    <v>MHCLG Logo</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communities.gov.uk" TargetMode="External"/><Relationship Id="rId2" Type="http://schemas.openxmlformats.org/officeDocument/2006/relationships/hyperlink" Target="mailto:NewsDesk@communities.gov.uk" TargetMode="External"/><Relationship Id="rId1" Type="http://schemas.openxmlformats.org/officeDocument/2006/relationships/hyperlink" Target="mailto:firestatistics@communities.gov.uk" TargetMode="External"/><Relationship Id="rId6" Type="http://schemas.openxmlformats.org/officeDocument/2006/relationships/printerSettings" Target="../printerSettings/printerSettings1.bin"/><Relationship Id="rId5" Type="http://schemas.openxmlformats.org/officeDocument/2006/relationships/hyperlink" Target="https://www.gov.uk/search/research-and-statistics?keywords=fire&amp;content_store_document_type=upcoming_statistics&amp;order=release-date-oldest" TargetMode="External"/><Relationship Id="rId4" Type="http://schemas.openxmlformats.org/officeDocument/2006/relationships/hyperlink" Target="https://www.gov.uk/government/collections/fire-statistics-great-britai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hyperlink" Target="mailto:firestatistics@communities.gov.uk" TargetMode="External"/><Relationship Id="rId1" Type="http://schemas.openxmlformats.org/officeDocument/2006/relationships/hyperlink" Target="https://www.gov.uk/government/collections/fire-statistic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4AAA8-E8FA-42F3-B769-66854BED2AB3}">
  <sheetPr codeName="Sheet1"/>
  <dimension ref="A1:K14"/>
  <sheetViews>
    <sheetView showGridLines="0" tabSelected="1" zoomScaleNormal="100" workbookViewId="0"/>
  </sheetViews>
  <sheetFormatPr defaultRowHeight="12.75" x14ac:dyDescent="0.2"/>
  <cols>
    <col min="1" max="1" width="74" style="7" bestFit="1" customWidth="1"/>
    <col min="2" max="2" width="17.28515625" style="1" customWidth="1"/>
    <col min="3" max="255" width="9.42578125" style="1" customWidth="1"/>
    <col min="256" max="256" width="2.5703125" style="1" customWidth="1"/>
    <col min="257" max="257" width="74" style="1" bestFit="1" customWidth="1"/>
    <col min="258" max="511" width="9.42578125" style="1" customWidth="1"/>
    <col min="512" max="512" width="2.5703125" style="1" customWidth="1"/>
    <col min="513" max="513" width="74" style="1" bestFit="1" customWidth="1"/>
    <col min="514" max="767" width="9.42578125" style="1" customWidth="1"/>
    <col min="768" max="768" width="2.5703125" style="1" customWidth="1"/>
    <col min="769" max="769" width="74" style="1" bestFit="1" customWidth="1"/>
    <col min="770" max="1023" width="9.42578125" style="1" customWidth="1"/>
    <col min="1024" max="1024" width="2.5703125" style="1" customWidth="1"/>
    <col min="1025" max="1025" width="74" style="1" bestFit="1" customWidth="1"/>
    <col min="1026" max="1279" width="9.42578125" style="1" customWidth="1"/>
    <col min="1280" max="1280" width="2.5703125" style="1" customWidth="1"/>
    <col min="1281" max="1281" width="74" style="1" bestFit="1" customWidth="1"/>
    <col min="1282" max="1535" width="9.42578125" style="1" customWidth="1"/>
    <col min="1536" max="1536" width="2.5703125" style="1" customWidth="1"/>
    <col min="1537" max="1537" width="74" style="1" bestFit="1" customWidth="1"/>
    <col min="1538" max="1791" width="9.42578125" style="1" customWidth="1"/>
    <col min="1792" max="1792" width="2.5703125" style="1" customWidth="1"/>
    <col min="1793" max="1793" width="74" style="1" bestFit="1" customWidth="1"/>
    <col min="1794" max="2047" width="9.42578125" style="1" customWidth="1"/>
    <col min="2048" max="2048" width="2.5703125" style="1" customWidth="1"/>
    <col min="2049" max="2049" width="74" style="1" bestFit="1" customWidth="1"/>
    <col min="2050" max="2303" width="9.42578125" style="1" customWidth="1"/>
    <col min="2304" max="2304" width="2.5703125" style="1" customWidth="1"/>
    <col min="2305" max="2305" width="74" style="1" bestFit="1" customWidth="1"/>
    <col min="2306" max="2559" width="9.42578125" style="1" customWidth="1"/>
    <col min="2560" max="2560" width="2.5703125" style="1" customWidth="1"/>
    <col min="2561" max="2561" width="74" style="1" bestFit="1" customWidth="1"/>
    <col min="2562" max="2815" width="9.42578125" style="1" customWidth="1"/>
    <col min="2816" max="2816" width="2.5703125" style="1" customWidth="1"/>
    <col min="2817" max="2817" width="74" style="1" bestFit="1" customWidth="1"/>
    <col min="2818" max="3071" width="9.42578125" style="1" customWidth="1"/>
    <col min="3072" max="3072" width="2.5703125" style="1" customWidth="1"/>
    <col min="3073" max="3073" width="74" style="1" bestFit="1" customWidth="1"/>
    <col min="3074" max="3327" width="9.42578125" style="1" customWidth="1"/>
    <col min="3328" max="3328" width="2.5703125" style="1" customWidth="1"/>
    <col min="3329" max="3329" width="74" style="1" bestFit="1" customWidth="1"/>
    <col min="3330" max="3583" width="9.42578125" style="1" customWidth="1"/>
    <col min="3584" max="3584" width="2.5703125" style="1" customWidth="1"/>
    <col min="3585" max="3585" width="74" style="1" bestFit="1" customWidth="1"/>
    <col min="3586" max="3839" width="9.42578125" style="1" customWidth="1"/>
    <col min="3840" max="3840" width="2.5703125" style="1" customWidth="1"/>
    <col min="3841" max="3841" width="74" style="1" bestFit="1" customWidth="1"/>
    <col min="3842" max="4095" width="9.42578125" style="1" customWidth="1"/>
    <col min="4096" max="4096" width="2.5703125" style="1" customWidth="1"/>
    <col min="4097" max="4097" width="74" style="1" bestFit="1" customWidth="1"/>
    <col min="4098" max="4351" width="9.42578125" style="1" customWidth="1"/>
    <col min="4352" max="4352" width="2.5703125" style="1" customWidth="1"/>
    <col min="4353" max="4353" width="74" style="1" bestFit="1" customWidth="1"/>
    <col min="4354" max="4607" width="9.42578125" style="1" customWidth="1"/>
    <col min="4608" max="4608" width="2.5703125" style="1" customWidth="1"/>
    <col min="4609" max="4609" width="74" style="1" bestFit="1" customWidth="1"/>
    <col min="4610" max="4863" width="9.42578125" style="1" customWidth="1"/>
    <col min="4864" max="4864" width="2.5703125" style="1" customWidth="1"/>
    <col min="4865" max="4865" width="74" style="1" bestFit="1" customWidth="1"/>
    <col min="4866" max="5119" width="9.42578125" style="1" customWidth="1"/>
    <col min="5120" max="5120" width="2.5703125" style="1" customWidth="1"/>
    <col min="5121" max="5121" width="74" style="1" bestFit="1" customWidth="1"/>
    <col min="5122" max="5375" width="9.42578125" style="1" customWidth="1"/>
    <col min="5376" max="5376" width="2.5703125" style="1" customWidth="1"/>
    <col min="5377" max="5377" width="74" style="1" bestFit="1" customWidth="1"/>
    <col min="5378" max="5631" width="9.42578125" style="1" customWidth="1"/>
    <col min="5632" max="5632" width="2.5703125" style="1" customWidth="1"/>
    <col min="5633" max="5633" width="74" style="1" bestFit="1" customWidth="1"/>
    <col min="5634" max="5887" width="9.42578125" style="1" customWidth="1"/>
    <col min="5888" max="5888" width="2.5703125" style="1" customWidth="1"/>
    <col min="5889" max="5889" width="74" style="1" bestFit="1" customWidth="1"/>
    <col min="5890" max="6143" width="9.42578125" style="1" customWidth="1"/>
    <col min="6144" max="6144" width="2.5703125" style="1" customWidth="1"/>
    <col min="6145" max="6145" width="74" style="1" bestFit="1" customWidth="1"/>
    <col min="6146" max="6399" width="9.42578125" style="1" customWidth="1"/>
    <col min="6400" max="6400" width="2.5703125" style="1" customWidth="1"/>
    <col min="6401" max="6401" width="74" style="1" bestFit="1" customWidth="1"/>
    <col min="6402" max="6655" width="9.42578125" style="1" customWidth="1"/>
    <col min="6656" max="6656" width="2.5703125" style="1" customWidth="1"/>
    <col min="6657" max="6657" width="74" style="1" bestFit="1" customWidth="1"/>
    <col min="6658" max="6911" width="9.42578125" style="1" customWidth="1"/>
    <col min="6912" max="6912" width="2.5703125" style="1" customWidth="1"/>
    <col min="6913" max="6913" width="74" style="1" bestFit="1" customWidth="1"/>
    <col min="6914" max="7167" width="9.42578125" style="1" customWidth="1"/>
    <col min="7168" max="7168" width="2.5703125" style="1" customWidth="1"/>
    <col min="7169" max="7169" width="74" style="1" bestFit="1" customWidth="1"/>
    <col min="7170" max="7423" width="9.42578125" style="1" customWidth="1"/>
    <col min="7424" max="7424" width="2.5703125" style="1" customWidth="1"/>
    <col min="7425" max="7425" width="74" style="1" bestFit="1" customWidth="1"/>
    <col min="7426" max="7679" width="9.42578125" style="1" customWidth="1"/>
    <col min="7680" max="7680" width="2.5703125" style="1" customWidth="1"/>
    <col min="7681" max="7681" width="74" style="1" bestFit="1" customWidth="1"/>
    <col min="7682" max="7935" width="9.42578125" style="1" customWidth="1"/>
    <col min="7936" max="7936" width="2.5703125" style="1" customWidth="1"/>
    <col min="7937" max="7937" width="74" style="1" bestFit="1" customWidth="1"/>
    <col min="7938" max="8191" width="9.42578125" style="1" customWidth="1"/>
    <col min="8192" max="8192" width="2.5703125" style="1" customWidth="1"/>
    <col min="8193" max="8193" width="74" style="1" bestFit="1" customWidth="1"/>
    <col min="8194" max="8447" width="9.42578125" style="1" customWidth="1"/>
    <col min="8448" max="8448" width="2.5703125" style="1" customWidth="1"/>
    <col min="8449" max="8449" width="74" style="1" bestFit="1" customWidth="1"/>
    <col min="8450" max="8703" width="9.42578125" style="1" customWidth="1"/>
    <col min="8704" max="8704" width="2.5703125" style="1" customWidth="1"/>
    <col min="8705" max="8705" width="74" style="1" bestFit="1" customWidth="1"/>
    <col min="8706" max="8959" width="9.42578125" style="1" customWidth="1"/>
    <col min="8960" max="8960" width="2.5703125" style="1" customWidth="1"/>
    <col min="8961" max="8961" width="74" style="1" bestFit="1" customWidth="1"/>
    <col min="8962" max="9215" width="9.42578125" style="1" customWidth="1"/>
    <col min="9216" max="9216" width="2.5703125" style="1" customWidth="1"/>
    <col min="9217" max="9217" width="74" style="1" bestFit="1" customWidth="1"/>
    <col min="9218" max="9471" width="9.42578125" style="1" customWidth="1"/>
    <col min="9472" max="9472" width="2.5703125" style="1" customWidth="1"/>
    <col min="9473" max="9473" width="74" style="1" bestFit="1" customWidth="1"/>
    <col min="9474" max="9727" width="9.42578125" style="1" customWidth="1"/>
    <col min="9728" max="9728" width="2.5703125" style="1" customWidth="1"/>
    <col min="9729" max="9729" width="74" style="1" bestFit="1" customWidth="1"/>
    <col min="9730" max="9983" width="9.42578125" style="1" customWidth="1"/>
    <col min="9984" max="9984" width="2.5703125" style="1" customWidth="1"/>
    <col min="9985" max="9985" width="74" style="1" bestFit="1" customWidth="1"/>
    <col min="9986" max="10239" width="9.42578125" style="1" customWidth="1"/>
    <col min="10240" max="10240" width="2.5703125" style="1" customWidth="1"/>
    <col min="10241" max="10241" width="74" style="1" bestFit="1" customWidth="1"/>
    <col min="10242" max="10495" width="9.42578125" style="1" customWidth="1"/>
    <col min="10496" max="10496" width="2.5703125" style="1" customWidth="1"/>
    <col min="10497" max="10497" width="74" style="1" bestFit="1" customWidth="1"/>
    <col min="10498" max="10751" width="9.42578125" style="1" customWidth="1"/>
    <col min="10752" max="10752" width="2.5703125" style="1" customWidth="1"/>
    <col min="10753" max="10753" width="74" style="1" bestFit="1" customWidth="1"/>
    <col min="10754" max="11007" width="9.42578125" style="1" customWidth="1"/>
    <col min="11008" max="11008" width="2.5703125" style="1" customWidth="1"/>
    <col min="11009" max="11009" width="74" style="1" bestFit="1" customWidth="1"/>
    <col min="11010" max="11263" width="9.42578125" style="1" customWidth="1"/>
    <col min="11264" max="11264" width="2.5703125" style="1" customWidth="1"/>
    <col min="11265" max="11265" width="74" style="1" bestFit="1" customWidth="1"/>
    <col min="11266" max="11519" width="9.42578125" style="1" customWidth="1"/>
    <col min="11520" max="11520" width="2.5703125" style="1" customWidth="1"/>
    <col min="11521" max="11521" width="74" style="1" bestFit="1" customWidth="1"/>
    <col min="11522" max="11775" width="9.42578125" style="1" customWidth="1"/>
    <col min="11776" max="11776" width="2.5703125" style="1" customWidth="1"/>
    <col min="11777" max="11777" width="74" style="1" bestFit="1" customWidth="1"/>
    <col min="11778" max="12031" width="9.42578125" style="1" customWidth="1"/>
    <col min="12032" max="12032" width="2.5703125" style="1" customWidth="1"/>
    <col min="12033" max="12033" width="74" style="1" bestFit="1" customWidth="1"/>
    <col min="12034" max="12287" width="9.42578125" style="1" customWidth="1"/>
    <col min="12288" max="12288" width="2.5703125" style="1" customWidth="1"/>
    <col min="12289" max="12289" width="74" style="1" bestFit="1" customWidth="1"/>
    <col min="12290" max="12543" width="9.42578125" style="1" customWidth="1"/>
    <col min="12544" max="12544" width="2.5703125" style="1" customWidth="1"/>
    <col min="12545" max="12545" width="74" style="1" bestFit="1" customWidth="1"/>
    <col min="12546" max="12799" width="9.42578125" style="1" customWidth="1"/>
    <col min="12800" max="12800" width="2.5703125" style="1" customWidth="1"/>
    <col min="12801" max="12801" width="74" style="1" bestFit="1" customWidth="1"/>
    <col min="12802" max="13055" width="9.42578125" style="1" customWidth="1"/>
    <col min="13056" max="13056" width="2.5703125" style="1" customWidth="1"/>
    <col min="13057" max="13057" width="74" style="1" bestFit="1" customWidth="1"/>
    <col min="13058" max="13311" width="9.42578125" style="1" customWidth="1"/>
    <col min="13312" max="13312" width="2.5703125" style="1" customWidth="1"/>
    <col min="13313" max="13313" width="74" style="1" bestFit="1" customWidth="1"/>
    <col min="13314" max="13567" width="9.42578125" style="1" customWidth="1"/>
    <col min="13568" max="13568" width="2.5703125" style="1" customWidth="1"/>
    <col min="13569" max="13569" width="74" style="1" bestFit="1" customWidth="1"/>
    <col min="13570" max="13823" width="9.42578125" style="1" customWidth="1"/>
    <col min="13824" max="13824" width="2.5703125" style="1" customWidth="1"/>
    <col min="13825" max="13825" width="74" style="1" bestFit="1" customWidth="1"/>
    <col min="13826" max="14079" width="9.42578125" style="1" customWidth="1"/>
    <col min="14080" max="14080" width="2.5703125" style="1" customWidth="1"/>
    <col min="14081" max="14081" width="74" style="1" bestFit="1" customWidth="1"/>
    <col min="14082" max="14335" width="9.42578125" style="1" customWidth="1"/>
    <col min="14336" max="14336" width="2.5703125" style="1" customWidth="1"/>
    <col min="14337" max="14337" width="74" style="1" bestFit="1" customWidth="1"/>
    <col min="14338" max="14591" width="9.42578125" style="1" customWidth="1"/>
    <col min="14592" max="14592" width="2.5703125" style="1" customWidth="1"/>
    <col min="14593" max="14593" width="74" style="1" bestFit="1" customWidth="1"/>
    <col min="14594" max="14847" width="9.42578125" style="1" customWidth="1"/>
    <col min="14848" max="14848" width="2.5703125" style="1" customWidth="1"/>
    <col min="14849" max="14849" width="74" style="1" bestFit="1" customWidth="1"/>
    <col min="14850" max="15103" width="9.42578125" style="1" customWidth="1"/>
    <col min="15104" max="15104" width="2.5703125" style="1" customWidth="1"/>
    <col min="15105" max="15105" width="74" style="1" bestFit="1" customWidth="1"/>
    <col min="15106" max="15359" width="9.42578125" style="1" customWidth="1"/>
    <col min="15360" max="15360" width="2.5703125" style="1" customWidth="1"/>
    <col min="15361" max="15361" width="74" style="1" bestFit="1" customWidth="1"/>
    <col min="15362" max="15615" width="9.42578125" style="1" customWidth="1"/>
    <col min="15616" max="15616" width="2.5703125" style="1" customWidth="1"/>
    <col min="15617" max="15617" width="74" style="1" bestFit="1" customWidth="1"/>
    <col min="15618" max="15871" width="9.42578125" style="1" customWidth="1"/>
    <col min="15872" max="15872" width="2.5703125" style="1" customWidth="1"/>
    <col min="15873" max="15873" width="74" style="1" bestFit="1" customWidth="1"/>
    <col min="15874" max="16127" width="9.42578125" style="1" customWidth="1"/>
    <col min="16128" max="16128" width="2.5703125" style="1" customWidth="1"/>
    <col min="16129" max="16129" width="74" style="1" bestFit="1" customWidth="1"/>
    <col min="16130" max="16384" width="9.42578125" style="1" customWidth="1"/>
  </cols>
  <sheetData>
    <row r="1" spans="1:11" ht="84" customHeight="1" x14ac:dyDescent="0.2">
      <c r="A1" s="7" t="e" vm="1">
        <v>#VALUE!</v>
      </c>
    </row>
    <row r="2" spans="1:11" ht="27" x14ac:dyDescent="0.35">
      <c r="A2" s="8" t="s">
        <v>50</v>
      </c>
    </row>
    <row r="3" spans="1:11" ht="23.25" x14ac:dyDescent="0.2">
      <c r="A3" s="9" t="str">
        <f>_xlfn.CONCAT("England, year ending ",config!B5," ",config!B6,": Data tables")</f>
        <v>England, year ending March 2026: Data tables</v>
      </c>
    </row>
    <row r="4" spans="1:11" ht="45" customHeight="1" x14ac:dyDescent="0.25">
      <c r="A4" s="10" t="s">
        <v>64</v>
      </c>
      <c r="C4" s="2"/>
      <c r="K4" s="3"/>
    </row>
    <row r="5" spans="1:11" ht="31.5" customHeight="1" x14ac:dyDescent="0.2">
      <c r="A5" s="11" t="str">
        <f>_xlfn.CONCAT("Responsible Statistician: ",config!B4)</f>
        <v>Responsible Statistician: Ollie Gee</v>
      </c>
      <c r="B5" s="4"/>
    </row>
    <row r="6" spans="1:11" ht="15.75" customHeight="1" x14ac:dyDescent="0.2">
      <c r="A6" s="12" t="s">
        <v>127</v>
      </c>
      <c r="B6" s="4"/>
    </row>
    <row r="7" spans="1:11" ht="15.75" customHeight="1" x14ac:dyDescent="0.2">
      <c r="A7" s="13" t="s">
        <v>113</v>
      </c>
      <c r="B7" s="6"/>
    </row>
    <row r="8" spans="1:11" ht="31.5" customHeight="1" x14ac:dyDescent="0.2">
      <c r="A8" s="12" t="str">
        <f>_xlfn.CONCAT("Published: ",config!B1)</f>
        <v>Published: 19 August 2026</v>
      </c>
      <c r="B8" s="5"/>
    </row>
    <row r="9" spans="1:11" ht="15.75" customHeight="1" x14ac:dyDescent="0.2">
      <c r="A9" s="12" t="str">
        <f>_xlfn.CONCAT("Next update: ",config!B2)</f>
        <v>Next update: Summer 2027</v>
      </c>
      <c r="B9" s="5"/>
    </row>
    <row r="10" spans="1:11" ht="31.5" customHeight="1" x14ac:dyDescent="0.2">
      <c r="A10" s="11" t="str">
        <f>_xlfn.CONCAT("Crown copyright © ",config!B8)</f>
        <v>Crown copyright © 2026</v>
      </c>
    </row>
    <row r="11" spans="1:11" ht="15.75" customHeight="1" x14ac:dyDescent="0.2">
      <c r="A11" s="12" t="s">
        <v>51</v>
      </c>
    </row>
    <row r="12" spans="1:11" ht="31.5" customHeight="1" x14ac:dyDescent="0.2">
      <c r="A12" s="11" t="s">
        <v>52</v>
      </c>
    </row>
    <row r="13" spans="1:11" ht="15.75" customHeight="1" x14ac:dyDescent="0.2">
      <c r="A13" s="11" t="s">
        <v>53</v>
      </c>
    </row>
    <row r="14" spans="1:11" ht="15.75" customHeight="1" x14ac:dyDescent="0.2">
      <c r="A14" s="12" t="s">
        <v>112</v>
      </c>
    </row>
  </sheetData>
  <hyperlinks>
    <hyperlink ref="A14" r:id="rId1" xr:uid="{8BBE9A46-8D82-42CC-96AF-B55E8491F5A1}"/>
    <hyperlink ref="A7" r:id="rId2" xr:uid="{F4F6D633-AD1E-4EC9-A489-AD80FD039948}"/>
    <hyperlink ref="A6" r:id="rId3" display="firestatistics@communities.gov.uk" xr:uid="{F1953A11-2E68-4802-9BAA-3C1D9A4B33FD}"/>
    <hyperlink ref="A8" r:id="rId4" display="https://www.gov.uk/government/collections/fire-statistics-great-britain" xr:uid="{A4D258AA-868C-4C48-82EE-BEF6FD36C1EF}"/>
    <hyperlink ref="A9" r:id="rId5" display="https://www.gov.uk/search/research-and-statistics?keywords=fire&amp;content_store_document_type=upcoming_statistics&amp;order=release-date-oldest" xr:uid="{C986DA4D-D274-4263-8A6A-76F9AE20500F}"/>
    <hyperlink ref="A11" location="Contents!A1" display="Contents" xr:uid="{B590FF2E-9CA3-4385-8215-4E3B2368F717}"/>
  </hyperlinks>
  <pageMargins left="0.70000000000000007" right="0.70000000000000007" top="0.75" bottom="0.75" header="0.30000000000000004" footer="0.30000000000000004"/>
  <pageSetup paperSize="9" fitToWidth="0" fitToHeight="0" orientation="landscape" r:id="rId6"/>
  <headerFooter>
    <oddHeader>&amp;C&amp;"Aptos"&amp;10&amp;K000000 OFFICIAL&amp;1#_x000D_</oddHeader>
    <oddFooter>&amp;C_x000D_&amp;1#&amp;"Aptos"&amp;10&amp;K000000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T29"/>
  <sheetViews>
    <sheetView zoomScaleNormal="100" workbookViewId="0"/>
  </sheetViews>
  <sheetFormatPr defaultColWidth="8.5703125" defaultRowHeight="15" x14ac:dyDescent="0.2"/>
  <cols>
    <col min="1" max="1" width="40.42578125" style="97" customWidth="1"/>
    <col min="2" max="2" width="18.42578125" style="97" customWidth="1"/>
    <col min="3" max="17" width="10.5703125" style="97" customWidth="1"/>
    <col min="18" max="19" width="8.5703125" style="118" customWidth="1"/>
    <col min="20" max="20" width="22.5703125" style="118" hidden="1" customWidth="1"/>
    <col min="21" max="16384" width="8.5703125" style="97"/>
  </cols>
  <sheetData>
    <row r="1" spans="1:20" ht="20.25" customHeight="1" x14ac:dyDescent="0.25">
      <c r="A1" s="90" t="s">
        <v>136</v>
      </c>
      <c r="B1" s="90"/>
      <c r="C1" s="90"/>
      <c r="D1" s="90"/>
      <c r="E1" s="90"/>
      <c r="F1" s="90"/>
      <c r="G1" s="90"/>
      <c r="H1" s="90"/>
      <c r="I1" s="90"/>
      <c r="J1" s="90"/>
      <c r="K1" s="90"/>
      <c r="L1" s="90"/>
      <c r="M1" s="90"/>
      <c r="N1" s="90"/>
      <c r="O1" s="90"/>
      <c r="P1" s="90"/>
      <c r="Q1" s="90"/>
      <c r="R1" s="96"/>
      <c r="S1" s="96"/>
      <c r="T1" s="86"/>
    </row>
    <row r="2" spans="1:20" ht="15" customHeight="1" thickBot="1" x14ac:dyDescent="0.3">
      <c r="A2" s="90"/>
      <c r="B2" s="90"/>
      <c r="C2" s="90"/>
      <c r="D2" s="90"/>
      <c r="E2" s="90"/>
      <c r="F2" s="90"/>
      <c r="G2" s="90"/>
      <c r="H2" s="90"/>
      <c r="I2" s="90"/>
      <c r="J2" s="90"/>
      <c r="K2" s="90"/>
      <c r="L2" s="90"/>
      <c r="M2" s="90"/>
      <c r="N2" s="90"/>
      <c r="O2" s="90"/>
      <c r="P2" s="90"/>
      <c r="Q2" s="90"/>
      <c r="R2" s="90"/>
      <c r="S2" s="90"/>
      <c r="T2" s="90"/>
    </row>
    <row r="3" spans="1:20" ht="16.5" thickBot="1" x14ac:dyDescent="0.25">
      <c r="A3" s="100"/>
      <c r="B3" s="101"/>
      <c r="C3" s="102" t="s">
        <v>0</v>
      </c>
      <c r="D3" s="102" t="s">
        <v>1</v>
      </c>
      <c r="E3" s="102" t="s">
        <v>2</v>
      </c>
      <c r="F3" s="102" t="s">
        <v>3</v>
      </c>
      <c r="G3" s="102" t="s">
        <v>4</v>
      </c>
      <c r="H3" s="102" t="s">
        <v>5</v>
      </c>
      <c r="I3" s="102" t="s">
        <v>6</v>
      </c>
      <c r="J3" s="102" t="s">
        <v>7</v>
      </c>
      <c r="K3" s="102" t="s">
        <v>8</v>
      </c>
      <c r="L3" s="102" t="s">
        <v>9</v>
      </c>
      <c r="M3" s="102" t="s">
        <v>10</v>
      </c>
      <c r="N3" s="102" t="s">
        <v>11</v>
      </c>
      <c r="O3" s="102" t="s">
        <v>12</v>
      </c>
      <c r="P3" s="102" t="s">
        <v>13</v>
      </c>
      <c r="Q3" s="119" t="s">
        <v>14</v>
      </c>
      <c r="R3" s="120"/>
      <c r="S3" s="120"/>
      <c r="T3" s="86"/>
    </row>
    <row r="4" spans="1:20" ht="30.75" x14ac:dyDescent="0.25">
      <c r="A4" s="104" t="s">
        <v>73</v>
      </c>
      <c r="B4" s="105" t="s">
        <v>24</v>
      </c>
      <c r="C4" s="106">
        <f>FIRE1002_working_historical!C7</f>
        <v>3.8548975563380524E-3</v>
      </c>
      <c r="D4" s="106">
        <f>FIRE1002_working_historical!D7</f>
        <v>3.8578866941260709E-3</v>
      </c>
      <c r="E4" s="106">
        <f>FIRE1002_working_historical!E7</f>
        <v>3.887082332859624E-3</v>
      </c>
      <c r="F4" s="106">
        <f>FIRE1002_working_historical!F7</f>
        <v>3.8825983733445139E-3</v>
      </c>
      <c r="G4" s="106">
        <f>FIRE1002_working_historical!G7</f>
        <v>3.8836538954141863E-3</v>
      </c>
      <c r="H4" s="106">
        <f>FIRE1002_working_historical!H7</f>
        <v>3.9904222093467825E-3</v>
      </c>
      <c r="I4" s="106">
        <f>FIRE1002_working_historical!I7</f>
        <v>4.0740937527631678E-3</v>
      </c>
      <c r="J4" s="106">
        <f>FIRE1002_working_historical!J7</f>
        <v>4.1100785412816953E-3</v>
      </c>
      <c r="K4" s="106">
        <f>FIRE1002_working_historical!K7</f>
        <v>4.1089826432215469E-3</v>
      </c>
      <c r="L4" s="106">
        <f>FIRE1002_working_historical!L7</f>
        <v>4.2219192724280352E-3</v>
      </c>
      <c r="M4" s="106">
        <f>FIRE1002_working_historical!M7</f>
        <v>4.3220442888658953E-3</v>
      </c>
      <c r="N4" s="106">
        <f>FIRE1002_working_historical!N7</f>
        <v>4.4433242706846095E-3</v>
      </c>
      <c r="O4" s="106">
        <f>FIRE1002_working_historical!O7</f>
        <v>4.5468371185236472E-3</v>
      </c>
      <c r="P4" s="106">
        <f>FIRE1002_working_historical!P7</f>
        <v>4.6149827048609328E-3</v>
      </c>
      <c r="Q4" s="121">
        <f>FIRE1002_working_historical!Q7</f>
        <v>4.7240011774645312E-3</v>
      </c>
      <c r="R4" s="106"/>
      <c r="S4" s="106"/>
      <c r="T4" s="107"/>
    </row>
    <row r="5" spans="1:20" ht="15.75" customHeight="1" x14ac:dyDescent="0.25">
      <c r="A5" s="104"/>
      <c r="B5" s="105" t="s">
        <v>25</v>
      </c>
      <c r="C5" s="108">
        <f>FIRE1002_working_historical!C8</f>
        <v>50466.795728320023</v>
      </c>
      <c r="D5" s="108">
        <f>FIRE1002_working_historical!D8</f>
        <v>52534.577541997285</v>
      </c>
      <c r="E5" s="108">
        <f>FIRE1002_working_historical!E8</f>
        <v>54360.242446010503</v>
      </c>
      <c r="F5" s="108">
        <f>FIRE1002_working_historical!F8</f>
        <v>55054.592937918416</v>
      </c>
      <c r="G5" s="108">
        <f>FIRE1002_working_historical!G8</f>
        <v>53781.660514840798</v>
      </c>
      <c r="H5" s="108">
        <f>FIRE1002_working_historical!H8</f>
        <v>56313.722793389286</v>
      </c>
      <c r="I5" s="108">
        <f>FIRE1002_working_historical!I8</f>
        <v>52781.876150074313</v>
      </c>
      <c r="J5" s="108">
        <f>FIRE1002_working_historical!J8</f>
        <v>52374.587342481289</v>
      </c>
      <c r="K5" s="108">
        <f>FIRE1002_working_historical!K8</f>
        <v>46741.605134720638</v>
      </c>
      <c r="L5" s="108">
        <f>FIRE1002_working_historical!L8</f>
        <v>48382.4931156729</v>
      </c>
      <c r="M5" s="108">
        <f>FIRE1002_working_historical!M8</f>
        <v>44996.754836058506</v>
      </c>
      <c r="N5" s="108">
        <f>FIRE1002_working_historical!N8</f>
        <v>43892</v>
      </c>
      <c r="O5" s="108">
        <f>FIRE1002_working_historical!O8</f>
        <v>42111.802058343404</v>
      </c>
      <c r="P5" s="108">
        <f>FIRE1002_working_historical!P8</f>
        <v>38993.366162392478</v>
      </c>
      <c r="Q5" s="122">
        <f>FIRE1002_working_historical!Q8</f>
        <v>33293.819790005735</v>
      </c>
      <c r="R5" s="108"/>
      <c r="S5" s="108"/>
      <c r="T5" s="107"/>
    </row>
    <row r="6" spans="1:20" ht="15.75" customHeight="1" x14ac:dyDescent="0.25">
      <c r="A6" s="109" t="s">
        <v>71</v>
      </c>
      <c r="B6" s="105" t="s">
        <v>24</v>
      </c>
      <c r="C6" s="106">
        <f>FIRE1002_working_historical!C9</f>
        <v>3.7738129774683303E-3</v>
      </c>
      <c r="D6" s="106">
        <f>FIRE1002_working_historical!D9</f>
        <v>3.7720370114200522E-3</v>
      </c>
      <c r="E6" s="106">
        <f>FIRE1002_working_historical!E9</f>
        <v>3.7870057365294056E-3</v>
      </c>
      <c r="F6" s="106">
        <f>FIRE1002_working_historical!F9</f>
        <v>3.7578765615541251E-3</v>
      </c>
      <c r="G6" s="106">
        <f>FIRE1002_working_historical!G9</f>
        <v>3.8254936120789779E-3</v>
      </c>
      <c r="H6" s="106">
        <f>FIRE1002_working_historical!H9</f>
        <v>3.9411742455503287E-3</v>
      </c>
      <c r="I6" s="106">
        <f>FIRE1002_working_historical!I9</f>
        <v>4.0057014772693087E-3</v>
      </c>
      <c r="J6" s="106">
        <f>FIRE1002_working_historical!J9</f>
        <v>4.0594228864417638E-3</v>
      </c>
      <c r="K6" s="106">
        <f>FIRE1002_working_historical!K9</f>
        <v>4.0764435695538059E-3</v>
      </c>
      <c r="L6" s="106">
        <f>FIRE1002_working_historical!L9</f>
        <v>4.1921060192501077E-3</v>
      </c>
      <c r="M6" s="106">
        <f>FIRE1002_working_historical!M9</f>
        <v>4.260141298361558E-3</v>
      </c>
      <c r="N6" s="106">
        <f>FIRE1002_working_historical!N9</f>
        <v>4.373922920256932E-3</v>
      </c>
      <c r="O6" s="106">
        <f>FIRE1002_working_historical!O9</f>
        <v>4.3884525887143691E-3</v>
      </c>
      <c r="P6" s="106">
        <f>FIRE1002_working_historical!P9</f>
        <v>4.4967149675775387E-3</v>
      </c>
      <c r="Q6" s="121">
        <f>FIRE1002_working_historical!Q9</f>
        <v>4.596926247478734E-3</v>
      </c>
      <c r="R6" s="106"/>
      <c r="S6" s="106"/>
      <c r="T6" s="107"/>
    </row>
    <row r="7" spans="1:20" ht="15.75" customHeight="1" x14ac:dyDescent="0.25">
      <c r="A7" s="109"/>
      <c r="B7" s="105" t="s">
        <v>25</v>
      </c>
      <c r="C7" s="108">
        <f>FIRE1002_working_historical!C10</f>
        <v>6894</v>
      </c>
      <c r="D7" s="108">
        <f>FIRE1002_working_historical!D10</f>
        <v>7229</v>
      </c>
      <c r="E7" s="108">
        <f>FIRE1002_working_historical!E10</f>
        <v>7911.1009174312003</v>
      </c>
      <c r="F7" s="108">
        <f>FIRE1002_working_historical!F10</f>
        <v>8076</v>
      </c>
      <c r="G7" s="108">
        <f>FIRE1002_working_historical!G10</f>
        <v>8036</v>
      </c>
      <c r="H7" s="108">
        <f>FIRE1002_working_historical!H10</f>
        <v>8078</v>
      </c>
      <c r="I7" s="108">
        <f>FIRE1002_working_historical!I10</f>
        <v>7386</v>
      </c>
      <c r="J7" s="108">
        <f>FIRE1002_working_historical!J10</f>
        <v>7628</v>
      </c>
      <c r="K7" s="108">
        <f>FIRE1002_working_historical!K10</f>
        <v>6858</v>
      </c>
      <c r="L7" s="108">
        <f>FIRE1002_working_historical!L10</f>
        <v>6961</v>
      </c>
      <c r="M7" s="108">
        <f>FIRE1002_working_historical!M10</f>
        <v>6456</v>
      </c>
      <c r="N7" s="108">
        <f>FIRE1002_working_historical!N10</f>
        <v>6383</v>
      </c>
      <c r="O7" s="108">
        <f>FIRE1002_working_historical!O10</f>
        <v>6112</v>
      </c>
      <c r="P7" s="108">
        <f>FIRE1002_working_historical!P10</f>
        <v>5843</v>
      </c>
      <c r="Q7" s="122">
        <f>FIRE1002_working_historical!Q10</f>
        <v>5068</v>
      </c>
      <c r="R7" s="108"/>
      <c r="S7" s="108"/>
      <c r="T7" s="107"/>
    </row>
    <row r="8" spans="1:20" ht="15.75" customHeight="1" x14ac:dyDescent="0.25">
      <c r="A8" s="109" t="s">
        <v>72</v>
      </c>
      <c r="B8" s="105" t="s">
        <v>24</v>
      </c>
      <c r="C8" s="106">
        <f>FIRE1002_working_historical!C11</f>
        <v>3.8677265951312812E-3</v>
      </c>
      <c r="D8" s="106">
        <f>FIRE1002_working_historical!D11</f>
        <v>3.871584949174391E-3</v>
      </c>
      <c r="E8" s="106">
        <f>FIRE1002_working_historical!E11</f>
        <v>3.9041271269502631E-3</v>
      </c>
      <c r="F8" s="106">
        <f>FIRE1002_working_historical!F11</f>
        <v>3.904039061305307E-3</v>
      </c>
      <c r="G8" s="106">
        <f>FIRE1002_working_historical!G11</f>
        <v>3.8938707341617663E-3</v>
      </c>
      <c r="H8" s="106">
        <f>FIRE1002_working_historical!H11</f>
        <v>3.9986697285816853E-3</v>
      </c>
      <c r="I8" s="106">
        <f>FIRE1002_working_historical!I11</f>
        <v>4.0852213130095575E-3</v>
      </c>
      <c r="J8" s="106">
        <f>FIRE1002_working_historical!J11</f>
        <v>4.118713866522513E-3</v>
      </c>
      <c r="K8" s="106">
        <f>FIRE1002_working_historical!K11</f>
        <v>4.1145777484398382E-3</v>
      </c>
      <c r="L8" s="106">
        <f>FIRE1002_working_historical!L11</f>
        <v>4.2269294746144249E-3</v>
      </c>
      <c r="M8" s="106">
        <f>FIRE1002_working_historical!M11</f>
        <v>4.3324137200925544E-3</v>
      </c>
      <c r="N8" s="106">
        <f>FIRE1002_working_historical!N11</f>
        <v>4.4551344714305599E-3</v>
      </c>
      <c r="O8" s="106">
        <f>FIRE1002_working_historical!O11</f>
        <v>4.5737274398822327E-3</v>
      </c>
      <c r="P8" s="106">
        <f>FIRE1002_working_historical!P11</f>
        <v>4.6358282781967276E-3</v>
      </c>
      <c r="Q8" s="121">
        <f>FIRE1002_working_historical!Q11</f>
        <v>4.7468177245111477E-3</v>
      </c>
      <c r="R8" s="106"/>
      <c r="S8" s="106"/>
      <c r="T8" s="107"/>
    </row>
    <row r="9" spans="1:20" ht="15.75" customHeight="1" thickBot="1" x14ac:dyDescent="0.3">
      <c r="A9" s="110"/>
      <c r="B9" s="111" t="s">
        <v>25</v>
      </c>
      <c r="C9" s="123">
        <f>FIRE1002_working_historical!C12</f>
        <v>43572.795728319994</v>
      </c>
      <c r="D9" s="112">
        <f>FIRE1002_working_historical!D12</f>
        <v>45305.577541997394</v>
      </c>
      <c r="E9" s="112">
        <f>FIRE1002_working_historical!E12</f>
        <v>46449.141528579246</v>
      </c>
      <c r="F9" s="112">
        <f>FIRE1002_working_historical!F12</f>
        <v>46978.592937918489</v>
      </c>
      <c r="G9" s="112">
        <f>FIRE1002_working_historical!G12</f>
        <v>45745.660514840813</v>
      </c>
      <c r="H9" s="112">
        <f>FIRE1002_working_historical!H12</f>
        <v>48235.722793389199</v>
      </c>
      <c r="I9" s="112">
        <f>FIRE1002_working_historical!I12</f>
        <v>45395.876150074298</v>
      </c>
      <c r="J9" s="112">
        <f>FIRE1002_working_historical!J12</f>
        <v>44746.587342481282</v>
      </c>
      <c r="K9" s="112">
        <f>FIRE1002_working_historical!K12</f>
        <v>39883.605134720587</v>
      </c>
      <c r="L9" s="112">
        <f>FIRE1002_working_historical!L12</f>
        <v>41421.493115672863</v>
      </c>
      <c r="M9" s="112">
        <f>FIRE1002_working_historical!M12</f>
        <v>38540.754836058506</v>
      </c>
      <c r="N9" s="112">
        <f>FIRE1002_working_historical!N12</f>
        <v>37509</v>
      </c>
      <c r="O9" s="112">
        <f>FIRE1002_working_historical!O12</f>
        <v>35999.802058343412</v>
      </c>
      <c r="P9" s="112">
        <f>FIRE1002_working_historical!P12</f>
        <v>33150.366162392529</v>
      </c>
      <c r="Q9" s="124">
        <f>FIRE1002_working_historical!Q12</f>
        <v>28225.819790005738</v>
      </c>
      <c r="R9" s="108"/>
      <c r="S9" s="108"/>
      <c r="T9" s="107"/>
    </row>
    <row r="10" spans="1:20" x14ac:dyDescent="0.2">
      <c r="A10" s="52" t="s">
        <v>135</v>
      </c>
      <c r="B10" s="86"/>
      <c r="C10" s="86"/>
      <c r="D10" s="86"/>
      <c r="E10" s="86"/>
      <c r="F10" s="86"/>
      <c r="G10" s="86"/>
      <c r="H10" s="86"/>
      <c r="I10" s="86"/>
      <c r="J10" s="86"/>
      <c r="K10" s="86"/>
      <c r="L10" s="86"/>
      <c r="M10" s="86"/>
      <c r="N10" s="86"/>
      <c r="O10" s="86"/>
      <c r="P10" s="86"/>
      <c r="Q10" s="86"/>
      <c r="R10" s="86"/>
      <c r="S10" s="86"/>
      <c r="T10" s="86"/>
    </row>
    <row r="11" spans="1:20" x14ac:dyDescent="0.2">
      <c r="A11" s="87"/>
      <c r="B11" s="87"/>
      <c r="C11" s="87"/>
      <c r="D11" s="87"/>
      <c r="E11" s="87"/>
      <c r="F11" s="87"/>
      <c r="G11" s="87"/>
      <c r="H11" s="87"/>
      <c r="I11" s="87"/>
      <c r="J11" s="87"/>
      <c r="K11" s="87"/>
      <c r="L11" s="87"/>
      <c r="M11" s="87"/>
      <c r="N11" s="87"/>
      <c r="O11" s="87"/>
      <c r="P11" s="87"/>
      <c r="Q11" s="87"/>
      <c r="R11" s="113"/>
      <c r="S11" s="113"/>
      <c r="T11" s="86"/>
    </row>
    <row r="12" spans="1:20" x14ac:dyDescent="0.2">
      <c r="A12" s="87"/>
      <c r="B12" s="87"/>
      <c r="C12" s="87"/>
      <c r="D12" s="87"/>
      <c r="E12" s="87"/>
      <c r="F12" s="87"/>
      <c r="G12" s="87"/>
      <c r="H12" s="87"/>
      <c r="I12" s="87"/>
      <c r="J12" s="87"/>
      <c r="K12" s="87"/>
      <c r="L12" s="87"/>
      <c r="M12" s="87"/>
      <c r="N12" s="87"/>
      <c r="O12" s="87"/>
      <c r="P12" s="87"/>
      <c r="Q12" s="87"/>
      <c r="R12" s="113"/>
      <c r="S12" s="113"/>
      <c r="T12" s="86"/>
    </row>
    <row r="13" spans="1:20" ht="34.5" customHeight="1" x14ac:dyDescent="0.25">
      <c r="A13" s="90"/>
      <c r="B13" s="86"/>
      <c r="C13" s="86"/>
      <c r="D13" s="86"/>
      <c r="E13" s="86"/>
      <c r="F13" s="86"/>
      <c r="G13" s="86"/>
      <c r="H13" s="86"/>
      <c r="I13" s="86"/>
      <c r="J13" s="86"/>
      <c r="K13" s="86"/>
      <c r="L13" s="86"/>
      <c r="M13" s="86"/>
      <c r="N13" s="86"/>
      <c r="O13" s="86"/>
      <c r="P13" s="86"/>
      <c r="Q13" s="86"/>
      <c r="R13" s="86"/>
      <c r="S13" s="86"/>
      <c r="T13" s="86"/>
    </row>
    <row r="14" spans="1:20" x14ac:dyDescent="0.2">
      <c r="A14" s="87"/>
      <c r="B14" s="87"/>
      <c r="C14" s="87"/>
      <c r="D14" s="87"/>
      <c r="E14" s="87"/>
      <c r="F14" s="87"/>
      <c r="G14" s="87"/>
      <c r="H14" s="87"/>
      <c r="I14" s="87"/>
      <c r="J14" s="87"/>
      <c r="K14" s="87"/>
      <c r="L14" s="87"/>
      <c r="M14" s="87"/>
      <c r="N14" s="87"/>
      <c r="O14" s="87"/>
      <c r="P14" s="87"/>
      <c r="Q14" s="87"/>
      <c r="R14" s="86"/>
      <c r="S14" s="86"/>
      <c r="T14" s="86"/>
    </row>
    <row r="15" spans="1:20" x14ac:dyDescent="0.2">
      <c r="A15" s="87"/>
      <c r="B15" s="87"/>
      <c r="C15" s="87"/>
      <c r="D15" s="87"/>
      <c r="E15" s="87"/>
      <c r="F15" s="87"/>
      <c r="G15" s="87"/>
      <c r="H15" s="87"/>
      <c r="I15" s="87"/>
      <c r="J15" s="87"/>
      <c r="K15" s="87"/>
      <c r="L15" s="87"/>
      <c r="M15" s="87"/>
      <c r="N15" s="87"/>
      <c r="O15" s="87"/>
      <c r="P15" s="87"/>
      <c r="Q15" s="87"/>
      <c r="R15" s="86"/>
      <c r="S15" s="86"/>
      <c r="T15" s="86"/>
    </row>
    <row r="16" spans="1:20" ht="29.25" customHeight="1" x14ac:dyDescent="0.25">
      <c r="A16" s="90"/>
      <c r="B16" s="86"/>
      <c r="C16" s="86"/>
      <c r="D16" s="86"/>
      <c r="E16" s="86"/>
      <c r="F16" s="86"/>
      <c r="G16" s="86"/>
      <c r="H16" s="86"/>
      <c r="I16" s="86"/>
      <c r="J16" s="86"/>
      <c r="K16" s="86"/>
      <c r="L16" s="86"/>
      <c r="M16" s="86"/>
      <c r="N16" s="86"/>
      <c r="O16" s="86"/>
      <c r="P16" s="86"/>
      <c r="Q16" s="86"/>
      <c r="R16" s="86"/>
      <c r="S16" s="86"/>
      <c r="T16" s="86"/>
    </row>
    <row r="17" spans="1:20" x14ac:dyDescent="0.2">
      <c r="A17" s="87"/>
      <c r="B17" s="86"/>
      <c r="C17" s="86"/>
      <c r="D17" s="86"/>
      <c r="E17" s="86"/>
      <c r="F17" s="86"/>
      <c r="G17" s="86"/>
      <c r="H17" s="86"/>
      <c r="I17" s="86"/>
      <c r="J17" s="86"/>
      <c r="K17" s="86"/>
      <c r="L17" s="86"/>
      <c r="M17" s="86"/>
      <c r="N17" s="86"/>
      <c r="O17" s="86"/>
      <c r="P17" s="86"/>
      <c r="Q17" s="86"/>
      <c r="R17" s="86"/>
      <c r="S17" s="86"/>
      <c r="T17" s="86"/>
    </row>
    <row r="18" spans="1:20" x14ac:dyDescent="0.2">
      <c r="A18" s="87"/>
      <c r="B18" s="87"/>
      <c r="C18" s="87"/>
      <c r="D18" s="87"/>
      <c r="E18" s="87"/>
      <c r="F18" s="87"/>
      <c r="G18" s="87"/>
      <c r="H18" s="87"/>
      <c r="I18" s="87"/>
      <c r="J18" s="87"/>
      <c r="K18" s="87"/>
      <c r="L18" s="87"/>
      <c r="M18" s="87"/>
      <c r="N18" s="87"/>
      <c r="O18" s="87"/>
      <c r="P18" s="87"/>
      <c r="Q18" s="87"/>
      <c r="R18" s="113"/>
      <c r="S18" s="113"/>
      <c r="T18" s="86"/>
    </row>
    <row r="19" spans="1:20" ht="27.75" customHeight="1" x14ac:dyDescent="0.2">
      <c r="A19" s="86"/>
      <c r="B19" s="86"/>
      <c r="C19" s="86"/>
      <c r="D19" s="86"/>
      <c r="E19" s="86"/>
      <c r="F19" s="86"/>
      <c r="G19" s="86"/>
      <c r="H19" s="86"/>
      <c r="I19" s="86"/>
      <c r="J19" s="86"/>
      <c r="K19" s="86"/>
      <c r="L19" s="86"/>
      <c r="M19" s="86"/>
      <c r="N19" s="86"/>
      <c r="O19" s="86"/>
      <c r="P19" s="86"/>
      <c r="Q19" s="86"/>
      <c r="R19" s="86"/>
      <c r="S19" s="86"/>
      <c r="T19" s="86"/>
    </row>
    <row r="20" spans="1:20" ht="28.5" customHeight="1" x14ac:dyDescent="0.2">
      <c r="A20" s="86"/>
      <c r="B20" s="113"/>
      <c r="C20" s="113"/>
      <c r="D20" s="113"/>
      <c r="E20" s="113"/>
      <c r="F20" s="113"/>
      <c r="G20" s="113"/>
      <c r="H20" s="113"/>
      <c r="I20" s="113"/>
      <c r="J20" s="113"/>
      <c r="K20" s="86"/>
      <c r="L20" s="86"/>
      <c r="M20" s="86"/>
      <c r="N20" s="86"/>
      <c r="O20" s="86"/>
      <c r="P20" s="86"/>
      <c r="Q20" s="86"/>
      <c r="R20" s="86"/>
      <c r="S20" s="86"/>
      <c r="T20" s="86"/>
    </row>
    <row r="21" spans="1:20" x14ac:dyDescent="0.2">
      <c r="A21" s="93"/>
      <c r="B21" s="93"/>
      <c r="C21" s="93"/>
      <c r="D21" s="113"/>
      <c r="E21" s="113"/>
      <c r="F21" s="113"/>
      <c r="G21" s="113"/>
      <c r="H21" s="113"/>
      <c r="I21" s="113"/>
      <c r="J21" s="113"/>
      <c r="K21" s="86"/>
      <c r="L21" s="86"/>
      <c r="M21" s="86"/>
      <c r="N21" s="86"/>
      <c r="O21" s="86"/>
      <c r="P21" s="86"/>
      <c r="Q21" s="86"/>
      <c r="R21" s="86"/>
      <c r="S21" s="86"/>
      <c r="T21" s="86"/>
    </row>
    <row r="22" spans="1:20" ht="29.25" customHeight="1" x14ac:dyDescent="0.2">
      <c r="A22" s="86"/>
      <c r="B22" s="86"/>
      <c r="C22" s="86"/>
      <c r="D22" s="86"/>
      <c r="E22" s="86"/>
      <c r="F22" s="86"/>
      <c r="G22" s="86"/>
      <c r="H22" s="86"/>
      <c r="I22" s="86"/>
      <c r="J22" s="86"/>
      <c r="K22" s="86"/>
      <c r="L22" s="86"/>
      <c r="M22" s="86"/>
      <c r="N22" s="86"/>
      <c r="O22" s="86"/>
      <c r="P22" s="86"/>
      <c r="Q22" s="86"/>
      <c r="R22" s="116"/>
      <c r="S22" s="116"/>
      <c r="T22" s="86"/>
    </row>
    <row r="23" spans="1:20" ht="27" customHeight="1" x14ac:dyDescent="0.2">
      <c r="A23" s="86"/>
      <c r="B23" s="86"/>
      <c r="C23" s="86"/>
      <c r="D23" s="86"/>
      <c r="E23" s="86"/>
      <c r="F23" s="86"/>
      <c r="G23" s="86"/>
      <c r="H23" s="86"/>
      <c r="I23" s="86"/>
      <c r="J23" s="86"/>
      <c r="K23" s="86"/>
      <c r="L23" s="86"/>
      <c r="M23" s="86"/>
      <c r="N23" s="86"/>
      <c r="O23" s="86"/>
      <c r="P23" s="86"/>
      <c r="Q23" s="116"/>
      <c r="R23" s="117"/>
      <c r="S23" s="117"/>
      <c r="T23" s="86"/>
    </row>
    <row r="24" spans="1:20" ht="15.75" x14ac:dyDescent="0.25">
      <c r="A24" s="93"/>
      <c r="B24" s="93"/>
      <c r="C24" s="86"/>
      <c r="D24" s="86"/>
      <c r="E24" s="86"/>
      <c r="F24" s="86"/>
      <c r="G24" s="86"/>
      <c r="H24" s="86"/>
      <c r="I24" s="86"/>
      <c r="J24" s="86"/>
      <c r="K24" s="86"/>
      <c r="L24" s="86"/>
      <c r="M24" s="86"/>
      <c r="N24" s="86"/>
      <c r="O24" s="86"/>
      <c r="P24" s="125"/>
      <c r="Q24" s="125"/>
      <c r="R24" s="86"/>
      <c r="S24" s="86"/>
      <c r="T24" s="86"/>
    </row>
    <row r="25" spans="1:20" x14ac:dyDescent="0.2">
      <c r="A25" s="86"/>
      <c r="B25" s="86"/>
      <c r="C25" s="86"/>
      <c r="D25" s="86"/>
      <c r="E25" s="86"/>
      <c r="F25" s="86"/>
      <c r="G25" s="86"/>
      <c r="H25" s="86"/>
      <c r="I25" s="86"/>
      <c r="J25" s="86"/>
      <c r="K25" s="86"/>
      <c r="L25" s="86"/>
      <c r="M25" s="86"/>
      <c r="N25" s="86"/>
      <c r="O25" s="86"/>
      <c r="P25" s="86"/>
      <c r="Q25" s="86"/>
      <c r="R25" s="86"/>
      <c r="S25" s="86"/>
      <c r="T25" s="86"/>
    </row>
    <row r="26" spans="1:20" x14ac:dyDescent="0.2">
      <c r="A26" s="86"/>
      <c r="B26" s="86"/>
      <c r="C26" s="86"/>
      <c r="D26" s="86"/>
      <c r="E26" s="86"/>
      <c r="F26" s="86"/>
      <c r="G26" s="86"/>
      <c r="H26" s="86"/>
      <c r="I26" s="86"/>
      <c r="J26" s="86"/>
      <c r="K26" s="86"/>
      <c r="L26" s="86"/>
      <c r="M26" s="86"/>
      <c r="N26" s="86"/>
      <c r="O26" s="86"/>
      <c r="P26" s="86"/>
      <c r="Q26" s="86"/>
      <c r="R26" s="86"/>
      <c r="S26" s="86"/>
      <c r="T26" s="86" t="s">
        <v>43</v>
      </c>
    </row>
    <row r="27" spans="1:20" x14ac:dyDescent="0.2">
      <c r="A27" s="86"/>
      <c r="B27" s="86"/>
      <c r="C27" s="86"/>
      <c r="D27" s="86"/>
      <c r="E27" s="86"/>
      <c r="F27" s="86"/>
      <c r="G27" s="86"/>
      <c r="H27" s="86"/>
      <c r="I27" s="86"/>
      <c r="J27" s="86"/>
      <c r="K27" s="86"/>
      <c r="L27" s="86"/>
      <c r="M27" s="86"/>
      <c r="N27" s="86"/>
      <c r="O27" s="86"/>
      <c r="P27" s="86"/>
      <c r="Q27" s="86"/>
      <c r="R27" s="86"/>
      <c r="S27" s="86"/>
      <c r="T27" s="86" t="s">
        <v>44</v>
      </c>
    </row>
    <row r="28" spans="1:20" x14ac:dyDescent="0.2">
      <c r="A28" s="86"/>
      <c r="B28" s="86"/>
      <c r="C28" s="86"/>
      <c r="D28" s="86"/>
      <c r="E28" s="86"/>
      <c r="F28" s="86"/>
      <c r="G28" s="86"/>
      <c r="H28" s="86"/>
      <c r="I28" s="86"/>
      <c r="J28" s="86"/>
      <c r="K28" s="86"/>
      <c r="L28" s="86"/>
      <c r="M28" s="86"/>
      <c r="N28" s="86"/>
      <c r="O28" s="86"/>
      <c r="P28" s="86"/>
      <c r="Q28" s="86"/>
      <c r="R28" s="86"/>
      <c r="S28" s="86"/>
      <c r="T28" s="86" t="s">
        <v>45</v>
      </c>
    </row>
    <row r="29" spans="1:20" x14ac:dyDescent="0.2">
      <c r="A29" s="86"/>
      <c r="B29" s="86"/>
      <c r="C29" s="86"/>
      <c r="D29" s="86"/>
      <c r="E29" s="86"/>
      <c r="F29" s="86"/>
      <c r="G29" s="86"/>
      <c r="H29" s="86"/>
      <c r="I29" s="86"/>
      <c r="J29" s="86"/>
      <c r="K29" s="86"/>
      <c r="L29" s="86"/>
      <c r="M29" s="86"/>
      <c r="N29" s="86"/>
      <c r="O29" s="86"/>
      <c r="P29" s="86"/>
      <c r="Q29" s="86"/>
      <c r="R29" s="86"/>
      <c r="S29" s="86"/>
      <c r="T29" s="86" t="s">
        <v>46</v>
      </c>
    </row>
  </sheetData>
  <pageMargins left="0.70866141732283472" right="0.70866141732283472" top="0.74803149606299213" bottom="0.74803149606299213" header="0.31496062992125984" footer="0.31496062992125984"/>
  <pageSetup paperSize="9" scale="45" fitToHeight="0" orientation="landscape" r:id="rId1"/>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tabColor rgb="FFFF0000"/>
  </sheetPr>
  <dimension ref="A1:H46"/>
  <sheetViews>
    <sheetView zoomScaleNormal="100" workbookViewId="0"/>
  </sheetViews>
  <sheetFormatPr defaultRowHeight="15" x14ac:dyDescent="0.2"/>
  <cols>
    <col min="1" max="1" width="16.42578125" style="14" bestFit="1" customWidth="1"/>
    <col min="2" max="2" width="31.42578125" style="14" bestFit="1" customWidth="1"/>
    <col min="3" max="3" width="9.140625" style="14"/>
    <col min="4" max="4" width="19.5703125" style="14" bestFit="1" customWidth="1"/>
    <col min="5" max="16384" width="9.140625" style="14"/>
  </cols>
  <sheetData>
    <row r="1" spans="1:8" ht="15.75" x14ac:dyDescent="0.25">
      <c r="A1" s="16" t="s">
        <v>35</v>
      </c>
      <c r="B1" s="14" t="s">
        <v>40</v>
      </c>
      <c r="C1" s="14" t="s">
        <v>36</v>
      </c>
      <c r="D1" s="14" t="s">
        <v>41</v>
      </c>
      <c r="F1" s="64" t="s">
        <v>42</v>
      </c>
      <c r="G1" s="64"/>
      <c r="H1" s="64"/>
    </row>
    <row r="2" spans="1:8" x14ac:dyDescent="0.2">
      <c r="A2" s="14" t="s">
        <v>0</v>
      </c>
      <c r="B2" s="14" t="s">
        <v>26</v>
      </c>
      <c r="C2" s="49">
        <v>50466.795728320023</v>
      </c>
      <c r="D2" s="50">
        <v>3.8548975563380524E-3</v>
      </c>
    </row>
    <row r="3" spans="1:8" x14ac:dyDescent="0.2">
      <c r="A3" s="14" t="s">
        <v>0</v>
      </c>
      <c r="B3" s="14" t="s">
        <v>27</v>
      </c>
      <c r="C3" s="49">
        <v>6894</v>
      </c>
      <c r="D3" s="50">
        <v>3.7738129774683303E-3</v>
      </c>
    </row>
    <row r="4" spans="1:8" x14ac:dyDescent="0.2">
      <c r="A4" s="14" t="s">
        <v>0</v>
      </c>
      <c r="B4" s="14" t="s">
        <v>28</v>
      </c>
      <c r="C4" s="49">
        <v>43572.795728319994</v>
      </c>
      <c r="D4" s="50">
        <v>3.8677265951312812E-3</v>
      </c>
    </row>
    <row r="5" spans="1:8" x14ac:dyDescent="0.2">
      <c r="A5" s="14" t="s">
        <v>1</v>
      </c>
      <c r="B5" s="14" t="s">
        <v>26</v>
      </c>
      <c r="C5" s="49">
        <v>52534.577541997285</v>
      </c>
      <c r="D5" s="50">
        <v>3.8578866941260709E-3</v>
      </c>
    </row>
    <row r="6" spans="1:8" x14ac:dyDescent="0.2">
      <c r="A6" s="14" t="s">
        <v>1</v>
      </c>
      <c r="B6" s="14" t="s">
        <v>27</v>
      </c>
      <c r="C6" s="49">
        <v>7229</v>
      </c>
      <c r="D6" s="50">
        <v>3.7720370114200522E-3</v>
      </c>
    </row>
    <row r="7" spans="1:8" x14ac:dyDescent="0.2">
      <c r="A7" s="14" t="s">
        <v>1</v>
      </c>
      <c r="B7" s="14" t="s">
        <v>28</v>
      </c>
      <c r="C7" s="49">
        <v>45305.577541997394</v>
      </c>
      <c r="D7" s="50">
        <v>3.871584949174391E-3</v>
      </c>
    </row>
    <row r="8" spans="1:8" x14ac:dyDescent="0.2">
      <c r="A8" s="14" t="s">
        <v>2</v>
      </c>
      <c r="B8" s="14" t="s">
        <v>26</v>
      </c>
      <c r="C8" s="49">
        <v>54360.242446010503</v>
      </c>
      <c r="D8" s="50">
        <v>3.887082332859624E-3</v>
      </c>
    </row>
    <row r="9" spans="1:8" x14ac:dyDescent="0.2">
      <c r="A9" s="14" t="s">
        <v>2</v>
      </c>
      <c r="B9" s="14" t="s">
        <v>27</v>
      </c>
      <c r="C9" s="49">
        <v>7911.1009174312003</v>
      </c>
      <c r="D9" s="50">
        <v>3.7870057365294056E-3</v>
      </c>
    </row>
    <row r="10" spans="1:8" x14ac:dyDescent="0.2">
      <c r="A10" s="14" t="s">
        <v>2</v>
      </c>
      <c r="B10" s="14" t="s">
        <v>28</v>
      </c>
      <c r="C10" s="49">
        <v>46449.141528579246</v>
      </c>
      <c r="D10" s="50">
        <v>3.9041271269502631E-3</v>
      </c>
    </row>
    <row r="11" spans="1:8" x14ac:dyDescent="0.2">
      <c r="A11" s="14" t="s">
        <v>3</v>
      </c>
      <c r="B11" s="14" t="s">
        <v>26</v>
      </c>
      <c r="C11" s="49">
        <v>55054.592937918416</v>
      </c>
      <c r="D11" s="50">
        <v>3.8825983733445139E-3</v>
      </c>
    </row>
    <row r="12" spans="1:8" x14ac:dyDescent="0.2">
      <c r="A12" s="14" t="s">
        <v>3</v>
      </c>
      <c r="B12" s="14" t="s">
        <v>27</v>
      </c>
      <c r="C12" s="49">
        <v>8076</v>
      </c>
      <c r="D12" s="50">
        <v>3.7578765615541251E-3</v>
      </c>
    </row>
    <row r="13" spans="1:8" x14ac:dyDescent="0.2">
      <c r="A13" s="14" t="s">
        <v>3</v>
      </c>
      <c r="B13" s="14" t="s">
        <v>28</v>
      </c>
      <c r="C13" s="49">
        <v>46978.592937918489</v>
      </c>
      <c r="D13" s="50">
        <v>3.904039061305307E-3</v>
      </c>
    </row>
    <row r="14" spans="1:8" x14ac:dyDescent="0.2">
      <c r="A14" s="14" t="s">
        <v>4</v>
      </c>
      <c r="B14" s="14" t="s">
        <v>26</v>
      </c>
      <c r="C14" s="49">
        <v>53781.660514840798</v>
      </c>
      <c r="D14" s="50">
        <v>3.8836538954141863E-3</v>
      </c>
    </row>
    <row r="15" spans="1:8" x14ac:dyDescent="0.2">
      <c r="A15" s="14" t="s">
        <v>4</v>
      </c>
      <c r="B15" s="14" t="s">
        <v>27</v>
      </c>
      <c r="C15" s="49">
        <v>8036</v>
      </c>
      <c r="D15" s="50">
        <v>3.8254936120789779E-3</v>
      </c>
    </row>
    <row r="16" spans="1:8" x14ac:dyDescent="0.2">
      <c r="A16" s="14" t="s">
        <v>4</v>
      </c>
      <c r="B16" s="14" t="s">
        <v>28</v>
      </c>
      <c r="C16" s="49">
        <v>45745.660514840813</v>
      </c>
      <c r="D16" s="50">
        <v>3.8938707341617663E-3</v>
      </c>
    </row>
    <row r="17" spans="1:4" x14ac:dyDescent="0.2">
      <c r="A17" s="14" t="s">
        <v>5</v>
      </c>
      <c r="B17" s="14" t="s">
        <v>26</v>
      </c>
      <c r="C17" s="49">
        <v>56313.722793389286</v>
      </c>
      <c r="D17" s="50">
        <v>3.9904222093467825E-3</v>
      </c>
    </row>
    <row r="18" spans="1:4" x14ac:dyDescent="0.2">
      <c r="A18" s="14" t="s">
        <v>5</v>
      </c>
      <c r="B18" s="14" t="s">
        <v>27</v>
      </c>
      <c r="C18" s="49">
        <v>8078</v>
      </c>
      <c r="D18" s="50">
        <v>3.9411742455503287E-3</v>
      </c>
    </row>
    <row r="19" spans="1:4" x14ac:dyDescent="0.2">
      <c r="A19" s="14" t="s">
        <v>5</v>
      </c>
      <c r="B19" s="14" t="s">
        <v>28</v>
      </c>
      <c r="C19" s="49">
        <v>48235.722793389199</v>
      </c>
      <c r="D19" s="50">
        <v>3.9986697285816853E-3</v>
      </c>
    </row>
    <row r="20" spans="1:4" x14ac:dyDescent="0.2">
      <c r="A20" s="14" t="s">
        <v>6</v>
      </c>
      <c r="B20" s="14" t="s">
        <v>26</v>
      </c>
      <c r="C20" s="49">
        <v>52781.876150074313</v>
      </c>
      <c r="D20" s="50">
        <v>4.0740937527631678E-3</v>
      </c>
    </row>
    <row r="21" spans="1:4" x14ac:dyDescent="0.2">
      <c r="A21" s="14" t="s">
        <v>6</v>
      </c>
      <c r="B21" s="14" t="s">
        <v>27</v>
      </c>
      <c r="C21" s="49">
        <v>7386</v>
      </c>
      <c r="D21" s="50">
        <v>4.0057014772693087E-3</v>
      </c>
    </row>
    <row r="22" spans="1:4" x14ac:dyDescent="0.2">
      <c r="A22" s="14" t="s">
        <v>6</v>
      </c>
      <c r="B22" s="14" t="s">
        <v>28</v>
      </c>
      <c r="C22" s="49">
        <v>45395.876150074298</v>
      </c>
      <c r="D22" s="50">
        <v>4.0852213130095575E-3</v>
      </c>
    </row>
    <row r="23" spans="1:4" x14ac:dyDescent="0.2">
      <c r="A23" s="14" t="s">
        <v>7</v>
      </c>
      <c r="B23" s="14" t="s">
        <v>26</v>
      </c>
      <c r="C23" s="49">
        <v>52374.587342481289</v>
      </c>
      <c r="D23" s="50">
        <v>4.1100785412816953E-3</v>
      </c>
    </row>
    <row r="24" spans="1:4" x14ac:dyDescent="0.2">
      <c r="A24" s="14" t="s">
        <v>7</v>
      </c>
      <c r="B24" s="14" t="s">
        <v>27</v>
      </c>
      <c r="C24" s="49">
        <v>7628</v>
      </c>
      <c r="D24" s="50">
        <v>4.0594228864417638E-3</v>
      </c>
    </row>
    <row r="25" spans="1:4" x14ac:dyDescent="0.2">
      <c r="A25" s="14" t="s">
        <v>7</v>
      </c>
      <c r="B25" s="14" t="s">
        <v>28</v>
      </c>
      <c r="C25" s="49">
        <v>44746.587342481282</v>
      </c>
      <c r="D25" s="50">
        <v>4.118713866522513E-3</v>
      </c>
    </row>
    <row r="26" spans="1:4" x14ac:dyDescent="0.2">
      <c r="A26" s="14" t="s">
        <v>8</v>
      </c>
      <c r="B26" s="14" t="s">
        <v>26</v>
      </c>
      <c r="C26" s="49">
        <v>46741.605134720638</v>
      </c>
      <c r="D26" s="50">
        <v>4.1089826432215469E-3</v>
      </c>
    </row>
    <row r="27" spans="1:4" x14ac:dyDescent="0.2">
      <c r="A27" s="14" t="s">
        <v>8</v>
      </c>
      <c r="B27" s="14" t="s">
        <v>27</v>
      </c>
      <c r="C27" s="49">
        <v>6858</v>
      </c>
      <c r="D27" s="50">
        <v>4.0764435695538059E-3</v>
      </c>
    </row>
    <row r="28" spans="1:4" x14ac:dyDescent="0.2">
      <c r="A28" s="14" t="s">
        <v>8</v>
      </c>
      <c r="B28" s="14" t="s">
        <v>28</v>
      </c>
      <c r="C28" s="49">
        <v>39883.605134720587</v>
      </c>
      <c r="D28" s="50">
        <v>4.1145777484398382E-3</v>
      </c>
    </row>
    <row r="29" spans="1:4" x14ac:dyDescent="0.2">
      <c r="A29" s="14" t="s">
        <v>9</v>
      </c>
      <c r="B29" s="14" t="s">
        <v>26</v>
      </c>
      <c r="C29" s="49">
        <v>48382.4931156729</v>
      </c>
      <c r="D29" s="50">
        <v>4.2219192724280352E-3</v>
      </c>
    </row>
    <row r="30" spans="1:4" x14ac:dyDescent="0.2">
      <c r="A30" s="14" t="s">
        <v>9</v>
      </c>
      <c r="B30" s="14" t="s">
        <v>27</v>
      </c>
      <c r="C30" s="49">
        <v>6961</v>
      </c>
      <c r="D30" s="50">
        <v>4.1921060192501077E-3</v>
      </c>
    </row>
    <row r="31" spans="1:4" x14ac:dyDescent="0.2">
      <c r="A31" s="14" t="s">
        <v>9</v>
      </c>
      <c r="B31" s="14" t="s">
        <v>28</v>
      </c>
      <c r="C31" s="49">
        <v>41421.493115672863</v>
      </c>
      <c r="D31" s="50">
        <v>4.2269294746144249E-3</v>
      </c>
    </row>
    <row r="32" spans="1:4" x14ac:dyDescent="0.2">
      <c r="A32" s="14" t="s">
        <v>10</v>
      </c>
      <c r="B32" s="14" t="s">
        <v>26</v>
      </c>
      <c r="C32" s="49">
        <v>44996.754836058506</v>
      </c>
      <c r="D32" s="50">
        <v>4.3220442888658953E-3</v>
      </c>
    </row>
    <row r="33" spans="1:4" x14ac:dyDescent="0.2">
      <c r="A33" s="14" t="s">
        <v>10</v>
      </c>
      <c r="B33" s="14" t="s">
        <v>27</v>
      </c>
      <c r="C33" s="49">
        <v>6456</v>
      </c>
      <c r="D33" s="50">
        <v>4.260141298361558E-3</v>
      </c>
    </row>
    <row r="34" spans="1:4" x14ac:dyDescent="0.2">
      <c r="A34" s="14" t="s">
        <v>10</v>
      </c>
      <c r="B34" s="14" t="s">
        <v>28</v>
      </c>
      <c r="C34" s="49">
        <v>38540.754836058506</v>
      </c>
      <c r="D34" s="50">
        <v>4.3324137200925544E-3</v>
      </c>
    </row>
    <row r="35" spans="1:4" x14ac:dyDescent="0.2">
      <c r="A35" s="14" t="s">
        <v>11</v>
      </c>
      <c r="B35" s="14" t="s">
        <v>26</v>
      </c>
      <c r="C35" s="49">
        <v>43892</v>
      </c>
      <c r="D35" s="50">
        <v>4.4433242706846095E-3</v>
      </c>
    </row>
    <row r="36" spans="1:4" x14ac:dyDescent="0.2">
      <c r="A36" s="14" t="s">
        <v>11</v>
      </c>
      <c r="B36" s="14" t="s">
        <v>27</v>
      </c>
      <c r="C36" s="49">
        <v>6383</v>
      </c>
      <c r="D36" s="50">
        <v>4.373922920256932E-3</v>
      </c>
    </row>
    <row r="37" spans="1:4" x14ac:dyDescent="0.2">
      <c r="A37" s="14" t="s">
        <v>11</v>
      </c>
      <c r="B37" s="14" t="s">
        <v>28</v>
      </c>
      <c r="C37" s="49">
        <v>37509</v>
      </c>
      <c r="D37" s="50">
        <v>4.4551344714305599E-3</v>
      </c>
    </row>
    <row r="38" spans="1:4" x14ac:dyDescent="0.2">
      <c r="A38" s="14" t="s">
        <v>12</v>
      </c>
      <c r="B38" s="14" t="s">
        <v>26</v>
      </c>
      <c r="C38" s="49">
        <v>42111.802058343404</v>
      </c>
      <c r="D38" s="50">
        <v>4.5468371185236472E-3</v>
      </c>
    </row>
    <row r="39" spans="1:4" x14ac:dyDescent="0.2">
      <c r="A39" s="14" t="s">
        <v>12</v>
      </c>
      <c r="B39" s="14" t="s">
        <v>27</v>
      </c>
      <c r="C39" s="49">
        <v>6112</v>
      </c>
      <c r="D39" s="50">
        <v>4.3884525887143691E-3</v>
      </c>
    </row>
    <row r="40" spans="1:4" x14ac:dyDescent="0.2">
      <c r="A40" s="14" t="s">
        <v>12</v>
      </c>
      <c r="B40" s="14" t="s">
        <v>28</v>
      </c>
      <c r="C40" s="49">
        <v>35999.802058343412</v>
      </c>
      <c r="D40" s="50">
        <v>4.5737274398822327E-3</v>
      </c>
    </row>
    <row r="41" spans="1:4" x14ac:dyDescent="0.2">
      <c r="A41" s="14" t="s">
        <v>13</v>
      </c>
      <c r="B41" s="14" t="s">
        <v>26</v>
      </c>
      <c r="C41" s="49">
        <v>38993.366162392478</v>
      </c>
      <c r="D41" s="50">
        <v>4.6149827048609328E-3</v>
      </c>
    </row>
    <row r="42" spans="1:4" x14ac:dyDescent="0.2">
      <c r="A42" s="14" t="s">
        <v>13</v>
      </c>
      <c r="B42" s="14" t="s">
        <v>27</v>
      </c>
      <c r="C42" s="49">
        <v>5843</v>
      </c>
      <c r="D42" s="50">
        <v>4.4967149675775387E-3</v>
      </c>
    </row>
    <row r="43" spans="1:4" x14ac:dyDescent="0.2">
      <c r="A43" s="14" t="s">
        <v>13</v>
      </c>
      <c r="B43" s="14" t="s">
        <v>28</v>
      </c>
      <c r="C43" s="49">
        <v>33150.366162392529</v>
      </c>
      <c r="D43" s="50">
        <v>4.6358282781967276E-3</v>
      </c>
    </row>
    <row r="44" spans="1:4" x14ac:dyDescent="0.2">
      <c r="A44" s="14" t="s">
        <v>14</v>
      </c>
      <c r="B44" s="14" t="s">
        <v>26</v>
      </c>
      <c r="C44" s="49">
        <v>33293.819790005735</v>
      </c>
      <c r="D44" s="50">
        <v>4.7240011774645312E-3</v>
      </c>
    </row>
    <row r="45" spans="1:4" x14ac:dyDescent="0.2">
      <c r="A45" s="14" t="s">
        <v>14</v>
      </c>
      <c r="B45" s="14" t="s">
        <v>27</v>
      </c>
      <c r="C45" s="49">
        <v>5068</v>
      </c>
      <c r="D45" s="50">
        <v>4.596926247478734E-3</v>
      </c>
    </row>
    <row r="46" spans="1:4" x14ac:dyDescent="0.2">
      <c r="A46" s="14" t="s">
        <v>14</v>
      </c>
      <c r="B46" s="14" t="s">
        <v>28</v>
      </c>
      <c r="C46" s="49">
        <v>28225.819790005738</v>
      </c>
      <c r="D46" s="50">
        <v>4.7468177245111477E-3</v>
      </c>
    </row>
  </sheetData>
  <sortState xmlns:xlrd2="http://schemas.microsoft.com/office/spreadsheetml/2017/richdata2" ref="A2:D46">
    <sortCondition ref="A2:A46"/>
    <sortCondition ref="B2:B46"/>
  </sortState>
  <mergeCells count="1">
    <mergeCell ref="F1:H1"/>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AC723-C715-4B2B-9015-E92342592276}">
  <sheetPr codeName="Sheet10">
    <tabColor rgb="FFFF0000"/>
  </sheetPr>
  <dimension ref="A1:P46"/>
  <sheetViews>
    <sheetView zoomScaleNormal="100" workbookViewId="0"/>
  </sheetViews>
  <sheetFormatPr defaultRowHeight="15" x14ac:dyDescent="0.2"/>
  <cols>
    <col min="1" max="1" width="16.42578125" style="14" bestFit="1" customWidth="1"/>
    <col min="2" max="2" width="31.42578125" style="14" bestFit="1" customWidth="1"/>
    <col min="3" max="3" width="9.140625" style="14"/>
    <col min="4" max="4" width="22.5703125" style="14" bestFit="1" customWidth="1"/>
    <col min="5" max="5" width="17.5703125" style="14" bestFit="1" customWidth="1"/>
    <col min="6" max="6" width="18.42578125" style="14" bestFit="1" customWidth="1"/>
    <col min="7" max="7" width="10.5703125" style="14" bestFit="1" customWidth="1"/>
    <col min="8" max="8" width="9.140625" style="14"/>
    <col min="9" max="9" width="16.42578125" style="14" bestFit="1" customWidth="1"/>
    <col min="10" max="10" width="31.42578125" style="14" bestFit="1" customWidth="1"/>
    <col min="11" max="11" width="17.5703125" style="14" bestFit="1" customWidth="1"/>
    <col min="12" max="12" width="18.42578125" style="14" bestFit="1" customWidth="1"/>
    <col min="13" max="13" width="17.5703125" style="14" bestFit="1" customWidth="1"/>
    <col min="14" max="14" width="18.42578125" style="14" bestFit="1" customWidth="1"/>
    <col min="15" max="15" width="10.5703125" style="14" bestFit="1" customWidth="1"/>
    <col min="16" max="16" width="12" style="14" bestFit="1" customWidth="1"/>
    <col min="17" max="17" width="11" style="14" bestFit="1" customWidth="1"/>
    <col min="18" max="16384" width="9.140625" style="14"/>
  </cols>
  <sheetData>
    <row r="1" spans="1:16" ht="15.75" x14ac:dyDescent="0.25">
      <c r="A1" s="16" t="s">
        <v>35</v>
      </c>
      <c r="B1" s="14" t="s">
        <v>40</v>
      </c>
      <c r="C1" s="14" t="s">
        <v>36</v>
      </c>
      <c r="D1" s="14" t="s">
        <v>41</v>
      </c>
      <c r="E1" s="14" t="s">
        <v>37</v>
      </c>
      <c r="F1" s="14" t="s">
        <v>38</v>
      </c>
      <c r="G1" s="14" t="s">
        <v>39</v>
      </c>
    </row>
    <row r="2" spans="1:16" x14ac:dyDescent="0.2">
      <c r="A2" s="14" t="s">
        <v>15</v>
      </c>
      <c r="B2" s="14" t="s">
        <v>26</v>
      </c>
      <c r="C2" s="14">
        <v>36170</v>
      </c>
      <c r="D2" s="50">
        <v>4.9965989000000004E-3</v>
      </c>
      <c r="E2" s="50">
        <v>6.4718953E-4</v>
      </c>
      <c r="F2" s="50">
        <v>1.2476484699999999E-3</v>
      </c>
      <c r="G2" s="50">
        <v>3.1017604099999999E-3</v>
      </c>
      <c r="L2" s="50"/>
      <c r="M2" s="50"/>
      <c r="N2" s="50"/>
      <c r="O2" s="50"/>
      <c r="P2" s="51"/>
    </row>
    <row r="3" spans="1:16" x14ac:dyDescent="0.2">
      <c r="A3" s="14" t="s">
        <v>15</v>
      </c>
      <c r="B3" s="14" t="s">
        <v>28</v>
      </c>
      <c r="C3" s="14">
        <v>32477</v>
      </c>
      <c r="D3" s="50">
        <v>5.0219961000000004E-3</v>
      </c>
      <c r="E3" s="50">
        <v>6.4847185000000004E-4</v>
      </c>
      <c r="F3" s="50">
        <v>1.2493401000000001E-3</v>
      </c>
      <c r="G3" s="50">
        <v>3.12418365E-3</v>
      </c>
      <c r="L3" s="50"/>
      <c r="M3" s="50"/>
      <c r="N3" s="50"/>
      <c r="O3" s="50"/>
      <c r="P3" s="51"/>
    </row>
    <row r="4" spans="1:16" x14ac:dyDescent="0.2">
      <c r="A4" s="14" t="s">
        <v>15</v>
      </c>
      <c r="B4" s="14" t="s">
        <v>27</v>
      </c>
      <c r="C4" s="14">
        <v>3693</v>
      </c>
      <c r="D4" s="50">
        <v>4.7732507000000004E-3</v>
      </c>
      <c r="E4" s="50">
        <v>6.3591254999999995E-4</v>
      </c>
      <c r="F4" s="50">
        <v>1.23277185E-3</v>
      </c>
      <c r="G4" s="50">
        <v>2.9045658300000002E-3</v>
      </c>
      <c r="L4" s="50"/>
      <c r="M4" s="50"/>
      <c r="N4" s="50"/>
      <c r="O4" s="50"/>
      <c r="P4" s="51"/>
    </row>
    <row r="5" spans="1:16" x14ac:dyDescent="0.2">
      <c r="C5" s="49"/>
      <c r="D5" s="50"/>
      <c r="E5" s="50"/>
      <c r="F5" s="50"/>
      <c r="G5" s="50"/>
    </row>
    <row r="6" spans="1:16" x14ac:dyDescent="0.2">
      <c r="C6" s="49"/>
      <c r="D6" s="50"/>
      <c r="E6" s="50"/>
      <c r="F6" s="50"/>
      <c r="G6" s="50"/>
    </row>
    <row r="7" spans="1:16" x14ac:dyDescent="0.2">
      <c r="C7" s="49"/>
      <c r="D7" s="50"/>
      <c r="E7" s="50"/>
      <c r="F7" s="50"/>
      <c r="G7" s="50"/>
    </row>
    <row r="8" spans="1:16" x14ac:dyDescent="0.2">
      <c r="C8" s="49"/>
      <c r="D8" s="50"/>
      <c r="E8" s="50"/>
      <c r="F8" s="50"/>
      <c r="G8" s="50"/>
    </row>
    <row r="9" spans="1:16" x14ac:dyDescent="0.2">
      <c r="C9" s="49"/>
      <c r="D9" s="50"/>
      <c r="E9" s="50"/>
      <c r="F9" s="50"/>
      <c r="G9" s="50"/>
    </row>
    <row r="10" spans="1:16" x14ac:dyDescent="0.2">
      <c r="C10" s="49"/>
      <c r="D10" s="50"/>
      <c r="E10" s="50"/>
      <c r="F10" s="50"/>
      <c r="G10" s="50"/>
    </row>
    <row r="11" spans="1:16" x14ac:dyDescent="0.2">
      <c r="C11" s="49"/>
      <c r="D11" s="50"/>
      <c r="E11" s="50"/>
      <c r="F11" s="50"/>
      <c r="G11" s="50"/>
    </row>
    <row r="12" spans="1:16" x14ac:dyDescent="0.2">
      <c r="C12" s="49"/>
      <c r="D12" s="50"/>
      <c r="E12" s="50"/>
      <c r="F12" s="50"/>
      <c r="G12" s="50"/>
    </row>
    <row r="13" spans="1:16" x14ac:dyDescent="0.2">
      <c r="C13" s="49"/>
      <c r="D13" s="50"/>
      <c r="E13" s="50"/>
      <c r="F13" s="50"/>
      <c r="G13" s="50"/>
    </row>
    <row r="14" spans="1:16" x14ac:dyDescent="0.2">
      <c r="C14" s="49"/>
      <c r="D14" s="50"/>
      <c r="E14" s="50"/>
      <c r="F14" s="50"/>
      <c r="G14" s="50"/>
    </row>
    <row r="15" spans="1:16" x14ac:dyDescent="0.2">
      <c r="C15" s="49"/>
      <c r="D15" s="50"/>
      <c r="E15" s="50"/>
      <c r="F15" s="50"/>
      <c r="G15" s="50"/>
    </row>
    <row r="16" spans="1:16" x14ac:dyDescent="0.2">
      <c r="C16" s="49"/>
      <c r="D16" s="50"/>
      <c r="E16" s="50"/>
      <c r="F16" s="50"/>
      <c r="G16" s="50"/>
    </row>
    <row r="17" spans="3:7" x14ac:dyDescent="0.2">
      <c r="C17" s="49"/>
      <c r="D17" s="50"/>
      <c r="E17" s="50"/>
      <c r="F17" s="50"/>
      <c r="G17" s="50"/>
    </row>
    <row r="18" spans="3:7" x14ac:dyDescent="0.2">
      <c r="C18" s="49"/>
      <c r="D18" s="50"/>
      <c r="E18" s="50"/>
      <c r="F18" s="50"/>
      <c r="G18" s="50"/>
    </row>
    <row r="19" spans="3:7" x14ac:dyDescent="0.2">
      <c r="C19" s="49"/>
      <c r="D19" s="50"/>
      <c r="E19" s="50"/>
      <c r="F19" s="50"/>
      <c r="G19" s="50"/>
    </row>
    <row r="20" spans="3:7" x14ac:dyDescent="0.2">
      <c r="C20" s="49"/>
      <c r="D20" s="50"/>
      <c r="E20" s="50"/>
      <c r="F20" s="50"/>
      <c r="G20" s="50"/>
    </row>
    <row r="21" spans="3:7" x14ac:dyDescent="0.2">
      <c r="C21" s="49"/>
      <c r="D21" s="50"/>
      <c r="E21" s="50"/>
      <c r="F21" s="50"/>
      <c r="G21" s="50"/>
    </row>
    <row r="22" spans="3:7" x14ac:dyDescent="0.2">
      <c r="C22" s="49"/>
      <c r="D22" s="50"/>
      <c r="E22" s="50"/>
      <c r="F22" s="50"/>
      <c r="G22" s="50"/>
    </row>
    <row r="23" spans="3:7" x14ac:dyDescent="0.2">
      <c r="C23" s="49"/>
      <c r="D23" s="50"/>
      <c r="E23" s="50"/>
      <c r="F23" s="50"/>
      <c r="G23" s="50"/>
    </row>
    <row r="24" spans="3:7" x14ac:dyDescent="0.2">
      <c r="C24" s="49"/>
      <c r="D24" s="50"/>
      <c r="E24" s="50"/>
      <c r="F24" s="50"/>
      <c r="G24" s="50"/>
    </row>
    <row r="25" spans="3:7" x14ac:dyDescent="0.2">
      <c r="C25" s="49"/>
      <c r="D25" s="50"/>
      <c r="E25" s="50"/>
      <c r="F25" s="50"/>
      <c r="G25" s="50"/>
    </row>
    <row r="26" spans="3:7" x14ac:dyDescent="0.2">
      <c r="C26" s="49"/>
      <c r="D26" s="50"/>
      <c r="E26" s="50"/>
      <c r="F26" s="50"/>
      <c r="G26" s="50"/>
    </row>
    <row r="27" spans="3:7" x14ac:dyDescent="0.2">
      <c r="C27" s="49"/>
      <c r="D27" s="50"/>
      <c r="E27" s="50"/>
      <c r="F27" s="50"/>
      <c r="G27" s="50"/>
    </row>
    <row r="28" spans="3:7" x14ac:dyDescent="0.2">
      <c r="C28" s="49"/>
      <c r="D28" s="50"/>
      <c r="E28" s="50"/>
      <c r="F28" s="50"/>
      <c r="G28" s="50"/>
    </row>
    <row r="29" spans="3:7" x14ac:dyDescent="0.2">
      <c r="C29" s="49"/>
      <c r="D29" s="50"/>
      <c r="E29" s="50"/>
      <c r="F29" s="50"/>
      <c r="G29" s="50"/>
    </row>
    <row r="30" spans="3:7" x14ac:dyDescent="0.2">
      <c r="C30" s="49"/>
      <c r="D30" s="50"/>
      <c r="E30" s="50"/>
      <c r="F30" s="50"/>
      <c r="G30" s="50"/>
    </row>
    <row r="31" spans="3:7" x14ac:dyDescent="0.2">
      <c r="C31" s="49"/>
      <c r="D31" s="50"/>
    </row>
    <row r="32" spans="3:7" x14ac:dyDescent="0.2">
      <c r="C32" s="49"/>
      <c r="D32" s="50"/>
    </row>
    <row r="33" spans="3:4" x14ac:dyDescent="0.2">
      <c r="C33" s="49"/>
      <c r="D33" s="50"/>
    </row>
    <row r="34" spans="3:4" x14ac:dyDescent="0.2">
      <c r="C34" s="49"/>
      <c r="D34" s="50"/>
    </row>
    <row r="35" spans="3:4" x14ac:dyDescent="0.2">
      <c r="C35" s="49"/>
      <c r="D35" s="50"/>
    </row>
    <row r="36" spans="3:4" x14ac:dyDescent="0.2">
      <c r="C36" s="49"/>
      <c r="D36" s="50"/>
    </row>
    <row r="37" spans="3:4" x14ac:dyDescent="0.2">
      <c r="C37" s="49"/>
      <c r="D37" s="50"/>
    </row>
    <row r="38" spans="3:4" x14ac:dyDescent="0.2">
      <c r="C38" s="49"/>
      <c r="D38" s="50"/>
    </row>
    <row r="39" spans="3:4" x14ac:dyDescent="0.2">
      <c r="C39" s="49"/>
      <c r="D39" s="50"/>
    </row>
    <row r="40" spans="3:4" x14ac:dyDescent="0.2">
      <c r="C40" s="49"/>
      <c r="D40" s="50"/>
    </row>
    <row r="41" spans="3:4" x14ac:dyDescent="0.2">
      <c r="C41" s="49"/>
      <c r="D41" s="50"/>
    </row>
    <row r="42" spans="3:4" x14ac:dyDescent="0.2">
      <c r="C42" s="49"/>
      <c r="D42" s="50"/>
    </row>
    <row r="43" spans="3:4" x14ac:dyDescent="0.2">
      <c r="C43" s="49"/>
      <c r="D43" s="50"/>
    </row>
    <row r="44" spans="3:4" x14ac:dyDescent="0.2">
      <c r="C44" s="49"/>
      <c r="D44" s="50"/>
    </row>
    <row r="45" spans="3:4" x14ac:dyDescent="0.2">
      <c r="C45" s="49"/>
      <c r="D45" s="50"/>
    </row>
    <row r="46" spans="3:4" x14ac:dyDescent="0.2">
      <c r="C46" s="49"/>
      <c r="D46" s="50"/>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92E1C-4B03-4FD3-8B1B-AE147CB9F850}">
  <sheetPr codeName="Sheet2">
    <tabColor rgb="FFFF0000"/>
  </sheetPr>
  <dimension ref="A1:B9"/>
  <sheetViews>
    <sheetView zoomScaleNormal="100" workbookViewId="0">
      <selection activeCell="B3" sqref="B3"/>
    </sheetView>
  </sheetViews>
  <sheetFormatPr defaultRowHeight="15" x14ac:dyDescent="0.2"/>
  <cols>
    <col min="1" max="1" width="25.140625" style="14" bestFit="1" customWidth="1"/>
    <col min="2" max="2" width="14.5703125" style="14" bestFit="1" customWidth="1"/>
    <col min="3" max="16384" width="9.140625" style="14"/>
  </cols>
  <sheetData>
    <row r="1" spans="1:2" ht="15.75" x14ac:dyDescent="0.25">
      <c r="A1" s="16" t="s">
        <v>97</v>
      </c>
      <c r="B1" s="15" t="s">
        <v>125</v>
      </c>
    </row>
    <row r="2" spans="1:2" x14ac:dyDescent="0.2">
      <c r="A2" s="14" t="s">
        <v>99</v>
      </c>
      <c r="B2" s="15" t="s">
        <v>123</v>
      </c>
    </row>
    <row r="3" spans="1:2" x14ac:dyDescent="0.2">
      <c r="A3" s="14" t="s">
        <v>101</v>
      </c>
      <c r="B3" s="15" t="s">
        <v>128</v>
      </c>
    </row>
    <row r="4" spans="1:2" x14ac:dyDescent="0.2">
      <c r="A4" s="14" t="s">
        <v>103</v>
      </c>
      <c r="B4" s="15" t="s">
        <v>124</v>
      </c>
    </row>
    <row r="5" spans="1:2" x14ac:dyDescent="0.2">
      <c r="A5" s="14" t="s">
        <v>105</v>
      </c>
      <c r="B5" s="15" t="s">
        <v>106</v>
      </c>
    </row>
    <row r="6" spans="1:2" x14ac:dyDescent="0.2">
      <c r="A6" s="14" t="s">
        <v>107</v>
      </c>
      <c r="B6" s="14">
        <v>2026</v>
      </c>
    </row>
    <row r="7" spans="1:2" x14ac:dyDescent="0.2">
      <c r="A7" s="14" t="s">
        <v>111</v>
      </c>
      <c r="B7" s="15" t="s">
        <v>120</v>
      </c>
    </row>
    <row r="8" spans="1:2" x14ac:dyDescent="0.2">
      <c r="A8" s="14" t="s">
        <v>121</v>
      </c>
      <c r="B8" s="14">
        <v>2026</v>
      </c>
    </row>
    <row r="9" spans="1:2" x14ac:dyDescent="0.2">
      <c r="A9" s="14" t="s">
        <v>122</v>
      </c>
      <c r="B9" s="15" t="s">
        <v>126</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8AF7E-E6B5-4555-991D-8DEFC6077014}">
  <sheetPr codeName="Sheet11">
    <tabColor rgb="FFFF0000"/>
  </sheetPr>
  <dimension ref="A1:B9"/>
  <sheetViews>
    <sheetView zoomScaleNormal="100" workbookViewId="0">
      <selection activeCell="J16" sqref="J16"/>
    </sheetView>
  </sheetViews>
  <sheetFormatPr defaultRowHeight="15" x14ac:dyDescent="0.2"/>
  <cols>
    <col min="1" max="1" width="25.140625" style="14" bestFit="1" customWidth="1"/>
    <col min="2" max="2" width="14.5703125" style="14" bestFit="1" customWidth="1"/>
    <col min="3" max="16384" width="9.140625" style="14"/>
  </cols>
  <sheetData>
    <row r="1" spans="1:2" ht="15.75" x14ac:dyDescent="0.25">
      <c r="A1" s="16" t="s">
        <v>97</v>
      </c>
      <c r="B1" s="15" t="s">
        <v>98</v>
      </c>
    </row>
    <row r="2" spans="1:2" x14ac:dyDescent="0.2">
      <c r="A2" s="14" t="s">
        <v>99</v>
      </c>
      <c r="B2" s="15" t="s">
        <v>100</v>
      </c>
    </row>
    <row r="3" spans="1:2" x14ac:dyDescent="0.2">
      <c r="A3" s="14" t="s">
        <v>101</v>
      </c>
      <c r="B3" s="15" t="s">
        <v>102</v>
      </c>
    </row>
    <row r="4" spans="1:2" x14ac:dyDescent="0.2">
      <c r="A4" s="14" t="s">
        <v>103</v>
      </c>
      <c r="B4" s="15" t="s">
        <v>104</v>
      </c>
    </row>
    <row r="5" spans="1:2" x14ac:dyDescent="0.2">
      <c r="A5" s="14" t="s">
        <v>105</v>
      </c>
      <c r="B5" s="15" t="s">
        <v>106</v>
      </c>
    </row>
    <row r="6" spans="1:2" x14ac:dyDescent="0.2">
      <c r="A6" s="14" t="s">
        <v>107</v>
      </c>
      <c r="B6" s="14">
        <v>2024</v>
      </c>
    </row>
    <row r="7" spans="1:2" x14ac:dyDescent="0.2">
      <c r="A7" s="14" t="s">
        <v>108</v>
      </c>
      <c r="B7" s="15" t="s">
        <v>109</v>
      </c>
    </row>
    <row r="8" spans="1:2" x14ac:dyDescent="0.2">
      <c r="A8" s="14" t="s">
        <v>110</v>
      </c>
      <c r="B8" s="14">
        <v>2023</v>
      </c>
    </row>
    <row r="9" spans="1:2" x14ac:dyDescent="0.2">
      <c r="A9" s="14" t="s">
        <v>111</v>
      </c>
      <c r="B9" s="15" t="s">
        <v>94</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F6E9D-9ADE-4C12-9169-9D5DB2AA0410}">
  <sheetPr codeName="Sheet3"/>
  <dimension ref="A1:E26"/>
  <sheetViews>
    <sheetView showGridLines="0" zoomScaleNormal="100" workbookViewId="0"/>
  </sheetViews>
  <sheetFormatPr defaultColWidth="9.42578125" defaultRowHeight="15" x14ac:dyDescent="0.2"/>
  <cols>
    <col min="1" max="1" width="24.5703125" style="77" customWidth="1"/>
    <col min="2" max="3" width="50.5703125" style="82" customWidth="1"/>
    <col min="4" max="4" width="24" style="77" customWidth="1"/>
    <col min="5" max="5" width="26.5703125" style="77" customWidth="1"/>
    <col min="6" max="6" width="9.42578125" style="77" customWidth="1"/>
    <col min="7" max="16384" width="9.42578125" style="77"/>
  </cols>
  <sheetData>
    <row r="1" spans="1:5" s="66" customFormat="1" ht="15.6" customHeight="1" x14ac:dyDescent="0.25">
      <c r="A1" s="65" t="s">
        <v>50</v>
      </c>
      <c r="D1" s="67"/>
      <c r="E1" s="68" t="e" vm="2">
        <v>#VALUE!</v>
      </c>
    </row>
    <row r="2" spans="1:5" s="66" customFormat="1" ht="21.6" customHeight="1" x14ac:dyDescent="0.25">
      <c r="A2" s="69" t="str">
        <f>_xlfn.CONCAT("Publication Date: ",config!B1)</f>
        <v>Publication Date: 19 August 2026</v>
      </c>
      <c r="B2" s="70"/>
      <c r="C2" s="70"/>
      <c r="D2" s="71"/>
      <c r="E2" s="68"/>
    </row>
    <row r="3" spans="1:5" s="72" customFormat="1" ht="18" customHeight="1" x14ac:dyDescent="0.2">
      <c r="A3" s="72" t="s">
        <v>54</v>
      </c>
      <c r="D3" s="73"/>
      <c r="E3" s="68"/>
    </row>
    <row r="4" spans="1:5" s="72" customFormat="1" ht="15.75" customHeight="1" x14ac:dyDescent="0.2">
      <c r="A4" s="74" t="s">
        <v>55</v>
      </c>
      <c r="D4" s="73"/>
      <c r="E4" s="68"/>
    </row>
    <row r="5" spans="1:5" ht="31.5" x14ac:dyDescent="0.25">
      <c r="A5" s="75" t="s">
        <v>56</v>
      </c>
      <c r="B5" s="75" t="s">
        <v>57</v>
      </c>
      <c r="C5" s="75" t="s">
        <v>58</v>
      </c>
      <c r="D5" s="75" t="s">
        <v>59</v>
      </c>
      <c r="E5" s="76" t="s">
        <v>96</v>
      </c>
    </row>
    <row r="6" spans="1:5" ht="45" x14ac:dyDescent="0.2">
      <c r="A6" s="78" t="s">
        <v>61</v>
      </c>
      <c r="B6" s="79" t="s">
        <v>62</v>
      </c>
      <c r="C6" s="79" t="s">
        <v>63</v>
      </c>
      <c r="D6" s="80" t="str">
        <f>_xlfn.CONCAT("2010/11 to ", config!$B$7)</f>
        <v>2010/11 to 2025/26</v>
      </c>
      <c r="E6" s="81" t="s">
        <v>60</v>
      </c>
    </row>
    <row r="7" spans="1:5" ht="75" x14ac:dyDescent="0.2">
      <c r="A7" s="78" t="s">
        <v>130</v>
      </c>
      <c r="B7" s="79" t="s">
        <v>65</v>
      </c>
      <c r="C7" s="79" t="s">
        <v>66</v>
      </c>
      <c r="D7" s="80" t="str">
        <f>_xlfn.CONCAT("2009/10 to ", config!$B$7)</f>
        <v>2009/10 to 2025/26</v>
      </c>
      <c r="E7" s="81" t="s">
        <v>60</v>
      </c>
    </row>
    <row r="8" spans="1:5" ht="60" x14ac:dyDescent="0.2">
      <c r="A8" s="78" t="s">
        <v>129</v>
      </c>
      <c r="B8" s="79" t="s">
        <v>65</v>
      </c>
      <c r="C8" s="79" t="s">
        <v>75</v>
      </c>
      <c r="D8" s="80" t="s">
        <v>74</v>
      </c>
      <c r="E8" s="81" t="s">
        <v>60</v>
      </c>
    </row>
    <row r="10" spans="1:5" x14ac:dyDescent="0.2">
      <c r="D10" s="83"/>
    </row>
    <row r="11" spans="1:5" x14ac:dyDescent="0.2">
      <c r="D11" s="83"/>
    </row>
    <row r="12" spans="1:5" x14ac:dyDescent="0.2">
      <c r="D12" s="83"/>
    </row>
    <row r="13" spans="1:5" x14ac:dyDescent="0.2">
      <c r="C13" s="77"/>
      <c r="D13" s="83"/>
    </row>
    <row r="14" spans="1:5" x14ac:dyDescent="0.2">
      <c r="D14" s="83"/>
    </row>
    <row r="15" spans="1:5" x14ac:dyDescent="0.2">
      <c r="D15" s="83"/>
    </row>
    <row r="16" spans="1:5" x14ac:dyDescent="0.2">
      <c r="D16" s="83"/>
    </row>
    <row r="17" spans="4:4" x14ac:dyDescent="0.2">
      <c r="D17" s="83"/>
    </row>
    <row r="18" spans="4:4" x14ac:dyDescent="0.2">
      <c r="D18" s="83"/>
    </row>
    <row r="19" spans="4:4" x14ac:dyDescent="0.2">
      <c r="D19" s="83"/>
    </row>
    <row r="20" spans="4:4" x14ac:dyDescent="0.2">
      <c r="D20" s="83"/>
    </row>
    <row r="21" spans="4:4" x14ac:dyDescent="0.2">
      <c r="D21" s="83"/>
    </row>
    <row r="22" spans="4:4" x14ac:dyDescent="0.2">
      <c r="D22" s="83"/>
    </row>
    <row r="23" spans="4:4" x14ac:dyDescent="0.2">
      <c r="D23" s="83"/>
    </row>
    <row r="24" spans="4:4" x14ac:dyDescent="0.2">
      <c r="D24" s="83"/>
    </row>
    <row r="25" spans="4:4" x14ac:dyDescent="0.2">
      <c r="D25" s="83"/>
    </row>
    <row r="26" spans="4:4" x14ac:dyDescent="0.2">
      <c r="D26" s="83"/>
    </row>
  </sheetData>
  <mergeCells count="1">
    <mergeCell ref="E1:E4"/>
  </mergeCells>
  <hyperlinks>
    <hyperlink ref="A4" location="Cover_sheet!A1" display="Cover sheet" xr:uid="{C36D0C18-A9B8-4849-9F90-FDB2B56B1BBA}"/>
    <hyperlink ref="A6" location="Data!A1" display="Data" xr:uid="{D2075BFB-60A8-4C2B-BE1A-34D7C65E7B21}"/>
    <hyperlink ref="A8" location="FIRE1002_historical!A1" display="FIRE1002_historical" xr:uid="{D2C620C6-47A9-49E4-861A-677FD6B8781C}"/>
    <hyperlink ref="A7" location="FIRE1002!A1" display="FIRE1002" xr:uid="{38B879FA-E4B8-45B9-ADEA-9F016C7D2BA2}"/>
  </hyperlinks>
  <pageMargins left="0.31496062992126012" right="0.31496062992126012" top="0.74803149606299213" bottom="0.74803149606299213" header="0.31496062992126012" footer="0.31496062992126012"/>
  <pageSetup paperSize="9" scale="90" fitToWidth="0" fitToHeight="0" orientation="landscape"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11444-C97F-4835-80BC-743EACDB6250}">
  <sheetPr codeName="Sheet5"/>
  <dimension ref="A1:A28"/>
  <sheetViews>
    <sheetView showGridLines="0" zoomScaleNormal="100" workbookViewId="0"/>
  </sheetViews>
  <sheetFormatPr defaultRowHeight="15.75" customHeight="1" x14ac:dyDescent="0.2"/>
  <cols>
    <col min="1" max="16384" width="9.140625" style="85"/>
  </cols>
  <sheetData>
    <row r="1" spans="1:1" ht="15.75" customHeight="1" x14ac:dyDescent="0.25">
      <c r="A1" s="84" t="s">
        <v>114</v>
      </c>
    </row>
    <row r="2" spans="1:1" ht="31.5" customHeight="1" x14ac:dyDescent="0.25">
      <c r="A2" s="84" t="s">
        <v>115</v>
      </c>
    </row>
    <row r="3" spans="1:1" ht="15.75" customHeight="1" x14ac:dyDescent="0.2">
      <c r="A3" s="86" t="s">
        <v>34</v>
      </c>
    </row>
    <row r="4" spans="1:1" ht="15.75" customHeight="1" x14ac:dyDescent="0.2">
      <c r="A4" s="87" t="s">
        <v>76</v>
      </c>
    </row>
    <row r="5" spans="1:1" ht="15.75" customHeight="1" x14ac:dyDescent="0.2">
      <c r="A5" s="87" t="s">
        <v>80</v>
      </c>
    </row>
    <row r="6" spans="1:1" ht="15.75" customHeight="1" x14ac:dyDescent="0.2">
      <c r="A6" s="88" t="s">
        <v>81</v>
      </c>
    </row>
    <row r="7" spans="1:1" ht="15.75" customHeight="1" x14ac:dyDescent="0.2">
      <c r="A7" s="88" t="s">
        <v>82</v>
      </c>
    </row>
    <row r="8" spans="1:1" ht="31.5" customHeight="1" x14ac:dyDescent="0.2">
      <c r="A8" s="89" t="s">
        <v>116</v>
      </c>
    </row>
    <row r="9" spans="1:1" ht="15.75" customHeight="1" x14ac:dyDescent="0.2">
      <c r="A9" s="86" t="s">
        <v>34</v>
      </c>
    </row>
    <row r="10" spans="1:1" ht="15.75" customHeight="1" x14ac:dyDescent="0.2">
      <c r="A10" s="87" t="s">
        <v>76</v>
      </c>
    </row>
    <row r="11" spans="1:1" ht="15.75" customHeight="1" x14ac:dyDescent="0.2">
      <c r="A11" s="87" t="s">
        <v>77</v>
      </c>
    </row>
    <row r="12" spans="1:1" ht="31.5" customHeight="1" x14ac:dyDescent="0.25">
      <c r="A12" s="90" t="s">
        <v>29</v>
      </c>
    </row>
    <row r="13" spans="1:1" ht="15.75" customHeight="1" x14ac:dyDescent="0.2">
      <c r="A13" s="87" t="s">
        <v>78</v>
      </c>
    </row>
    <row r="14" spans="1:1" ht="15.75" customHeight="1" x14ac:dyDescent="0.2">
      <c r="A14" s="87" t="s">
        <v>79</v>
      </c>
    </row>
    <row r="15" spans="1:1" ht="31.5" customHeight="1" x14ac:dyDescent="0.25">
      <c r="A15" s="90" t="s">
        <v>67</v>
      </c>
    </row>
    <row r="16" spans="1:1" ht="15.75" customHeight="1" x14ac:dyDescent="0.2">
      <c r="A16" s="86" t="s">
        <v>69</v>
      </c>
    </row>
    <row r="17" spans="1:1" ht="15.75" customHeight="1" x14ac:dyDescent="0.2">
      <c r="A17" s="86" t="s">
        <v>70</v>
      </c>
    </row>
    <row r="18" spans="1:1" ht="31.5" customHeight="1" x14ac:dyDescent="0.25">
      <c r="A18" s="90" t="s">
        <v>30</v>
      </c>
    </row>
    <row r="19" spans="1:1" ht="15.75" customHeight="1" x14ac:dyDescent="0.2">
      <c r="A19" s="91" t="s">
        <v>131</v>
      </c>
    </row>
    <row r="20" spans="1:1" ht="15.75" customHeight="1" x14ac:dyDescent="0.2">
      <c r="A20" s="91" t="s">
        <v>132</v>
      </c>
    </row>
    <row r="21" spans="1:1" ht="15.75" customHeight="1" x14ac:dyDescent="0.2">
      <c r="A21" s="91" t="s">
        <v>133</v>
      </c>
    </row>
    <row r="22" spans="1:1" ht="15.75" customHeight="1" x14ac:dyDescent="0.2">
      <c r="A22" s="92" t="s">
        <v>134</v>
      </c>
    </row>
    <row r="23" spans="1:1" ht="31.5" customHeight="1" x14ac:dyDescent="0.2">
      <c r="A23" s="86" t="str">
        <f>_xlfn.CONCAT("The data in this table are consistent with records that reached FaRDaP by ",config!B3,".")</f>
        <v>The data in this table are consistent with records that reached FaRDaP by 12 May 2026.</v>
      </c>
    </row>
    <row r="24" spans="1:1" ht="31.5" customHeight="1" x14ac:dyDescent="0.2">
      <c r="A24" s="86" t="s">
        <v>31</v>
      </c>
    </row>
    <row r="25" spans="1:1" ht="15.75" customHeight="1" x14ac:dyDescent="0.2">
      <c r="A25" s="93" t="s">
        <v>32</v>
      </c>
    </row>
    <row r="26" spans="1:1" ht="15.75" customHeight="1" x14ac:dyDescent="0.2">
      <c r="A26" s="86" t="s">
        <v>33</v>
      </c>
    </row>
    <row r="27" spans="1:1" ht="31.5" customHeight="1" x14ac:dyDescent="0.2">
      <c r="A27" s="86" t="s">
        <v>117</v>
      </c>
    </row>
    <row r="28" spans="1:1" ht="15.75" customHeight="1" x14ac:dyDescent="0.2">
      <c r="A28" s="93" t="s">
        <v>118</v>
      </c>
    </row>
  </sheetData>
  <hyperlinks>
    <hyperlink ref="A25" r:id="rId1" xr:uid="{BADDA147-F8CF-4AA3-A01F-54E6BE548637}"/>
    <hyperlink ref="A28" r:id="rId2" xr:uid="{E4CF1CD0-3687-41FC-8FA5-A02CEF6B949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14850-EF08-4B35-B6B7-C19CE1312A52}">
  <sheetPr codeName="Sheet4">
    <tabColor rgb="FFFF0000"/>
  </sheetPr>
  <dimension ref="A1:S33"/>
  <sheetViews>
    <sheetView zoomScaleNormal="100" workbookViewId="0">
      <pane xSplit="2" ySplit="6" topLeftCell="C7" activePane="bottomRight" state="frozen"/>
      <selection pane="topRight" activeCell="C1" sqref="C1"/>
      <selection pane="bottomLeft" activeCell="A4" sqref="A4"/>
      <selection pane="bottomRight" sqref="A1:K1"/>
    </sheetView>
  </sheetViews>
  <sheetFormatPr defaultColWidth="8.5703125" defaultRowHeight="15" x14ac:dyDescent="0.2"/>
  <cols>
    <col min="1" max="1" width="33" style="20" customWidth="1"/>
    <col min="2" max="2" width="19.5703125" style="20" customWidth="1"/>
    <col min="3" max="5" width="10.5703125" style="20" customWidth="1"/>
    <col min="6" max="7" width="8.85546875" style="20" bestFit="1" customWidth="1"/>
    <col min="8" max="8" width="8.7109375" style="20" bestFit="1" customWidth="1"/>
    <col min="9" max="10" width="8.85546875" style="20" bestFit="1" customWidth="1"/>
    <col min="11" max="12" width="8.5703125" style="20" customWidth="1"/>
    <col min="13" max="13" width="8.7109375" style="20" bestFit="1" customWidth="1"/>
    <col min="14" max="19" width="8.85546875" style="20" bestFit="1" customWidth="1"/>
    <col min="20" max="16384" width="8.5703125" style="20"/>
  </cols>
  <sheetData>
    <row r="1" spans="1:19" ht="20.25" customHeight="1" x14ac:dyDescent="0.25">
      <c r="A1" s="54"/>
      <c r="B1" s="54"/>
      <c r="C1" s="54"/>
      <c r="D1" s="54"/>
      <c r="E1" s="54"/>
      <c r="F1" s="54"/>
      <c r="G1" s="54"/>
      <c r="H1" s="54"/>
      <c r="I1" s="54"/>
      <c r="J1" s="54"/>
      <c r="K1" s="54"/>
      <c r="L1" s="19"/>
      <c r="M1" s="17"/>
      <c r="N1" s="17"/>
      <c r="O1" s="17"/>
      <c r="P1" s="17"/>
      <c r="Q1" s="17"/>
      <c r="R1" s="17"/>
    </row>
    <row r="2" spans="1:19" ht="15" customHeight="1" x14ac:dyDescent="0.2">
      <c r="A2" s="17"/>
      <c r="B2" s="17"/>
      <c r="C2" s="17"/>
      <c r="D2" s="17"/>
      <c r="E2" s="17"/>
      <c r="F2" s="17"/>
      <c r="G2" s="17"/>
      <c r="H2" s="17"/>
      <c r="I2" s="17"/>
      <c r="J2" s="17"/>
      <c r="K2" s="17"/>
      <c r="L2" s="17"/>
      <c r="M2" s="17"/>
      <c r="N2" s="17"/>
      <c r="O2" s="17"/>
      <c r="P2" s="17"/>
      <c r="Q2" s="17"/>
      <c r="R2" s="17"/>
    </row>
    <row r="3" spans="1:19" ht="15" customHeight="1" x14ac:dyDescent="0.25">
      <c r="A3" s="18"/>
      <c r="B3" s="18"/>
      <c r="C3" s="18"/>
      <c r="D3" s="18"/>
      <c r="E3" s="18"/>
      <c r="F3" s="18"/>
      <c r="G3" s="18"/>
      <c r="H3" s="18"/>
      <c r="I3" s="18"/>
      <c r="J3" s="18"/>
      <c r="K3" s="18"/>
      <c r="L3" s="18"/>
      <c r="M3" s="18"/>
      <c r="N3" s="17"/>
      <c r="O3" s="17"/>
      <c r="P3" s="17"/>
      <c r="Q3" s="17"/>
      <c r="R3" s="17"/>
    </row>
    <row r="4" spans="1:19" ht="15" customHeight="1" x14ac:dyDescent="0.25">
      <c r="A4" s="21" t="str">
        <f>FIRE1002!A3</f>
        <v>Total response time</v>
      </c>
      <c r="B4" s="17"/>
      <c r="C4" s="22"/>
      <c r="D4" s="17"/>
      <c r="E4" s="17"/>
      <c r="F4" s="17"/>
      <c r="G4" s="17"/>
      <c r="H4" s="17"/>
      <c r="I4" s="17"/>
      <c r="J4" s="17"/>
      <c r="K4" s="17"/>
      <c r="L4" s="17"/>
      <c r="M4" s="17"/>
      <c r="N4" s="17"/>
      <c r="O4" s="17"/>
      <c r="P4" s="17"/>
      <c r="Q4" s="17"/>
      <c r="R4" s="17"/>
    </row>
    <row r="5" spans="1:19" ht="15" customHeight="1" x14ac:dyDescent="0.25">
      <c r="A5" s="21"/>
      <c r="B5" s="17"/>
      <c r="C5" s="22"/>
      <c r="D5" s="17"/>
      <c r="E5" s="17"/>
      <c r="F5" s="17"/>
      <c r="G5" s="17"/>
      <c r="H5" s="17"/>
      <c r="I5" s="17"/>
      <c r="J5" s="17"/>
      <c r="K5" s="17"/>
      <c r="L5" s="17"/>
      <c r="M5" s="17"/>
      <c r="N5" s="17"/>
      <c r="O5" s="17"/>
      <c r="P5" s="17"/>
      <c r="Q5" s="17"/>
      <c r="R5" s="17"/>
    </row>
    <row r="6" spans="1:19" ht="15.75" x14ac:dyDescent="0.25">
      <c r="A6" s="23"/>
      <c r="B6" s="17"/>
      <c r="C6" s="24" t="s">
        <v>15</v>
      </c>
      <c r="D6" s="24" t="s">
        <v>16</v>
      </c>
      <c r="E6" s="24" t="s">
        <v>17</v>
      </c>
      <c r="F6" s="24" t="s">
        <v>18</v>
      </c>
      <c r="G6" s="24" t="s">
        <v>19</v>
      </c>
      <c r="H6" s="24" t="s">
        <v>20</v>
      </c>
      <c r="I6" s="24" t="s">
        <v>21</v>
      </c>
      <c r="J6" s="24" t="s">
        <v>22</v>
      </c>
      <c r="K6" s="24" t="s">
        <v>23</v>
      </c>
      <c r="L6" s="24" t="s">
        <v>48</v>
      </c>
      <c r="M6" s="24" t="s">
        <v>49</v>
      </c>
      <c r="N6" s="24" t="s">
        <v>89</v>
      </c>
      <c r="O6" s="24" t="s">
        <v>90</v>
      </c>
      <c r="P6" s="24" t="s">
        <v>91</v>
      </c>
      <c r="Q6" s="24" t="s">
        <v>94</v>
      </c>
      <c r="R6" s="18" t="s">
        <v>119</v>
      </c>
      <c r="S6" s="25" t="s">
        <v>120</v>
      </c>
    </row>
    <row r="7" spans="1:19" ht="45.75" x14ac:dyDescent="0.25">
      <c r="A7" s="26" t="s">
        <v>26</v>
      </c>
      <c r="B7" s="27" t="s">
        <v>47</v>
      </c>
      <c r="C7" s="28">
        <f>IF($A$4="Total Response Time",SUMPRODUCT((data_0910!$A$2:$A$98=C$6)*(data_0910!$B$2:$B$98=$A7)*(data_0910!$D$2:$D$98)),IF($A$4="Call Handling Time",SUMPRODUCT((data_0910!$A$2:$A$98=C$6)*(data_0910!$B$2:$B$98=$A7)*(data_0910!$E$2:$E$98)),IF($A$4="Crew Turnout Time",SUMPRODUCT((data_0910!$A$2:$A$98=C$6)*(data_0910!$B$2:$B$98=$A7)*(data_0910!$F$2:$F$98)),IF($A$4="Drive Time",SUMPRODUCT((data_0910!$A$2:$A$98=C$6)*(data_0910!$B$2:$B$98=$A7)*(data_0910!$G$2:$G$98)),"N/A"))))</f>
        <v>4.9965989000000004E-3</v>
      </c>
      <c r="D7" s="28" cm="1">
        <f t="array" ref="D7">IF($A$4="Total Response Time",SUMPRODUCT((Data!$A$2:$A$95=D$6)*(Data!$B$2:$B$95=$A7)*(Data!$D$2:$D$95)),IF($A$4="Call Handling Time",SUMPRODUCT((Data!$A$2:$A$95=D$6)*(Data!$B$2:$B$95=$A7)*(Data!$E$2:$E$95)),IF($A$4="Crew Turnout Time",SUMPRODUCT((Data!$A$2:$A$95=D$6)*(Data!$B$2:$B$95=$A7)*(Data!$F$2:$F$95)),IF($A$4="Drive Time",SUMPRODUCT((Data!$A$2:$A$95=D$6)*(Data!$B$2:$B$95=$A7)*(Data!$G$2:$G$95)),"N/A"))))</f>
        <v>5.1292826699999997E-3</v>
      </c>
      <c r="E7" s="28" cm="1">
        <f t="array" ref="E7">IF($A$4="Total Response Time",SUMPRODUCT((Data!$A$2:$A$95=E$6)*(Data!$B$2:$B$95=$A7)*(Data!$D$2:$D$95)),IF($A$4="Call Handling Time",SUMPRODUCT((Data!$A$2:$A$95=E$6)*(Data!$B$2:$B$95=$A7)*(Data!$E$2:$E$95)),IF($A$4="Crew Turnout Time",SUMPRODUCT((Data!$A$2:$A$95=E$6)*(Data!$B$2:$B$95=$A7)*(Data!$F$2:$F$95)),IF($A$4="Drive Time",SUMPRODUCT((Data!$A$2:$A$95=E$6)*(Data!$B$2:$B$95=$A7)*(Data!$G$2:$G$95)),"N/A"))))</f>
        <v>5.0412901399999998E-3</v>
      </c>
      <c r="F7" s="28" cm="1">
        <f t="array" ref="F7">IF($A$4="Total Response Time",SUMPRODUCT((Data!$A$2:$A$95=F$6)*(Data!$B$2:$B$95=$A7)*(Data!$D$2:$D$95)),IF($A$4="Call Handling Time",SUMPRODUCT((Data!$A$2:$A$95=F$6)*(Data!$B$2:$B$95=$A7)*(Data!$E$2:$E$95)),IF($A$4="Crew Turnout Time",SUMPRODUCT((Data!$A$2:$A$95=F$6)*(Data!$B$2:$B$95=$A7)*(Data!$F$2:$F$95)),IF($A$4="Drive Time",SUMPRODUCT((Data!$A$2:$A$95=F$6)*(Data!$B$2:$B$95=$A7)*(Data!$G$2:$G$95)),"N/A"))))</f>
        <v>5.1464463600000001E-3</v>
      </c>
      <c r="G7" s="28" cm="1">
        <f t="array" ref="G7">IF($A$4="Total Response Time",SUMPRODUCT((Data!$A$2:$A$95=G$6)*(Data!$B$2:$B$95=$A7)*(Data!$D$2:$D$95)),IF($A$4="Call Handling Time",SUMPRODUCT((Data!$A$2:$A$95=G$6)*(Data!$B$2:$B$95=$A7)*(Data!$E$2:$E$95)),IF($A$4="Crew Turnout Time",SUMPRODUCT((Data!$A$2:$A$95=G$6)*(Data!$B$2:$B$95=$A7)*(Data!$F$2:$F$95)),IF($A$4="Drive Time",SUMPRODUCT((Data!$A$2:$A$95=G$6)*(Data!$B$2:$B$95=$A7)*(Data!$G$2:$G$95)),"N/A"))))</f>
        <v>5.1923721300000001E-3</v>
      </c>
      <c r="H7" s="28" cm="1">
        <f t="array" ref="H7">IF($A$4="Total Response Time",SUMPRODUCT((Data!$A$2:$A$95=H$6)*(Data!$B$2:$B$95=$A7)*(Data!$D$2:$D$95)),IF($A$4="Call Handling Time",SUMPRODUCT((Data!$A$2:$A$95=H$6)*(Data!$B$2:$B$95=$A7)*(Data!$E$2:$E$95)),IF($A$4="Crew Turnout Time",SUMPRODUCT((Data!$A$2:$A$95=H$6)*(Data!$B$2:$B$95=$A7)*(Data!$F$2:$F$95)),IF($A$4="Drive Time",SUMPRODUCT((Data!$A$2:$A$95=H$6)*(Data!$B$2:$B$95=$A7)*(Data!$G$2:$G$95)),"N/A"))))</f>
        <v>5.4262385200000004E-3</v>
      </c>
      <c r="I7" s="28" cm="1">
        <f t="array" ref="I7">IF($A$4="Total Response Time",SUMPRODUCT((Data!$A$2:$A$95=I$6)*(Data!$B$2:$B$95=$A7)*(Data!$D$2:$D$95)),IF($A$4="Call Handling Time",SUMPRODUCT((Data!$A$2:$A$95=I$6)*(Data!$B$2:$B$95=$A7)*(Data!$E$2:$E$95)),IF($A$4="Crew Turnout Time",SUMPRODUCT((Data!$A$2:$A$95=I$6)*(Data!$B$2:$B$95=$A7)*(Data!$F$2:$F$95)),IF($A$4="Drive Time",SUMPRODUCT((Data!$A$2:$A$95=I$6)*(Data!$B$2:$B$95=$A7)*(Data!$G$2:$G$95)),"N/A"))))</f>
        <v>5.4075249999999998E-3</v>
      </c>
      <c r="J7" s="28" cm="1">
        <f t="array" ref="J7">IF($A$4="Total Response Time",SUMPRODUCT((Data!$A$2:$A$95=J$6)*(Data!$B$2:$B$95=$A7)*(Data!$D$2:$D$95)),IF($A$4="Call Handling Time",SUMPRODUCT((Data!$A$2:$A$95=J$6)*(Data!$B$2:$B$95=$A7)*(Data!$E$2:$E$95)),IF($A$4="Crew Turnout Time",SUMPRODUCT((Data!$A$2:$A$95=J$6)*(Data!$B$2:$B$95=$A7)*(Data!$F$2:$F$95)),IF($A$4="Drive Time",SUMPRODUCT((Data!$A$2:$A$95=J$6)*(Data!$B$2:$B$95=$A7)*(Data!$G$2:$G$95)),"N/A"))))</f>
        <v>5.3981119700000002E-3</v>
      </c>
      <c r="K7" s="28" cm="1">
        <f t="array" ref="K7">IF($A$4="Total Response Time",SUMPRODUCT((Data!$A$2:$A$95=K$6)*(Data!$B$2:$B$95=$A7)*(Data!$D$2:$D$95)),IF($A$4="Call Handling Time",SUMPRODUCT((Data!$A$2:$A$95=K$6)*(Data!$B$2:$B$95=$A7)*(Data!$E$2:$E$95)),IF($A$4="Crew Turnout Time",SUMPRODUCT((Data!$A$2:$A$95=K$6)*(Data!$B$2:$B$95=$A7)*(Data!$F$2:$F$95)),IF($A$4="Drive Time",SUMPRODUCT((Data!$A$2:$A$95=K$6)*(Data!$B$2:$B$95=$A7)*(Data!$G$2:$G$95)),"N/A"))))</f>
        <v>5.4174921799999996E-3</v>
      </c>
      <c r="L7" s="28" cm="1">
        <f t="array" ref="L7">IF($A$4="Total Response Time",SUMPRODUCT((Data!$A$2:$A$95=L$6)*(Data!$B$2:$B$95=$A7)*(Data!$D$2:$D$95)),IF($A$4="Call Handling Time",SUMPRODUCT((Data!$A$2:$A$95=L$6)*(Data!$B$2:$B$95=$A7)*(Data!$E$2:$E$95)),IF($A$4="Crew Turnout Time",SUMPRODUCT((Data!$A$2:$A$95=L$6)*(Data!$B$2:$B$95=$A7)*(Data!$F$2:$F$95)),IF($A$4="Drive Time",SUMPRODUCT((Data!$A$2:$A$95=L$6)*(Data!$B$2:$B$95=$A7)*(Data!$G$2:$G$95)),"N/A"))))</f>
        <v>5.4007881400000004E-3</v>
      </c>
      <c r="M7" s="28" cm="1">
        <f t="array" ref="M7">IF($A$4="Total Response Time",SUMPRODUCT((Data!$A$2:$A$95=M$6)*(Data!$B$2:$B$95=$A7)*(Data!$D$2:$D$95)),IF($A$4="Call Handling Time",SUMPRODUCT((Data!$A$2:$A$95=M$6)*(Data!$B$2:$B$95=$A7)*(Data!$E$2:$E$95)),IF($A$4="Crew Turnout Time",SUMPRODUCT((Data!$A$2:$A$95=M$6)*(Data!$B$2:$B$95=$A7)*(Data!$F$2:$F$95)),IF($A$4="Drive Time",SUMPRODUCT((Data!$A$2:$A$95=M$6)*(Data!$B$2:$B$95=$A7)*(Data!$G$2:$G$95)),"N/A"))))</f>
        <v>5.3916603699999998E-3</v>
      </c>
      <c r="N7" s="28" cm="1">
        <f t="array" ref="N7">IF($A$4="Total Response Time",SUMPRODUCT((Data!$A$2:$A$95=N$6)*(Data!$B$2:$B$95=$A7)*(Data!$D$2:$D$95)),IF($A$4="Call Handling Time",SUMPRODUCT((Data!$A$2:$A$95=N$6)*(Data!$B$2:$B$95=$A7)*(Data!$E$2:$E$95)),IF($A$4="Crew Turnout Time",SUMPRODUCT((Data!$A$2:$A$95=N$6)*(Data!$B$2:$B$95=$A7)*(Data!$F$2:$F$95)),IF($A$4="Drive Time",SUMPRODUCT((Data!$A$2:$A$95=N$6)*(Data!$B$2:$B$95=$A7)*(Data!$G$2:$G$95)),"N/A"))))</f>
        <v>5.2812969899999999E-3</v>
      </c>
      <c r="O7" s="28" cm="1">
        <f t="array" ref="O7">IF($A$4="Total Response Time",SUMPRODUCT((Data!$A$2:$A$95=O$6)*(Data!$B$2:$B$95=$A7)*(Data!$D$2:$D$95)),IF($A$4="Call Handling Time",SUMPRODUCT((Data!$A$2:$A$95=O$6)*(Data!$B$2:$B$95=$A7)*(Data!$E$2:$E$95)),IF($A$4="Crew Turnout Time",SUMPRODUCT((Data!$A$2:$A$95=O$6)*(Data!$B$2:$B$95=$A7)*(Data!$F$2:$F$95)),IF($A$4="Drive Time",SUMPRODUCT((Data!$A$2:$A$95=O$6)*(Data!$B$2:$B$95=$A7)*(Data!$G$2:$G$95)),"N/A"))))</f>
        <v>5.4588469700000003E-3</v>
      </c>
      <c r="P7" s="28" cm="1">
        <f t="array" ref="P7">IF($A$4="Total Response Time",SUMPRODUCT((Data!$A$2:$A$95=P$6)*(Data!$B$2:$B$95=$A7)*(Data!$D$2:$D$95)),IF($A$4="Call Handling Time",SUMPRODUCT((Data!$A$2:$A$95=P$6)*(Data!$B$2:$B$95=$A7)*(Data!$E$2:$E$95)),IF($A$4="Crew Turnout Time",SUMPRODUCT((Data!$A$2:$A$95=P$6)*(Data!$B$2:$B$95=$A7)*(Data!$F$2:$F$95)),IF($A$4="Drive Time",SUMPRODUCT((Data!$A$2:$A$95=P$6)*(Data!$B$2:$B$95=$A7)*(Data!$G$2:$G$95)),"N/A"))))</f>
        <v>5.5636505500000002E-3</v>
      </c>
      <c r="Q7" s="28" cm="1">
        <f t="array" ref="Q7">IF($A$4="Total Response Time",SUMPRODUCT((Data!$A$2:$A$95=Q$6)*(Data!$B$2:$B$95=$A7)*(Data!$D$2:$D$95)),IF($A$4="Call Handling Time",SUMPRODUCT((Data!$A$2:$A$95=Q$6)*(Data!$B$2:$B$95=$A7)*(Data!$E$2:$E$95)),IF($A$4="Crew Turnout Time",SUMPRODUCT((Data!$A$2:$A$95=Q$6)*(Data!$B$2:$B$95=$A7)*(Data!$F$2:$F$95)),IF($A$4="Drive Time",SUMPRODUCT((Data!$A$2:$A$95=Q$6)*(Data!$B$2:$B$95=$A7)*(Data!$G$2:$G$95)),"N/A"))))</f>
        <v>5.5708524700000001E-3</v>
      </c>
      <c r="R7" s="28" cm="1">
        <f t="array" ref="R7">IF($A$4="Total Response Time",SUMPRODUCT((Data!$A$2:$A$95=R$6)*(Data!$B$2:$B$95=$A7)*(Data!$D$2:$D$95)),IF($A$4="Call Handling Time",SUMPRODUCT((Data!$A$2:$A$95=R$6)*(Data!$B$2:$B$95=$A7)*(Data!$E$2:$E$95)),IF($A$4="Crew Turnout Time",SUMPRODUCT((Data!$A$2:$A$95=R$6)*(Data!$B$2:$B$95=$A7)*(Data!$F$2:$F$95)),IF($A$4="Drive Time",SUMPRODUCT((Data!$A$2:$A$95=R$6)*(Data!$B$2:$B$95=$A7)*(Data!$G$2:$G$95)),"N/A"))))</f>
        <v>5.6258919599999997E-3</v>
      </c>
      <c r="S7" s="28" cm="1">
        <f t="array" ref="S7">IF($A$4="Total Response Time",SUMPRODUCT((Data!$A$2:$A$95=S$6)*(Data!$B$2:$B$95=$A7)*(Data!$D$2:$D$95)),IF($A$4="Call Handling Time",SUMPRODUCT((Data!$A$2:$A$95=S$6)*(Data!$B$2:$B$95=$A7)*(Data!$E$2:$E$95)),IF($A$4="Crew Turnout Time",SUMPRODUCT((Data!$A$2:$A$95=S$6)*(Data!$B$2:$B$95=$A7)*(Data!$F$2:$F$95)),IF($A$4="Drive Time",SUMPRODUCT((Data!$A$2:$A$95=S$6)*(Data!$B$2:$B$95=$A7)*(Data!$G$2:$G$95)),"N/A"))))</f>
        <v>5.7234398299999996E-3</v>
      </c>
    </row>
    <row r="8" spans="1:19" ht="15.75" customHeight="1" x14ac:dyDescent="0.25">
      <c r="A8" s="26"/>
      <c r="B8" s="27" t="s">
        <v>25</v>
      </c>
      <c r="C8" s="29">
        <f>SUMPRODUCT((data_0910!$B$2:$B$4=$A7)*(data_0910!$A$2:$A$4=C$6)*(data_0910!$C$2:$C$4))</f>
        <v>36170</v>
      </c>
      <c r="D8" s="29" cm="1">
        <f t="array" ref="D8">SUMPRODUCT(($A7= Data!$B$2:$B$95)*(D$6=Data!$A$2:$A$95)*(Data!$C$2:$C$95))</f>
        <v>35285</v>
      </c>
      <c r="E8" s="29" cm="1">
        <f t="array" ref="E8">SUMPRODUCT(($A7= Data!$B$2:$B$95)*(E$6=Data!$A$2:$A$95)*(Data!$C$2:$C$95))</f>
        <v>33939</v>
      </c>
      <c r="F8" s="29" cm="1">
        <f t="array" ref="F8">SUMPRODUCT(($A7= Data!$B$2:$B$95)*(F$6=Data!$A$2:$A$95)*(Data!$C$2:$C$95))</f>
        <v>32114</v>
      </c>
      <c r="G8" s="29" cm="1">
        <f t="array" ref="G8">SUMPRODUCT(($A7= Data!$B$2:$B$95)*(G$6=Data!$A$2:$A$95)*(Data!$C$2:$C$95))</f>
        <v>30668</v>
      </c>
      <c r="H8" s="29" cm="1">
        <f t="array" ref="H8">SUMPRODUCT(($A7= Data!$B$2:$B$95)*(H$6=Data!$A$2:$A$95)*(Data!$C$2:$C$95))</f>
        <v>30138</v>
      </c>
      <c r="I8" s="29" cm="1">
        <f t="array" ref="I8">SUMPRODUCT(($A7= Data!$B$2:$B$95)*(I$6=Data!$A$2:$A$95)*(Data!$C$2:$C$95))</f>
        <v>30155</v>
      </c>
      <c r="J8" s="29" cm="1">
        <f t="array" ref="J8">SUMPRODUCT(($A7= Data!$B$2:$B$95)*(J$6=Data!$A$2:$A$95)*(Data!$C$2:$C$95))</f>
        <v>29368</v>
      </c>
      <c r="K8" s="29" cm="1">
        <f t="array" ref="K8">SUMPRODUCT(($A7= Data!$B$2:$B$95)*(K$6=Data!$A$2:$A$95)*(Data!$C$2:$C$95))</f>
        <v>29771</v>
      </c>
      <c r="L8" s="29" cm="1">
        <f t="array" ref="L8">SUMPRODUCT(($A7= Data!$B$2:$B$95)*(L$6=Data!$A$2:$A$95)*(Data!$C$2:$C$95))</f>
        <v>28724</v>
      </c>
      <c r="M8" s="29" cm="1">
        <f t="array" ref="M8">SUMPRODUCT(($A7= Data!$B$2:$B$95)*(M$6=Data!$A$2:$A$95)*(Data!$C$2:$C$95))</f>
        <v>27348</v>
      </c>
      <c r="N8" s="29" cm="1">
        <f t="array" ref="N8">SUMPRODUCT(($A7= Data!$B$2:$B$95)*(N$6=Data!$A$2:$A$95)*(Data!$C$2:$C$95))</f>
        <v>26220</v>
      </c>
      <c r="O8" s="29" cm="1">
        <f t="array" ref="O8">SUMPRODUCT(($A7= Data!$B$2:$B$95)*(O$6=Data!$A$2:$A$95)*(Data!$C$2:$C$95))</f>
        <v>26406</v>
      </c>
      <c r="P8" s="29" cm="1">
        <f t="array" ref="P8">SUMPRODUCT(($A7= Data!$B$2:$B$95)*(P$6=Data!$A$2:$A$95)*(Data!$C$2:$C$95))</f>
        <v>26047</v>
      </c>
      <c r="Q8" s="29" cm="1">
        <f t="array" ref="Q8">SUMPRODUCT(($A7= Data!$B$2:$B$95)*(Q$6=Data!$A$2:$A$95)*(Data!$C$2:$C$95))</f>
        <v>24845</v>
      </c>
      <c r="R8" s="29" cm="1">
        <f t="array" ref="R8">SUMPRODUCT(($A7= Data!$B$2:$B$95)*(R$6=Data!$A$2:$A$95)*(Data!$C$2:$C$95))</f>
        <v>24609</v>
      </c>
      <c r="S8" s="29" cm="1">
        <f t="array" ref="S8">SUMPRODUCT(($A7= Data!$B$2:$B$95)*(S$6=Data!$A$2:$A$95)*(Data!$C$2:$C$95))</f>
        <v>24991</v>
      </c>
    </row>
    <row r="9" spans="1:19" ht="15.75" customHeight="1" x14ac:dyDescent="0.25">
      <c r="A9" s="30" t="s">
        <v>27</v>
      </c>
      <c r="B9" s="27" t="s">
        <v>47</v>
      </c>
      <c r="C9" s="28">
        <f>IF($A$4="Total Response Time",SUMPRODUCT((data_0910!$A$2:$A$98=C$6)*(data_0910!$B$2:$B$98=$A9)*(data_0910!$D$2:$D$98)),IF($A$4="Call Handling Time",SUMPRODUCT((data_0910!$A$2:$A$98=C$6)*(data_0910!$B$2:$B$98=$A9)*(data_0910!$E$2:$E$98)),IF($A$4="Crew Turnout Time",SUMPRODUCT((data_0910!$A$2:$A$98=C$6)*(data_0910!$B$2:$B$98=$A9)*(data_0910!$F$2:$F$98)),IF($A$4="Drive Time",SUMPRODUCT((data_0910!$A$2:$A$98=C$6)*(data_0910!$B$2:$B$98=$A9)*(data_0910!$G$2:$G$98)),"N/A"))))</f>
        <v>4.7732507000000004E-3</v>
      </c>
      <c r="D9" s="28" cm="1">
        <f t="array" ref="D9">IF($A$4="Total Response Time",SUMPRODUCT((Data!$A$2:$A$95=D$6)*(Data!$B$2:$B$95=$A9)*(Data!$D$2:$D$95)),IF($A$4="Call Handling Time",SUMPRODUCT((Data!$A$2:$A$95=D$6)*(Data!$B$2:$B$95=$A9)*(Data!$E$2:$E$95)),IF($A$4="Crew Turnout Time",SUMPRODUCT((Data!$A$2:$A$95=D$6)*(Data!$B$2:$B$95=$A9)*(Data!$F$2:$F$95)),IF($A$4="Drive Time",SUMPRODUCT((Data!$A$2:$A$95=D$6)*(Data!$B$2:$B$95=$A9)*(Data!$G$2:$G$95)),"N/A"))))</f>
        <v>4.9455794200000004E-3</v>
      </c>
      <c r="E9" s="28" cm="1">
        <f t="array" ref="E9">IF($A$4="Total Response Time",SUMPRODUCT((Data!$A$2:$A$95=E$6)*(Data!$B$2:$B$95=$A9)*(Data!$D$2:$D$95)),IF($A$4="Call Handling Time",SUMPRODUCT((Data!$A$2:$A$95=E$6)*(Data!$B$2:$B$95=$A9)*(Data!$E$2:$E$95)),IF($A$4="Crew Turnout Time",SUMPRODUCT((Data!$A$2:$A$95=E$6)*(Data!$B$2:$B$95=$A9)*(Data!$F$2:$F$95)),IF($A$4="Drive Time",SUMPRODUCT((Data!$A$2:$A$95=E$6)*(Data!$B$2:$B$95=$A9)*(Data!$G$2:$G$95)),"N/A"))))</f>
        <v>4.8879337000000004E-3</v>
      </c>
      <c r="F9" s="28" cm="1">
        <f t="array" ref="F9">IF($A$4="Total Response Time",SUMPRODUCT((Data!$A$2:$A$95=F$6)*(Data!$B$2:$B$95=$A9)*(Data!$D$2:$D$95)),IF($A$4="Call Handling Time",SUMPRODUCT((Data!$A$2:$A$95=F$6)*(Data!$B$2:$B$95=$A9)*(Data!$E$2:$E$95)),IF($A$4="Crew Turnout Time",SUMPRODUCT((Data!$A$2:$A$95=F$6)*(Data!$B$2:$B$95=$A9)*(Data!$F$2:$F$95)),IF($A$4="Drive Time",SUMPRODUCT((Data!$A$2:$A$95=F$6)*(Data!$B$2:$B$95=$A9)*(Data!$G$2:$G$95)),"N/A"))))</f>
        <v>4.9326212099999999E-3</v>
      </c>
      <c r="G9" s="28" cm="1">
        <f t="array" ref="G9">IF($A$4="Total Response Time",SUMPRODUCT((Data!$A$2:$A$95=G$6)*(Data!$B$2:$B$95=$A9)*(Data!$D$2:$D$95)),IF($A$4="Call Handling Time",SUMPRODUCT((Data!$A$2:$A$95=G$6)*(Data!$B$2:$B$95=$A9)*(Data!$E$2:$E$95)),IF($A$4="Crew Turnout Time",SUMPRODUCT((Data!$A$2:$A$95=G$6)*(Data!$B$2:$B$95=$A9)*(Data!$F$2:$F$95)),IF($A$4="Drive Time",SUMPRODUCT((Data!$A$2:$A$95=G$6)*(Data!$B$2:$B$95=$A9)*(Data!$G$2:$G$95)),"N/A"))))</f>
        <v>5.0083846600000002E-3</v>
      </c>
      <c r="H9" s="28" cm="1">
        <f t="array" ref="H9">IF($A$4="Total Response Time",SUMPRODUCT((Data!$A$2:$A$95=H$6)*(Data!$B$2:$B$95=$A9)*(Data!$D$2:$D$95)),IF($A$4="Call Handling Time",SUMPRODUCT((Data!$A$2:$A$95=H$6)*(Data!$B$2:$B$95=$A9)*(Data!$E$2:$E$95)),IF($A$4="Crew Turnout Time",SUMPRODUCT((Data!$A$2:$A$95=H$6)*(Data!$B$2:$B$95=$A9)*(Data!$F$2:$F$95)),IF($A$4="Drive Time",SUMPRODUCT((Data!$A$2:$A$95=H$6)*(Data!$B$2:$B$95=$A9)*(Data!$G$2:$G$95)),"N/A"))))</f>
        <v>5.2976904799999997E-3</v>
      </c>
      <c r="I9" s="28" cm="1">
        <f t="array" ref="I9">IF($A$4="Total Response Time",SUMPRODUCT((Data!$A$2:$A$95=I$6)*(Data!$B$2:$B$95=$A9)*(Data!$D$2:$D$95)),IF($A$4="Call Handling Time",SUMPRODUCT((Data!$A$2:$A$95=I$6)*(Data!$B$2:$B$95=$A9)*(Data!$E$2:$E$95)),IF($A$4="Crew Turnout Time",SUMPRODUCT((Data!$A$2:$A$95=I$6)*(Data!$B$2:$B$95=$A9)*(Data!$F$2:$F$95)),IF($A$4="Drive Time",SUMPRODUCT((Data!$A$2:$A$95=I$6)*(Data!$B$2:$B$95=$A9)*(Data!$G$2:$G$95)),"N/A"))))</f>
        <v>5.29881872E-3</v>
      </c>
      <c r="J9" s="28" cm="1">
        <f t="array" ref="J9">IF($A$4="Total Response Time",SUMPRODUCT((Data!$A$2:$A$95=J$6)*(Data!$B$2:$B$95=$A9)*(Data!$D$2:$D$95)),IF($A$4="Call Handling Time",SUMPRODUCT((Data!$A$2:$A$95=J$6)*(Data!$B$2:$B$95=$A9)*(Data!$E$2:$E$95)),IF($A$4="Crew Turnout Time",SUMPRODUCT((Data!$A$2:$A$95=J$6)*(Data!$B$2:$B$95=$A9)*(Data!$F$2:$F$95)),IF($A$4="Drive Time",SUMPRODUCT((Data!$A$2:$A$95=J$6)*(Data!$B$2:$B$95=$A9)*(Data!$G$2:$G$95)),"N/A"))))</f>
        <v>5.3349552900000003E-3</v>
      </c>
      <c r="K9" s="28" cm="1">
        <f t="array" ref="K9">IF($A$4="Total Response Time",SUMPRODUCT((Data!$A$2:$A$95=K$6)*(Data!$B$2:$B$95=$A9)*(Data!$D$2:$D$95)),IF($A$4="Call Handling Time",SUMPRODUCT((Data!$A$2:$A$95=K$6)*(Data!$B$2:$B$95=$A9)*(Data!$E$2:$E$95)),IF($A$4="Crew Turnout Time",SUMPRODUCT((Data!$A$2:$A$95=K$6)*(Data!$B$2:$B$95=$A9)*(Data!$F$2:$F$95)),IF($A$4="Drive Time",SUMPRODUCT((Data!$A$2:$A$95=K$6)*(Data!$B$2:$B$95=$A9)*(Data!$G$2:$G$95)),"N/A"))))</f>
        <v>5.2521790299999999E-3</v>
      </c>
      <c r="L9" s="28" cm="1">
        <f t="array" ref="L9">IF($A$4="Total Response Time",SUMPRODUCT((Data!$A$2:$A$95=L$6)*(Data!$B$2:$B$95=$A9)*(Data!$D$2:$D$95)),IF($A$4="Call Handling Time",SUMPRODUCT((Data!$A$2:$A$95=L$6)*(Data!$B$2:$B$95=$A9)*(Data!$E$2:$E$95)),IF($A$4="Crew Turnout Time",SUMPRODUCT((Data!$A$2:$A$95=L$6)*(Data!$B$2:$B$95=$A9)*(Data!$F$2:$F$95)),IF($A$4="Drive Time",SUMPRODUCT((Data!$A$2:$A$95=L$6)*(Data!$B$2:$B$95=$A9)*(Data!$G$2:$G$95)),"N/A"))))</f>
        <v>5.29348427E-3</v>
      </c>
      <c r="M9" s="28" cm="1">
        <f t="array" ref="M9">IF($A$4="Total Response Time",SUMPRODUCT((Data!$A$2:$A$95=M$6)*(Data!$B$2:$B$95=$A9)*(Data!$D$2:$D$95)),IF($A$4="Call Handling Time",SUMPRODUCT((Data!$A$2:$A$95=M$6)*(Data!$B$2:$B$95=$A9)*(Data!$E$2:$E$95)),IF($A$4="Crew Turnout Time",SUMPRODUCT((Data!$A$2:$A$95=M$6)*(Data!$B$2:$B$95=$A9)*(Data!$F$2:$F$95)),IF($A$4="Drive Time",SUMPRODUCT((Data!$A$2:$A$95=M$6)*(Data!$B$2:$B$95=$A9)*(Data!$G$2:$G$95)),"N/A"))))</f>
        <v>5.3120091299999998E-3</v>
      </c>
      <c r="N9" s="28" cm="1">
        <f t="array" ref="N9">IF($A$4="Total Response Time",SUMPRODUCT((Data!$A$2:$A$95=N$6)*(Data!$B$2:$B$95=$A9)*(Data!$D$2:$D$95)),IF($A$4="Call Handling Time",SUMPRODUCT((Data!$A$2:$A$95=N$6)*(Data!$B$2:$B$95=$A9)*(Data!$E$2:$E$95)),IF($A$4="Crew Turnout Time",SUMPRODUCT((Data!$A$2:$A$95=N$6)*(Data!$B$2:$B$95=$A9)*(Data!$F$2:$F$95)),IF($A$4="Drive Time",SUMPRODUCT((Data!$A$2:$A$95=N$6)*(Data!$B$2:$B$95=$A9)*(Data!$G$2:$G$95)),"N/A"))))</f>
        <v>5.2240075099999998E-3</v>
      </c>
      <c r="O9" s="28" cm="1">
        <f t="array" ref="O9">IF($A$4="Total Response Time",SUMPRODUCT((Data!$A$2:$A$95=O$6)*(Data!$B$2:$B$95=$A9)*(Data!$D$2:$D$95)),IF($A$4="Call Handling Time",SUMPRODUCT((Data!$A$2:$A$95=O$6)*(Data!$B$2:$B$95=$A9)*(Data!$E$2:$E$95)),IF($A$4="Crew Turnout Time",SUMPRODUCT((Data!$A$2:$A$95=O$6)*(Data!$B$2:$B$95=$A9)*(Data!$F$2:$F$95)),IF($A$4="Drive Time",SUMPRODUCT((Data!$A$2:$A$95=O$6)*(Data!$B$2:$B$95=$A9)*(Data!$G$2:$G$95)),"N/A"))))</f>
        <v>5.31000598E-3</v>
      </c>
      <c r="P9" s="28" cm="1">
        <f t="array" ref="P9">IF($A$4="Total Response Time",SUMPRODUCT((Data!$A$2:$A$95=P$6)*(Data!$B$2:$B$95=$A9)*(Data!$D$2:$D$95)),IF($A$4="Call Handling Time",SUMPRODUCT((Data!$A$2:$A$95=P$6)*(Data!$B$2:$B$95=$A9)*(Data!$E$2:$E$95)),IF($A$4="Crew Turnout Time",SUMPRODUCT((Data!$A$2:$A$95=P$6)*(Data!$B$2:$B$95=$A9)*(Data!$F$2:$F$95)),IF($A$4="Drive Time",SUMPRODUCT((Data!$A$2:$A$95=P$6)*(Data!$B$2:$B$95=$A9)*(Data!$G$2:$G$95)),"N/A"))))</f>
        <v>5.4893030299999999E-3</v>
      </c>
      <c r="Q9" s="28" cm="1">
        <f t="array" ref="Q9">IF($A$4="Total Response Time",SUMPRODUCT((Data!$A$2:$A$95=Q$6)*(Data!$B$2:$B$95=$A9)*(Data!$D$2:$D$95)),IF($A$4="Call Handling Time",SUMPRODUCT((Data!$A$2:$A$95=Q$6)*(Data!$B$2:$B$95=$A9)*(Data!$E$2:$E$95)),IF($A$4="Crew Turnout Time",SUMPRODUCT((Data!$A$2:$A$95=Q$6)*(Data!$B$2:$B$95=$A9)*(Data!$F$2:$F$95)),IF($A$4="Drive Time",SUMPRODUCT((Data!$A$2:$A$95=Q$6)*(Data!$B$2:$B$95=$A9)*(Data!$G$2:$G$95)),"N/A"))))</f>
        <v>5.5091326699999998E-3</v>
      </c>
      <c r="R9" s="28" cm="1">
        <f t="array" ref="R9">IF($A$4="Total Response Time",SUMPRODUCT((Data!$A$2:$A$95=R$6)*(Data!$B$2:$B$95=$A9)*(Data!$D$2:$D$95)),IF($A$4="Call Handling Time",SUMPRODUCT((Data!$A$2:$A$95=R$6)*(Data!$B$2:$B$95=$A9)*(Data!$E$2:$E$95)),IF($A$4="Crew Turnout Time",SUMPRODUCT((Data!$A$2:$A$95=R$6)*(Data!$B$2:$B$95=$A9)*(Data!$F$2:$F$95)),IF($A$4="Drive Time",SUMPRODUCT((Data!$A$2:$A$95=R$6)*(Data!$B$2:$B$95=$A9)*(Data!$G$2:$G$95)),"N/A"))))</f>
        <v>5.5360626700000004E-3</v>
      </c>
      <c r="S9" s="28" cm="1">
        <f t="array" ref="S9">IF($A$4="Total Response Time",SUMPRODUCT((Data!$A$2:$A$95=S$6)*(Data!$B$2:$B$95=$A9)*(Data!$D$2:$D$95)),IF($A$4="Call Handling Time",SUMPRODUCT((Data!$A$2:$A$95=S$6)*(Data!$B$2:$B$95=$A9)*(Data!$E$2:$E$95)),IF($A$4="Crew Turnout Time",SUMPRODUCT((Data!$A$2:$A$95=S$6)*(Data!$B$2:$B$95=$A9)*(Data!$F$2:$F$95)),IF($A$4="Drive Time",SUMPRODUCT((Data!$A$2:$A$95=S$6)*(Data!$B$2:$B$95=$A9)*(Data!$G$2:$G$95)),"N/A"))))</f>
        <v>5.5197350200000004E-3</v>
      </c>
    </row>
    <row r="10" spans="1:19" ht="15.75" customHeight="1" x14ac:dyDescent="0.25">
      <c r="A10" s="30"/>
      <c r="B10" s="27" t="s">
        <v>25</v>
      </c>
      <c r="C10" s="29">
        <f>SUMPRODUCT((data_0910!$B$2:$B$4=$A9)*(data_0910!$A$2:$A$4=C$6)*(data_0910!$C$2:$C$4))</f>
        <v>3693</v>
      </c>
      <c r="D10" s="29" cm="1">
        <f t="array" ref="D10">SUMPRODUCT(($A9= Data!$B$2:$B$95)*(D$6=Data!$A$2:$A$95)*(Data!$C$2:$C$95))</f>
        <v>3650</v>
      </c>
      <c r="E10" s="29" cm="1">
        <f t="array" ref="E10">SUMPRODUCT(($A9= Data!$B$2:$B$95)*(E$6=Data!$A$2:$A$95)*(Data!$C$2:$C$95))</f>
        <v>3430</v>
      </c>
      <c r="F10" s="29" cm="1">
        <f t="array" ref="F10">SUMPRODUCT(($A9= Data!$B$2:$B$95)*(F$6=Data!$A$2:$A$95)*(Data!$C$2:$C$95))</f>
        <v>3199</v>
      </c>
      <c r="G10" s="29" cm="1">
        <f t="array" ref="G10">SUMPRODUCT(($A9= Data!$B$2:$B$95)*(G$6=Data!$A$2:$A$95)*(Data!$C$2:$C$95))</f>
        <v>2936</v>
      </c>
      <c r="H10" s="29" cm="1">
        <f t="array" ref="H10">SUMPRODUCT(($A9= Data!$B$2:$B$95)*(H$6=Data!$A$2:$A$95)*(Data!$C$2:$C$95))</f>
        <v>2837</v>
      </c>
      <c r="I10" s="29" cm="1">
        <f t="array" ref="I10">SUMPRODUCT(($A9= Data!$B$2:$B$95)*(I$6=Data!$A$2:$A$95)*(Data!$C$2:$C$95))</f>
        <v>2840</v>
      </c>
      <c r="J10" s="29" cm="1">
        <f t="array" ref="J10">SUMPRODUCT(($A9= Data!$B$2:$B$95)*(J$6=Data!$A$2:$A$95)*(Data!$C$2:$C$95))</f>
        <v>2657</v>
      </c>
      <c r="K10" s="29" cm="1">
        <f t="array" ref="K10">SUMPRODUCT(($A9= Data!$B$2:$B$95)*(K$6=Data!$A$2:$A$95)*(Data!$C$2:$C$95))</f>
        <v>2664</v>
      </c>
      <c r="L10" s="29" cm="1">
        <f t="array" ref="L10">SUMPRODUCT(($A9= Data!$B$2:$B$95)*(L$6=Data!$A$2:$A$95)*(Data!$C$2:$C$95))</f>
        <v>2641</v>
      </c>
      <c r="M10" s="29" cm="1">
        <f t="array" ref="M10">SUMPRODUCT(($A9= Data!$B$2:$B$95)*(M$6=Data!$A$2:$A$95)*(Data!$C$2:$C$95))</f>
        <v>2477</v>
      </c>
      <c r="N10" s="29" cm="1">
        <f t="array" ref="N10">SUMPRODUCT(($A9= Data!$B$2:$B$95)*(N$6=Data!$A$2:$A$95)*(Data!$C$2:$C$95))</f>
        <v>2436</v>
      </c>
      <c r="O10" s="29" cm="1">
        <f t="array" ref="O10">SUMPRODUCT(($A9= Data!$B$2:$B$95)*(O$6=Data!$A$2:$A$95)*(Data!$C$2:$C$95))</f>
        <v>2367</v>
      </c>
      <c r="P10" s="29" cm="1">
        <f t="array" ref="P10">SUMPRODUCT(($A9= Data!$B$2:$B$95)*(P$6=Data!$A$2:$A$95)*(Data!$C$2:$C$95))</f>
        <v>2306</v>
      </c>
      <c r="Q10" s="29" cm="1">
        <f t="array" ref="Q10">SUMPRODUCT(($A9= Data!$B$2:$B$95)*(Q$6=Data!$A$2:$A$95)*(Data!$C$2:$C$95))</f>
        <v>2290</v>
      </c>
      <c r="R10" s="29" cm="1">
        <f t="array" ref="R10">SUMPRODUCT(($A9= Data!$B$2:$B$95)*(R$6=Data!$A$2:$A$95)*(Data!$C$2:$C$95))</f>
        <v>2324</v>
      </c>
      <c r="S10" s="29" cm="1">
        <f t="array" ref="S10">SUMPRODUCT(($A9= Data!$B$2:$B$95)*(S$6=Data!$A$2:$A$95)*(Data!$C$2:$C$95))</f>
        <v>2224</v>
      </c>
    </row>
    <row r="11" spans="1:19" ht="15.75" customHeight="1" x14ac:dyDescent="0.25">
      <c r="A11" s="30" t="s">
        <v>28</v>
      </c>
      <c r="B11" s="27" t="s">
        <v>47</v>
      </c>
      <c r="C11" s="28">
        <f>IF($A$4="Total Response Time",SUMPRODUCT((data_0910!$A$2:$A$98=C$6)*(data_0910!$B$2:$B$98=$A11)*(data_0910!$D$2:$D$98)),IF($A$4="Call Handling Time",SUMPRODUCT((data_0910!$A$2:$A$98=C$6)*(data_0910!$B$2:$B$98=$A11)*(data_0910!$E$2:$E$98)),IF($A$4="Crew Turnout Time",SUMPRODUCT((data_0910!$A$2:$A$98=C$6)*(data_0910!$B$2:$B$98=$A11)*(data_0910!$F$2:$F$98)),IF($A$4="Drive Time",SUMPRODUCT((data_0910!$A$2:$A$98=C$6)*(data_0910!$B$2:$B$98=$A11)*(data_0910!$G$2:$G$98)),"N/A"))))</f>
        <v>5.0219961000000004E-3</v>
      </c>
      <c r="D11" s="28" cm="1">
        <f t="array" ref="D11">IF($A$4="Total Response Time",SUMPRODUCT((Data!$A$2:$A$95=D$6)*(Data!$B$2:$B$95=$A11)*(Data!$D$2:$D$95)),IF($A$4="Call Handling Time",SUMPRODUCT((Data!$A$2:$A$95=D$6)*(Data!$B$2:$B$95=$A11)*(Data!$E$2:$E$95)),IF($A$4="Crew Turnout Time",SUMPRODUCT((Data!$A$2:$A$95=D$6)*(Data!$B$2:$B$95=$A11)*(Data!$F$2:$F$95)),IF($A$4="Drive Time",SUMPRODUCT((Data!$A$2:$A$95=D$6)*(Data!$B$2:$B$95=$A11)*(Data!$G$2:$G$95)),"N/A"))))</f>
        <v>5.1504780899999996E-3</v>
      </c>
      <c r="E11" s="28" cm="1">
        <f t="array" ref="E11">IF($A$4="Total Response Time",SUMPRODUCT((Data!$A$2:$A$95=E$6)*(Data!$B$2:$B$95=$A11)*(Data!$D$2:$D$95)),IF($A$4="Call Handling Time",SUMPRODUCT((Data!$A$2:$A$95=E$6)*(Data!$B$2:$B$95=$A11)*(Data!$E$2:$E$95)),IF($A$4="Crew Turnout Time",SUMPRODUCT((Data!$A$2:$A$95=E$6)*(Data!$B$2:$B$95=$A11)*(Data!$F$2:$F$95)),IF($A$4="Drive Time",SUMPRODUCT((Data!$A$2:$A$95=E$6)*(Data!$B$2:$B$95=$A11)*(Data!$G$2:$G$95)),"N/A"))))</f>
        <v>5.05853137E-3</v>
      </c>
      <c r="F11" s="28" cm="1">
        <f t="array" ref="F11">IF($A$4="Total Response Time",SUMPRODUCT((Data!$A$2:$A$95=F$6)*(Data!$B$2:$B$95=$A11)*(Data!$D$2:$D$95)),IF($A$4="Call Handling Time",SUMPRODUCT((Data!$A$2:$A$95=F$6)*(Data!$B$2:$B$95=$A11)*(Data!$E$2:$E$95)),IF($A$4="Crew Turnout Time",SUMPRODUCT((Data!$A$2:$A$95=F$6)*(Data!$B$2:$B$95=$A11)*(Data!$F$2:$F$95)),IF($A$4="Drive Time",SUMPRODUCT((Data!$A$2:$A$95=F$6)*(Data!$B$2:$B$95=$A11)*(Data!$G$2:$G$95)),"N/A"))))</f>
        <v>5.1701028200000004E-3</v>
      </c>
      <c r="G11" s="28" cm="1">
        <f t="array" ref="G11">IF($A$4="Total Response Time",SUMPRODUCT((Data!$A$2:$A$95=G$6)*(Data!$B$2:$B$95=$A11)*(Data!$D$2:$D$95)),IF($A$4="Call Handling Time",SUMPRODUCT((Data!$A$2:$A$95=G$6)*(Data!$B$2:$B$95=$A11)*(Data!$E$2:$E$95)),IF($A$4="Crew Turnout Time",SUMPRODUCT((Data!$A$2:$A$95=G$6)*(Data!$B$2:$B$95=$A11)*(Data!$F$2:$F$95)),IF($A$4="Drive Time",SUMPRODUCT((Data!$A$2:$A$95=G$6)*(Data!$B$2:$B$95=$A11)*(Data!$G$2:$G$95)),"N/A"))))</f>
        <v>5.2118509700000001E-3</v>
      </c>
      <c r="H11" s="28" cm="1">
        <f t="array" ref="H11">IF($A$4="Total Response Time",SUMPRODUCT((Data!$A$2:$A$95=H$6)*(Data!$B$2:$B$95=$A11)*(Data!$D$2:$D$95)),IF($A$4="Call Handling Time",SUMPRODUCT((Data!$A$2:$A$95=H$6)*(Data!$B$2:$B$95=$A11)*(Data!$E$2:$E$95)),IF($A$4="Crew Turnout Time",SUMPRODUCT((Data!$A$2:$A$95=H$6)*(Data!$B$2:$B$95=$A11)*(Data!$F$2:$F$95)),IF($A$4="Drive Time",SUMPRODUCT((Data!$A$2:$A$95=H$6)*(Data!$B$2:$B$95=$A11)*(Data!$G$2:$G$95)),"N/A"))))</f>
        <v>5.4395966699999996E-3</v>
      </c>
      <c r="I11" s="28" cm="1">
        <f t="array" ref="I11">IF($A$4="Total Response Time",SUMPRODUCT((Data!$A$2:$A$95=I$6)*(Data!$B$2:$B$95=$A11)*(Data!$D$2:$D$95)),IF($A$4="Call Handling Time",SUMPRODUCT((Data!$A$2:$A$95=I$6)*(Data!$B$2:$B$95=$A11)*(Data!$E$2:$E$95)),IF($A$4="Crew Turnout Time",SUMPRODUCT((Data!$A$2:$A$95=I$6)*(Data!$B$2:$B$95=$A11)*(Data!$F$2:$F$95)),IF($A$4="Drive Time",SUMPRODUCT((Data!$A$2:$A$95=I$6)*(Data!$B$2:$B$95=$A11)*(Data!$G$2:$G$95)),"N/A"))))</f>
        <v>5.4188274300000002E-3</v>
      </c>
      <c r="J11" s="28" cm="1">
        <f t="array" ref="J11">IF($A$4="Total Response Time",SUMPRODUCT((Data!$A$2:$A$95=J$6)*(Data!$B$2:$B$95=$A11)*(Data!$D$2:$D$95)),IF($A$4="Call Handling Time",SUMPRODUCT((Data!$A$2:$A$95=J$6)*(Data!$B$2:$B$95=$A11)*(Data!$E$2:$E$95)),IF($A$4="Crew Turnout Time",SUMPRODUCT((Data!$A$2:$A$95=J$6)*(Data!$B$2:$B$95=$A11)*(Data!$F$2:$F$95)),IF($A$4="Drive Time",SUMPRODUCT((Data!$A$2:$A$95=J$6)*(Data!$B$2:$B$95=$A11)*(Data!$G$2:$G$95)),"N/A"))))</f>
        <v>5.4043942899999996E-3</v>
      </c>
      <c r="K11" s="28" cm="1">
        <f t="array" ref="K11">IF($A$4="Total Response Time",SUMPRODUCT((Data!$A$2:$A$95=K$6)*(Data!$B$2:$B$95=$A11)*(Data!$D$2:$D$95)),IF($A$4="Call Handling Time",SUMPRODUCT((Data!$A$2:$A$95=K$6)*(Data!$B$2:$B$95=$A11)*(Data!$E$2:$E$95)),IF($A$4="Crew Turnout Time",SUMPRODUCT((Data!$A$2:$A$95=K$6)*(Data!$B$2:$B$95=$A11)*(Data!$F$2:$F$95)),IF($A$4="Drive Time",SUMPRODUCT((Data!$A$2:$A$95=K$6)*(Data!$B$2:$B$95=$A11)*(Data!$G$2:$G$95)),"N/A"))))</f>
        <v>5.4337386900000003E-3</v>
      </c>
      <c r="L11" s="28" cm="1">
        <f t="array" ref="L11">IF($A$4="Total Response Time",SUMPRODUCT((Data!$A$2:$A$95=L$6)*(Data!$B$2:$B$95=$A11)*(Data!$D$2:$D$95)),IF($A$4="Call Handling Time",SUMPRODUCT((Data!$A$2:$A$95=L$6)*(Data!$B$2:$B$95=$A11)*(Data!$E$2:$E$95)),IF($A$4="Crew Turnout Time",SUMPRODUCT((Data!$A$2:$A$95=L$6)*(Data!$B$2:$B$95=$A11)*(Data!$F$2:$F$95)),IF($A$4="Drive Time",SUMPRODUCT((Data!$A$2:$A$95=L$6)*(Data!$B$2:$B$95=$A11)*(Data!$G$2:$G$95)),"N/A"))))</f>
        <v>5.4116530499999996E-3</v>
      </c>
      <c r="M11" s="28" cm="1">
        <f t="array" ref="M11">IF($A$4="Total Response Time",SUMPRODUCT((Data!$A$2:$A$95=M$6)*(Data!$B$2:$B$95=$A11)*(Data!$D$2:$D$95)),IF($A$4="Call Handling Time",SUMPRODUCT((Data!$A$2:$A$95=M$6)*(Data!$B$2:$B$95=$A11)*(Data!$E$2:$E$95)),IF($A$4="Crew Turnout Time",SUMPRODUCT((Data!$A$2:$A$95=M$6)*(Data!$B$2:$B$95=$A11)*(Data!$F$2:$F$95)),IF($A$4="Drive Time",SUMPRODUCT((Data!$A$2:$A$95=M$6)*(Data!$B$2:$B$95=$A11)*(Data!$G$2:$G$95)),"N/A"))))</f>
        <v>5.3995931399999997E-3</v>
      </c>
      <c r="N11" s="28" cm="1">
        <f t="array" ref="N11">IF($A$4="Total Response Time",SUMPRODUCT((Data!$A$2:$A$95=N$6)*(Data!$B$2:$B$95=$A11)*(Data!$D$2:$D$95)),IF($A$4="Call Handling Time",SUMPRODUCT((Data!$A$2:$A$95=N$6)*(Data!$B$2:$B$95=$A11)*(Data!$E$2:$E$95)),IF($A$4="Crew Turnout Time",SUMPRODUCT((Data!$A$2:$A$95=N$6)*(Data!$B$2:$B$95=$A11)*(Data!$F$2:$F$95)),IF($A$4="Drive Time",SUMPRODUCT((Data!$A$2:$A$95=N$6)*(Data!$B$2:$B$95=$A11)*(Data!$G$2:$G$95)),"N/A"))))</f>
        <v>5.2871646800000003E-3</v>
      </c>
      <c r="O11" s="28" cm="1">
        <f t="array" ref="O11">IF($A$4="Total Response Time",SUMPRODUCT((Data!$A$2:$A$95=O$6)*(Data!$B$2:$B$95=$A11)*(Data!$D$2:$D$95)),IF($A$4="Call Handling Time",SUMPRODUCT((Data!$A$2:$A$95=O$6)*(Data!$B$2:$B$95=$A11)*(Data!$E$2:$E$95)),IF($A$4="Crew Turnout Time",SUMPRODUCT((Data!$A$2:$A$95=O$6)*(Data!$B$2:$B$95=$A11)*(Data!$F$2:$F$95)),IF($A$4="Drive Time",SUMPRODUCT((Data!$A$2:$A$95=O$6)*(Data!$B$2:$B$95=$A11)*(Data!$G$2:$G$95)),"N/A"))))</f>
        <v>5.4735026000000001E-3</v>
      </c>
      <c r="P11" s="28" cm="1">
        <f t="array" ref="P11">IF($A$4="Total Response Time",SUMPRODUCT((Data!$A$2:$A$95=P$6)*(Data!$B$2:$B$95=$A11)*(Data!$D$2:$D$95)),IF($A$4="Call Handling Time",SUMPRODUCT((Data!$A$2:$A$95=P$6)*(Data!$B$2:$B$95=$A11)*(Data!$E$2:$E$95)),IF($A$4="Crew Turnout Time",SUMPRODUCT((Data!$A$2:$A$95=P$6)*(Data!$B$2:$B$95=$A11)*(Data!$F$2:$F$95)),IF($A$4="Drive Time",SUMPRODUCT((Data!$A$2:$A$95=P$6)*(Data!$B$2:$B$95=$A11)*(Data!$G$2:$G$95)),"N/A"))))</f>
        <v>5.57087204E-3</v>
      </c>
      <c r="Q11" s="28" cm="1">
        <f t="array" ref="Q11">IF($A$4="Total Response Time",SUMPRODUCT((Data!$A$2:$A$95=Q$6)*(Data!$B$2:$B$95=$A11)*(Data!$D$2:$D$95)),IF($A$4="Call Handling Time",SUMPRODUCT((Data!$A$2:$A$95=Q$6)*(Data!$B$2:$B$95=$A11)*(Data!$E$2:$E$95)),IF($A$4="Crew Turnout Time",SUMPRODUCT((Data!$A$2:$A$95=Q$6)*(Data!$B$2:$B$95=$A11)*(Data!$F$2:$F$95)),IF($A$4="Drive Time",SUMPRODUCT((Data!$A$2:$A$95=Q$6)*(Data!$B$2:$B$95=$A11)*(Data!$G$2:$G$95)),"N/A"))))</f>
        <v>5.5771188599999999E-3</v>
      </c>
      <c r="R11" s="28" cm="1">
        <f t="array" ref="R11">IF($A$4="Total Response Time",SUMPRODUCT((Data!$A$2:$A$95=R$6)*(Data!$B$2:$B$95=$A11)*(Data!$D$2:$D$95)),IF($A$4="Call Handling Time",SUMPRODUCT((Data!$A$2:$A$95=R$6)*(Data!$B$2:$B$95=$A11)*(Data!$E$2:$E$95)),IF($A$4="Crew Turnout Time",SUMPRODUCT((Data!$A$2:$A$95=R$6)*(Data!$B$2:$B$95=$A11)*(Data!$F$2:$F$95)),IF($A$4="Drive Time",SUMPRODUCT((Data!$A$2:$A$95=R$6)*(Data!$B$2:$B$95=$A11)*(Data!$G$2:$G$95)),"N/A"))))</f>
        <v>5.6352598400000002E-3</v>
      </c>
      <c r="S11" s="28" cm="1">
        <f t="array" ref="S11">IF($A$4="Total Response Time",SUMPRODUCT((Data!$A$2:$A$95=S$6)*(Data!$B$2:$B$95=$A11)*(Data!$D$2:$D$95)),IF($A$4="Call Handling Time",SUMPRODUCT((Data!$A$2:$A$95=S$6)*(Data!$B$2:$B$95=$A11)*(Data!$E$2:$E$95)),IF($A$4="Crew Turnout Time",SUMPRODUCT((Data!$A$2:$A$95=S$6)*(Data!$B$2:$B$95=$A11)*(Data!$F$2:$F$95)),IF($A$4="Drive Time",SUMPRODUCT((Data!$A$2:$A$95=S$6)*(Data!$B$2:$B$95=$A11)*(Data!$G$2:$G$95)),"N/A"))))</f>
        <v>5.7433387800000001E-3</v>
      </c>
    </row>
    <row r="12" spans="1:19" ht="15.75" customHeight="1" x14ac:dyDescent="0.25">
      <c r="A12" s="30"/>
      <c r="B12" s="27" t="s">
        <v>25</v>
      </c>
      <c r="C12" s="29">
        <f>SUMPRODUCT((data_0910!$B$2:$B$4=$A11)*(data_0910!$A$2:$A$4=C$6)*(data_0910!$C$2:$C$4))</f>
        <v>32477</v>
      </c>
      <c r="D12" s="29" cm="1">
        <f t="array" ref="D12">SUMPRODUCT(($A11= Data!$B$2:$B$95)*(D$6=Data!$A$2:$A$95)*(Data!$C$2:$C$95))</f>
        <v>31635</v>
      </c>
      <c r="E12" s="29" cm="1">
        <f t="array" ref="E12">SUMPRODUCT(($A11= Data!$B$2:$B$95)*(E$6=Data!$A$2:$A$95)*(Data!$C$2:$C$95))</f>
        <v>30509</v>
      </c>
      <c r="F12" s="29" cm="1">
        <f t="array" ref="F12">SUMPRODUCT(($A11= Data!$B$2:$B$95)*(F$6=Data!$A$2:$A$95)*(Data!$C$2:$C$95))</f>
        <v>28915</v>
      </c>
      <c r="G12" s="29" cm="1">
        <f t="array" ref="G12">SUMPRODUCT(($A11= Data!$B$2:$B$95)*(G$6=Data!$A$2:$A$95)*(Data!$C$2:$C$95))</f>
        <v>27732</v>
      </c>
      <c r="H12" s="29" cm="1">
        <f t="array" ref="H12">SUMPRODUCT(($A11= Data!$B$2:$B$95)*(H$6=Data!$A$2:$A$95)*(Data!$C$2:$C$95))</f>
        <v>27301</v>
      </c>
      <c r="I12" s="29" cm="1">
        <f t="array" ref="I12">SUMPRODUCT(($A11= Data!$B$2:$B$95)*(I$6=Data!$A$2:$A$95)*(Data!$C$2:$C$95))</f>
        <v>27315</v>
      </c>
      <c r="J12" s="29" cm="1">
        <f t="array" ref="J12">SUMPRODUCT(($A11= Data!$B$2:$B$95)*(J$6=Data!$A$2:$A$95)*(Data!$C$2:$C$95))</f>
        <v>26711</v>
      </c>
      <c r="K12" s="29" cm="1">
        <f t="array" ref="K12">SUMPRODUCT(($A11= Data!$B$2:$B$95)*(K$6=Data!$A$2:$A$95)*(Data!$C$2:$C$95))</f>
        <v>27107</v>
      </c>
      <c r="L12" s="29" cm="1">
        <f t="array" ref="L12">SUMPRODUCT(($A11= Data!$B$2:$B$95)*(L$6=Data!$A$2:$A$95)*(Data!$C$2:$C$95))</f>
        <v>26083</v>
      </c>
      <c r="M12" s="29" cm="1">
        <f t="array" ref="M12">SUMPRODUCT(($A11= Data!$B$2:$B$95)*(M$6=Data!$A$2:$A$95)*(Data!$C$2:$C$95))</f>
        <v>24871</v>
      </c>
      <c r="N12" s="29" cm="1">
        <f t="array" ref="N12">SUMPRODUCT(($A11= Data!$B$2:$B$95)*(N$6=Data!$A$2:$A$95)*(Data!$C$2:$C$95))</f>
        <v>23784</v>
      </c>
      <c r="O12" s="29" cm="1">
        <f t="array" ref="O12">SUMPRODUCT(($A11= Data!$B$2:$B$95)*(O$6=Data!$A$2:$A$95)*(Data!$C$2:$C$95))</f>
        <v>24039</v>
      </c>
      <c r="P12" s="29" cm="1">
        <f t="array" ref="P12">SUMPRODUCT(($A11= Data!$B$2:$B$95)*(P$6=Data!$A$2:$A$95)*(Data!$C$2:$C$95))</f>
        <v>23741</v>
      </c>
      <c r="Q12" s="29" cm="1">
        <f t="array" ref="Q12">SUMPRODUCT(($A11= Data!$B$2:$B$95)*(Q$6=Data!$A$2:$A$95)*(Data!$C$2:$C$95))</f>
        <v>22555</v>
      </c>
      <c r="R12" s="29" cm="1">
        <f t="array" ref="R12">SUMPRODUCT(($A11= Data!$B$2:$B$95)*(R$6=Data!$A$2:$A$95)*(Data!$C$2:$C$95))</f>
        <v>22285</v>
      </c>
      <c r="S12" s="29" cm="1">
        <f t="array" ref="S12">SUMPRODUCT(($A11= Data!$B$2:$B$95)*(S$6=Data!$A$2:$A$95)*(Data!$C$2:$C$95))</f>
        <v>22767</v>
      </c>
    </row>
    <row r="13" spans="1:19" x14ac:dyDescent="0.2">
      <c r="A13" s="17"/>
      <c r="B13" s="17" t="s">
        <v>92</v>
      </c>
      <c r="C13" s="31">
        <f t="shared" ref="C13:O13" si="0">C8-(C12+C10)</f>
        <v>0</v>
      </c>
      <c r="D13" s="31">
        <f t="shared" si="0"/>
        <v>0</v>
      </c>
      <c r="E13" s="31">
        <f t="shared" si="0"/>
        <v>0</v>
      </c>
      <c r="F13" s="31">
        <f t="shared" si="0"/>
        <v>0</v>
      </c>
      <c r="G13" s="31">
        <f t="shared" si="0"/>
        <v>0</v>
      </c>
      <c r="H13" s="31">
        <f t="shared" si="0"/>
        <v>0</v>
      </c>
      <c r="I13" s="31">
        <f t="shared" si="0"/>
        <v>0</v>
      </c>
      <c r="J13" s="31">
        <f t="shared" si="0"/>
        <v>0</v>
      </c>
      <c r="K13" s="31">
        <f t="shared" si="0"/>
        <v>0</v>
      </c>
      <c r="L13" s="31">
        <f t="shared" si="0"/>
        <v>0</v>
      </c>
      <c r="M13" s="31">
        <f t="shared" si="0"/>
        <v>0</v>
      </c>
      <c r="N13" s="31">
        <f t="shared" si="0"/>
        <v>0</v>
      </c>
      <c r="O13" s="31">
        <f t="shared" si="0"/>
        <v>0</v>
      </c>
      <c r="P13" s="31">
        <f>P8-(P12+P10)</f>
        <v>0</v>
      </c>
      <c r="Q13" s="31">
        <f>Q8-(Q12+Q10)</f>
        <v>0</v>
      </c>
      <c r="R13" s="31">
        <f t="shared" ref="R13:S13" si="1">R8-(R12+R10)</f>
        <v>0</v>
      </c>
      <c r="S13" s="31">
        <f t="shared" si="1"/>
        <v>0</v>
      </c>
    </row>
    <row r="14" spans="1:19" x14ac:dyDescent="0.2">
      <c r="A14" s="17"/>
      <c r="B14" s="17" t="s">
        <v>93</v>
      </c>
      <c r="C14" s="32">
        <f t="shared" ref="C14:O14" si="2">C7-(C9*C10+C11*C12)/C8</f>
        <v>1.0561239383033438E-12</v>
      </c>
      <c r="D14" s="32">
        <f t="shared" si="2"/>
        <v>-7.0624912168470999E-12</v>
      </c>
      <c r="E14" s="32">
        <f t="shared" si="2"/>
        <v>-2.8542394142627714E-12</v>
      </c>
      <c r="F14" s="32">
        <f t="shared" si="2"/>
        <v>3.548297072830664E-12</v>
      </c>
      <c r="G14" s="32">
        <f t="shared" si="2"/>
        <v>6.8605711389668755E-13</v>
      </c>
      <c r="H14" s="32">
        <f>H7-(H9*H10+H11*H12)/H8</f>
        <v>-2.1126147706218568E-12</v>
      </c>
      <c r="I14" s="32">
        <f t="shared" si="2"/>
        <v>-1.3347708355260224E-12</v>
      </c>
      <c r="J14" s="32">
        <f t="shared" si="2"/>
        <v>8.4867893962448093E-12</v>
      </c>
      <c r="K14" s="32">
        <f t="shared" si="2"/>
        <v>2.8561345996602761E-12</v>
      </c>
      <c r="L14" s="32">
        <f t="shared" si="2"/>
        <v>2.5463034458717004E-12</v>
      </c>
      <c r="M14" s="32">
        <f t="shared" si="2"/>
        <v>7.2696362818369664E-12</v>
      </c>
      <c r="N14" s="32">
        <f t="shared" si="2"/>
        <v>1.3089243230957059E-12</v>
      </c>
      <c r="O14" s="32">
        <f t="shared" si="2"/>
        <v>-2.5085203012031876E-12</v>
      </c>
      <c r="P14" s="32">
        <f>P7-(P9*P10+P11*P12)/P8</f>
        <v>-4.9794630224697656E-13</v>
      </c>
      <c r="Q14" s="32">
        <f>Q7-(Q9*Q10+Q11*Q12)/Q8</f>
        <v>-3.3990735573419251E-12</v>
      </c>
      <c r="R14" s="32">
        <f t="shared" ref="R14:S14" si="3">R7-(R9*R10+R11*R12)/R8</f>
        <v>2.6071757600054646E-12</v>
      </c>
      <c r="S14" s="32">
        <f t="shared" si="3"/>
        <v>4.1130796685218129E-12</v>
      </c>
    </row>
    <row r="15" spans="1:19" x14ac:dyDescent="0.2">
      <c r="A15" s="55"/>
      <c r="B15" s="55"/>
      <c r="C15" s="17"/>
      <c r="D15" s="17"/>
      <c r="E15" s="17"/>
      <c r="F15" s="17"/>
      <c r="G15" s="17"/>
      <c r="H15" s="17"/>
      <c r="I15" s="17"/>
      <c r="J15" s="17"/>
      <c r="K15" s="17"/>
      <c r="L15" s="17"/>
      <c r="M15" s="17"/>
      <c r="N15" s="17"/>
      <c r="O15" s="17"/>
      <c r="P15" s="17"/>
      <c r="Q15" s="17"/>
      <c r="R15" s="17"/>
    </row>
    <row r="16" spans="1:19" ht="30" customHeight="1" x14ac:dyDescent="0.2">
      <c r="A16" s="56"/>
      <c r="B16" s="56"/>
      <c r="C16" s="27"/>
      <c r="D16" s="27"/>
      <c r="E16" s="27"/>
      <c r="F16" s="27"/>
      <c r="G16" s="27"/>
      <c r="H16" s="27"/>
      <c r="I16" s="27"/>
      <c r="J16" s="27"/>
      <c r="K16" s="27"/>
      <c r="L16" s="27"/>
      <c r="M16" s="17"/>
      <c r="N16" s="17"/>
      <c r="O16" s="17"/>
      <c r="P16" s="17"/>
      <c r="Q16" s="17"/>
      <c r="R16" s="17"/>
    </row>
    <row r="17" spans="1:18" ht="26.85" customHeight="1" x14ac:dyDescent="0.2">
      <c r="A17" s="57"/>
      <c r="B17" s="57"/>
      <c r="C17" s="33"/>
      <c r="D17" s="33"/>
      <c r="E17" s="33"/>
      <c r="F17" s="33"/>
      <c r="G17" s="33"/>
      <c r="H17" s="33"/>
      <c r="I17" s="33"/>
      <c r="J17" s="33"/>
      <c r="K17" s="33"/>
      <c r="L17" s="33"/>
      <c r="M17" s="17"/>
      <c r="N17" s="17"/>
      <c r="O17" s="17"/>
      <c r="P17" s="17"/>
      <c r="Q17" s="17"/>
      <c r="R17" s="17"/>
    </row>
    <row r="18" spans="1:18" x14ac:dyDescent="0.2">
      <c r="A18" s="17"/>
      <c r="B18" s="17"/>
      <c r="C18" s="17"/>
      <c r="D18" s="17"/>
      <c r="E18" s="17"/>
      <c r="F18" s="17"/>
      <c r="G18" s="17"/>
      <c r="H18" s="17"/>
      <c r="I18" s="17"/>
      <c r="J18" s="17"/>
      <c r="K18" s="17"/>
      <c r="L18" s="17"/>
      <c r="M18" s="17"/>
      <c r="N18" s="17"/>
      <c r="O18" s="17"/>
      <c r="P18" s="17"/>
      <c r="Q18" s="17"/>
      <c r="R18" s="17"/>
    </row>
    <row r="19" spans="1:18" ht="15.75" x14ac:dyDescent="0.25">
      <c r="A19" s="18"/>
      <c r="B19" s="17"/>
      <c r="C19" s="17"/>
      <c r="D19" s="17"/>
      <c r="E19" s="17"/>
      <c r="F19" s="17"/>
      <c r="G19" s="17"/>
      <c r="H19" s="17"/>
      <c r="I19" s="17"/>
      <c r="J19" s="17"/>
      <c r="K19" s="17"/>
      <c r="L19" s="17"/>
      <c r="M19" s="17"/>
      <c r="N19" s="17"/>
      <c r="O19" s="17"/>
      <c r="P19" s="17"/>
      <c r="Q19" s="17"/>
      <c r="R19" s="17"/>
    </row>
    <row r="20" spans="1:18" ht="32.85" customHeight="1" x14ac:dyDescent="0.2">
      <c r="A20" s="58" t="s">
        <v>95</v>
      </c>
      <c r="B20" s="56"/>
      <c r="C20" s="17"/>
      <c r="D20" s="17"/>
      <c r="E20" s="17"/>
      <c r="F20" s="17"/>
      <c r="G20" s="17"/>
      <c r="H20" s="17"/>
      <c r="I20" s="17"/>
      <c r="J20" s="17"/>
      <c r="K20" s="17"/>
      <c r="L20" s="17"/>
      <c r="M20" s="17"/>
      <c r="N20" s="17"/>
      <c r="O20" s="17"/>
      <c r="P20" s="17"/>
      <c r="Q20" s="17"/>
      <c r="R20" s="17"/>
    </row>
    <row r="21" spans="1:18" x14ac:dyDescent="0.2">
      <c r="A21" s="33"/>
      <c r="B21" s="33"/>
      <c r="C21" s="17"/>
      <c r="D21" s="17"/>
      <c r="E21" s="17"/>
      <c r="F21" s="17"/>
      <c r="G21" s="17"/>
      <c r="H21" s="17"/>
      <c r="I21" s="17"/>
      <c r="J21" s="17"/>
      <c r="K21" s="17"/>
      <c r="L21" s="17"/>
      <c r="M21" s="17"/>
      <c r="N21" s="17"/>
      <c r="O21" s="17"/>
      <c r="P21" s="17"/>
      <c r="Q21" s="17"/>
      <c r="R21" s="17"/>
    </row>
    <row r="22" spans="1:18" ht="15.75" x14ac:dyDescent="0.25">
      <c r="A22" s="18"/>
      <c r="B22" s="17"/>
      <c r="C22" s="17"/>
      <c r="D22" s="17"/>
      <c r="E22" s="17"/>
      <c r="F22" s="17"/>
      <c r="G22" s="17"/>
      <c r="H22" s="17"/>
      <c r="I22" s="17"/>
      <c r="J22" s="17"/>
      <c r="K22" s="17"/>
      <c r="L22" s="17"/>
      <c r="M22" s="17"/>
      <c r="N22" s="17"/>
      <c r="O22" s="17"/>
      <c r="P22" s="17"/>
      <c r="Q22" s="17"/>
      <c r="R22" s="17"/>
    </row>
    <row r="23" spans="1:18" ht="31.35" customHeight="1" x14ac:dyDescent="0.2">
      <c r="A23" s="56"/>
      <c r="B23" s="56"/>
      <c r="C23" s="27"/>
      <c r="D23" s="27"/>
      <c r="E23" s="27"/>
      <c r="F23" s="27"/>
      <c r="G23" s="27"/>
      <c r="H23" s="27"/>
      <c r="I23" s="27"/>
      <c r="J23" s="27"/>
      <c r="K23" s="27"/>
      <c r="L23" s="27"/>
      <c r="M23" s="17"/>
      <c r="N23" s="17"/>
      <c r="O23" s="17"/>
      <c r="P23" s="17"/>
      <c r="Q23" s="17"/>
      <c r="R23" s="17"/>
    </row>
    <row r="24" spans="1:18" x14ac:dyDescent="0.2">
      <c r="A24" s="17"/>
      <c r="B24" s="17"/>
      <c r="C24" s="17"/>
      <c r="D24" s="17"/>
      <c r="E24" s="17"/>
      <c r="F24" s="17"/>
      <c r="G24" s="17"/>
      <c r="H24" s="17"/>
      <c r="I24" s="17"/>
      <c r="J24" s="17"/>
      <c r="K24" s="17"/>
      <c r="L24" s="17"/>
      <c r="M24" s="17"/>
      <c r="N24" s="17"/>
      <c r="O24" s="17"/>
      <c r="P24" s="17"/>
      <c r="Q24" s="17"/>
      <c r="R24" s="17"/>
    </row>
    <row r="25" spans="1:18" x14ac:dyDescent="0.2">
      <c r="A25" s="17"/>
      <c r="B25" s="17"/>
      <c r="C25" s="17"/>
      <c r="D25" s="17"/>
      <c r="E25" s="17"/>
      <c r="F25" s="17"/>
      <c r="G25" s="17"/>
      <c r="H25" s="17"/>
      <c r="I25" s="17"/>
      <c r="J25" s="17"/>
      <c r="K25" s="17"/>
      <c r="L25" s="17"/>
      <c r="M25" s="17"/>
      <c r="N25" s="17"/>
      <c r="O25" s="17"/>
      <c r="P25" s="17"/>
      <c r="Q25" s="17"/>
      <c r="R25" s="17"/>
    </row>
    <row r="26" spans="1:18" x14ac:dyDescent="0.2">
      <c r="A26" s="17"/>
      <c r="B26" s="17"/>
      <c r="C26" s="17"/>
      <c r="D26" s="17"/>
      <c r="E26" s="17"/>
      <c r="F26" s="17"/>
      <c r="G26" s="17"/>
      <c r="H26" s="17"/>
      <c r="I26" s="17"/>
      <c r="J26" s="17"/>
      <c r="K26" s="17"/>
      <c r="L26" s="17"/>
      <c r="M26" s="17"/>
      <c r="N26" s="17"/>
      <c r="O26" s="17"/>
      <c r="P26" s="17"/>
      <c r="Q26" s="17"/>
      <c r="R26" s="17"/>
    </row>
    <row r="27" spans="1:18" x14ac:dyDescent="0.2">
      <c r="A27" s="17"/>
      <c r="B27" s="27"/>
      <c r="C27" s="17"/>
      <c r="D27" s="17"/>
      <c r="E27" s="17"/>
      <c r="F27" s="17"/>
      <c r="G27" s="17"/>
      <c r="H27" s="17"/>
      <c r="I27" s="17"/>
      <c r="J27" s="17"/>
      <c r="K27" s="17"/>
      <c r="L27" s="17"/>
      <c r="M27" s="17"/>
      <c r="N27" s="17"/>
      <c r="O27" s="17"/>
      <c r="P27" s="17"/>
      <c r="Q27" s="17"/>
      <c r="R27" s="17"/>
    </row>
    <row r="28" spans="1:18" x14ac:dyDescent="0.2">
      <c r="A28" s="53"/>
      <c r="B28" s="53"/>
      <c r="C28" s="17"/>
      <c r="D28" s="17"/>
      <c r="E28" s="17"/>
      <c r="F28" s="17"/>
      <c r="G28" s="17"/>
      <c r="H28" s="17"/>
      <c r="I28" s="17"/>
      <c r="J28" s="17"/>
      <c r="K28" s="17"/>
      <c r="L28" s="17"/>
      <c r="M28" s="17"/>
      <c r="N28" s="17"/>
      <c r="O28" s="17"/>
      <c r="P28" s="17"/>
      <c r="Q28" s="17"/>
      <c r="R28" s="17"/>
    </row>
    <row r="29" spans="1:18" x14ac:dyDescent="0.2">
      <c r="A29" s="17"/>
      <c r="B29" s="17"/>
      <c r="C29" s="17"/>
      <c r="D29" s="17"/>
      <c r="E29" s="17"/>
      <c r="F29" s="17"/>
      <c r="G29" s="17"/>
      <c r="H29" s="17"/>
      <c r="I29" s="17"/>
      <c r="J29" s="17"/>
      <c r="K29" s="17"/>
      <c r="L29" s="17"/>
      <c r="M29" s="17"/>
      <c r="N29" s="17"/>
      <c r="O29" s="17"/>
      <c r="P29" s="17"/>
      <c r="Q29" s="17"/>
      <c r="R29" s="17"/>
    </row>
    <row r="30" spans="1:18" ht="15" customHeight="1" x14ac:dyDescent="0.2">
      <c r="A30" s="59"/>
      <c r="B30" s="59"/>
      <c r="C30" s="17"/>
      <c r="D30" s="17"/>
      <c r="E30" s="17"/>
      <c r="F30" s="17"/>
      <c r="G30" s="17"/>
      <c r="H30" s="17"/>
      <c r="I30" s="17"/>
      <c r="J30" s="17"/>
      <c r="K30" s="17"/>
      <c r="L30" s="17"/>
      <c r="M30" s="17"/>
      <c r="N30" s="17"/>
      <c r="O30" s="17"/>
      <c r="P30" s="17"/>
      <c r="Q30" s="17"/>
      <c r="R30" s="17"/>
    </row>
    <row r="31" spans="1:18" x14ac:dyDescent="0.2">
      <c r="A31" s="17"/>
      <c r="B31" s="17"/>
      <c r="C31" s="17"/>
      <c r="D31" s="17"/>
      <c r="E31" s="17"/>
      <c r="F31" s="17"/>
      <c r="G31" s="17"/>
      <c r="H31" s="17"/>
      <c r="I31" s="60"/>
      <c r="J31" s="60"/>
      <c r="K31" s="60"/>
      <c r="L31" s="34"/>
      <c r="M31" s="17"/>
      <c r="N31" s="17"/>
      <c r="O31" s="17"/>
      <c r="P31" s="17"/>
      <c r="Q31" s="17"/>
      <c r="R31" s="17"/>
    </row>
    <row r="32" spans="1:18" x14ac:dyDescent="0.2">
      <c r="A32" s="17"/>
      <c r="B32" s="17"/>
      <c r="C32" s="17"/>
      <c r="D32" s="17"/>
      <c r="E32" s="17"/>
      <c r="F32" s="17"/>
      <c r="G32" s="17"/>
      <c r="H32" s="17"/>
      <c r="I32" s="61"/>
      <c r="J32" s="61"/>
      <c r="K32" s="61"/>
      <c r="L32" s="35"/>
      <c r="M32" s="17"/>
      <c r="N32" s="17"/>
      <c r="O32" s="17"/>
      <c r="P32" s="17"/>
      <c r="Q32" s="17"/>
      <c r="R32" s="17"/>
    </row>
    <row r="33" spans="1:18" x14ac:dyDescent="0.2">
      <c r="A33" s="53"/>
      <c r="B33" s="53"/>
      <c r="C33" s="17"/>
      <c r="D33" s="17"/>
      <c r="E33" s="17"/>
      <c r="F33" s="17"/>
      <c r="G33" s="17"/>
      <c r="H33" s="17"/>
      <c r="I33" s="17"/>
      <c r="J33" s="17"/>
      <c r="K33" s="17"/>
      <c r="L33" s="17"/>
      <c r="M33" s="17"/>
      <c r="N33" s="17"/>
      <c r="O33" s="17"/>
      <c r="P33" s="17"/>
      <c r="Q33" s="17"/>
      <c r="R33" s="17"/>
    </row>
  </sheetData>
  <mergeCells count="11">
    <mergeCell ref="A33:B33"/>
    <mergeCell ref="A1:K1"/>
    <mergeCell ref="A15:B15"/>
    <mergeCell ref="A16:B16"/>
    <mergeCell ref="A17:B17"/>
    <mergeCell ref="A20:B20"/>
    <mergeCell ref="A23:B23"/>
    <mergeCell ref="A28:B28"/>
    <mergeCell ref="A30:B30"/>
    <mergeCell ref="I31:K31"/>
    <mergeCell ref="I32:K32"/>
  </mergeCells>
  <phoneticPr fontId="16" type="noConversion"/>
  <pageMargins left="0.70866141732283472" right="0.70866141732283472" top="0.74803149606299213" bottom="0.74803149606299213" header="0.31496062992125984" footer="0.31496062992125984"/>
  <pageSetup paperSize="9" scale="45" fitToHeight="0" orientation="landscape"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69322-B8DB-449E-B428-8D59F1A83870}">
  <sheetPr codeName="Sheet12"/>
  <dimension ref="A1:G49"/>
  <sheetViews>
    <sheetView showGridLines="0" zoomScaleNormal="100" workbookViewId="0"/>
  </sheetViews>
  <sheetFormatPr defaultRowHeight="15" x14ac:dyDescent="0.2"/>
  <cols>
    <col min="1" max="1" width="21.42578125" style="85" bestFit="1" customWidth="1"/>
    <col min="2" max="2" width="65.42578125" style="85" bestFit="1" customWidth="1"/>
    <col min="3" max="3" width="24.5703125" style="128" bestFit="1" customWidth="1"/>
    <col min="4" max="4" width="30.5703125" style="85" bestFit="1" customWidth="1"/>
    <col min="5" max="5" width="28.140625" style="85" bestFit="1" customWidth="1"/>
    <col min="6" max="6" width="28.42578125" style="85" bestFit="1" customWidth="1"/>
    <col min="7" max="7" width="17.5703125" style="85" bestFit="1" customWidth="1"/>
    <col min="8" max="16384" width="9.140625" style="85"/>
  </cols>
  <sheetData>
    <row r="1" spans="1:7" s="84" customFormat="1" ht="15.75" x14ac:dyDescent="0.25">
      <c r="A1" s="84" t="s">
        <v>35</v>
      </c>
      <c r="B1" s="84" t="s">
        <v>87</v>
      </c>
      <c r="C1" s="126" t="s">
        <v>88</v>
      </c>
      <c r="D1" s="84" t="s">
        <v>83</v>
      </c>
      <c r="E1" s="84" t="s">
        <v>84</v>
      </c>
      <c r="F1" s="84" t="s">
        <v>85</v>
      </c>
      <c r="G1" s="84" t="s">
        <v>86</v>
      </c>
    </row>
    <row r="2" spans="1:7" x14ac:dyDescent="0.2">
      <c r="A2" s="94" t="s">
        <v>16</v>
      </c>
      <c r="B2" s="94" t="s">
        <v>26</v>
      </c>
      <c r="C2" s="127">
        <v>35285</v>
      </c>
      <c r="D2" s="95">
        <v>5.1292826699999997E-3</v>
      </c>
      <c r="E2" s="95">
        <v>7.7673116000000003E-4</v>
      </c>
      <c r="F2" s="95">
        <v>1.1629644300000001E-3</v>
      </c>
      <c r="G2" s="95">
        <v>3.1895866000000001E-3</v>
      </c>
    </row>
    <row r="3" spans="1:7" x14ac:dyDescent="0.2">
      <c r="A3" s="94" t="s">
        <v>16</v>
      </c>
      <c r="B3" s="94" t="s">
        <v>28</v>
      </c>
      <c r="C3" s="127">
        <v>31635</v>
      </c>
      <c r="D3" s="95">
        <v>5.1504780899999996E-3</v>
      </c>
      <c r="E3" s="95">
        <v>7.7559443000000002E-4</v>
      </c>
      <c r="F3" s="95">
        <v>1.1679015799999999E-3</v>
      </c>
      <c r="G3" s="95">
        <v>3.2069815900000001E-3</v>
      </c>
    </row>
    <row r="4" spans="1:7" x14ac:dyDescent="0.2">
      <c r="A4" s="94" t="s">
        <v>16</v>
      </c>
      <c r="B4" s="94" t="s">
        <v>27</v>
      </c>
      <c r="C4" s="127">
        <v>3650</v>
      </c>
      <c r="D4" s="95">
        <v>4.9455794200000004E-3</v>
      </c>
      <c r="E4" s="95">
        <v>7.8658335E-4</v>
      </c>
      <c r="F4" s="95">
        <v>1.12017353E-3</v>
      </c>
      <c r="G4" s="95">
        <v>3.0388220599999998E-3</v>
      </c>
    </row>
    <row r="5" spans="1:7" x14ac:dyDescent="0.2">
      <c r="A5" s="94" t="s">
        <v>17</v>
      </c>
      <c r="B5" s="94" t="s">
        <v>26</v>
      </c>
      <c r="C5" s="127">
        <v>33939</v>
      </c>
      <c r="D5" s="95">
        <v>5.0412901399999998E-3</v>
      </c>
      <c r="E5" s="95">
        <v>7.6461605999999995E-4</v>
      </c>
      <c r="F5" s="95">
        <v>1.10775108E-3</v>
      </c>
      <c r="G5" s="95">
        <v>3.1689225099999999E-3</v>
      </c>
    </row>
    <row r="6" spans="1:7" x14ac:dyDescent="0.2">
      <c r="A6" s="94" t="s">
        <v>17</v>
      </c>
      <c r="B6" s="94" t="s">
        <v>28</v>
      </c>
      <c r="C6" s="127">
        <v>30509</v>
      </c>
      <c r="D6" s="95">
        <v>5.05853137E-3</v>
      </c>
      <c r="E6" s="95">
        <v>7.6300168999999998E-4</v>
      </c>
      <c r="F6" s="95">
        <v>1.11099403E-3</v>
      </c>
      <c r="G6" s="95">
        <v>3.1845351699999998E-3</v>
      </c>
    </row>
    <row r="7" spans="1:7" x14ac:dyDescent="0.2">
      <c r="A7" s="94" t="s">
        <v>17</v>
      </c>
      <c r="B7" s="94" t="s">
        <v>27</v>
      </c>
      <c r="C7" s="127">
        <v>3430</v>
      </c>
      <c r="D7" s="95">
        <v>4.8879337000000004E-3</v>
      </c>
      <c r="E7" s="95">
        <v>7.7897543999999998E-4</v>
      </c>
      <c r="F7" s="95">
        <v>1.07890592E-3</v>
      </c>
      <c r="G7" s="95">
        <v>3.0300518599999998E-3</v>
      </c>
    </row>
    <row r="8" spans="1:7" x14ac:dyDescent="0.2">
      <c r="A8" s="94" t="s">
        <v>18</v>
      </c>
      <c r="B8" s="94" t="s">
        <v>26</v>
      </c>
      <c r="C8" s="127">
        <v>32114</v>
      </c>
      <c r="D8" s="95">
        <v>5.1464463600000001E-3</v>
      </c>
      <c r="E8" s="95">
        <v>7.7578456E-4</v>
      </c>
      <c r="F8" s="95">
        <v>1.1128127099999999E-3</v>
      </c>
      <c r="G8" s="95">
        <v>3.25778229E-3</v>
      </c>
    </row>
    <row r="9" spans="1:7" x14ac:dyDescent="0.2">
      <c r="A9" s="94" t="s">
        <v>18</v>
      </c>
      <c r="B9" s="94" t="s">
        <v>28</v>
      </c>
      <c r="C9" s="127">
        <v>28915</v>
      </c>
      <c r="D9" s="95">
        <v>5.1701028200000004E-3</v>
      </c>
      <c r="E9" s="95">
        <v>7.7701821000000001E-4</v>
      </c>
      <c r="F9" s="95">
        <v>1.1187357899999999E-3</v>
      </c>
      <c r="G9" s="95">
        <v>3.2742791000000002E-3</v>
      </c>
    </row>
    <row r="10" spans="1:7" x14ac:dyDescent="0.2">
      <c r="A10" s="94" t="s">
        <v>18</v>
      </c>
      <c r="B10" s="94" t="s">
        <v>27</v>
      </c>
      <c r="C10" s="127">
        <v>3199</v>
      </c>
      <c r="D10" s="95">
        <v>4.9326212099999999E-3</v>
      </c>
      <c r="E10" s="95">
        <v>7.6463395999999998E-4</v>
      </c>
      <c r="F10" s="95">
        <v>1.0592753799999999E-3</v>
      </c>
      <c r="G10" s="95">
        <v>3.1086716000000001E-3</v>
      </c>
    </row>
    <row r="11" spans="1:7" x14ac:dyDescent="0.2">
      <c r="A11" s="94" t="s">
        <v>19</v>
      </c>
      <c r="B11" s="94" t="s">
        <v>26</v>
      </c>
      <c r="C11" s="127">
        <v>30668</v>
      </c>
      <c r="D11" s="95">
        <v>5.1923721300000001E-3</v>
      </c>
      <c r="E11" s="95">
        <v>7.8835996000000005E-4</v>
      </c>
      <c r="F11" s="95">
        <v>1.06613472E-3</v>
      </c>
      <c r="G11" s="95">
        <v>3.3377886699999999E-3</v>
      </c>
    </row>
    <row r="12" spans="1:7" x14ac:dyDescent="0.2">
      <c r="A12" s="94" t="s">
        <v>19</v>
      </c>
      <c r="B12" s="94" t="s">
        <v>28</v>
      </c>
      <c r="C12" s="127">
        <v>27732</v>
      </c>
      <c r="D12" s="95">
        <v>5.2118509700000001E-3</v>
      </c>
      <c r="E12" s="95">
        <v>7.8833142999999999E-4</v>
      </c>
      <c r="F12" s="95">
        <v>1.07071638E-3</v>
      </c>
      <c r="G12" s="95">
        <v>3.3527070999999999E-3</v>
      </c>
    </row>
    <row r="13" spans="1:7" x14ac:dyDescent="0.2">
      <c r="A13" s="94" t="s">
        <v>19</v>
      </c>
      <c r="B13" s="94" t="s">
        <v>27</v>
      </c>
      <c r="C13" s="127">
        <v>2936</v>
      </c>
      <c r="D13" s="95">
        <v>5.0083846600000002E-3</v>
      </c>
      <c r="E13" s="95">
        <v>7.8862940999999999E-4</v>
      </c>
      <c r="F13" s="95">
        <v>1.0228585599999999E-3</v>
      </c>
      <c r="G13" s="95">
        <v>3.1968764900000002E-3</v>
      </c>
    </row>
    <row r="14" spans="1:7" x14ac:dyDescent="0.2">
      <c r="A14" s="94" t="s">
        <v>20</v>
      </c>
      <c r="B14" s="94" t="s">
        <v>26</v>
      </c>
      <c r="C14" s="127">
        <v>30138</v>
      </c>
      <c r="D14" s="95">
        <v>5.4262385200000004E-3</v>
      </c>
      <c r="E14" s="95">
        <v>8.6928269000000004E-4</v>
      </c>
      <c r="F14" s="95">
        <v>1.0730748000000001E-3</v>
      </c>
      <c r="G14" s="95">
        <v>3.4837903000000002E-3</v>
      </c>
    </row>
    <row r="15" spans="1:7" x14ac:dyDescent="0.2">
      <c r="A15" s="94" t="s">
        <v>20</v>
      </c>
      <c r="B15" s="94" t="s">
        <v>28</v>
      </c>
      <c r="C15" s="127">
        <v>27301</v>
      </c>
      <c r="D15" s="95">
        <v>5.4395966699999996E-3</v>
      </c>
      <c r="E15" s="95">
        <v>8.6877263000000005E-4</v>
      </c>
      <c r="F15" s="95">
        <v>1.0768388800000001E-3</v>
      </c>
      <c r="G15" s="95">
        <v>3.4938905699999998E-3</v>
      </c>
    </row>
    <row r="16" spans="1:7" x14ac:dyDescent="0.2">
      <c r="A16" s="94" t="s">
        <v>20</v>
      </c>
      <c r="B16" s="94" t="s">
        <v>27</v>
      </c>
      <c r="C16" s="127">
        <v>2837</v>
      </c>
      <c r="D16" s="95">
        <v>5.2976904799999997E-3</v>
      </c>
      <c r="E16" s="95">
        <v>8.7419117000000005E-4</v>
      </c>
      <c r="F16" s="95">
        <v>1.03685239E-3</v>
      </c>
      <c r="G16" s="95">
        <v>3.3865934199999999E-3</v>
      </c>
    </row>
    <row r="17" spans="1:7" x14ac:dyDescent="0.2">
      <c r="A17" s="94" t="s">
        <v>21</v>
      </c>
      <c r="B17" s="94" t="s">
        <v>26</v>
      </c>
      <c r="C17" s="127">
        <v>30155</v>
      </c>
      <c r="D17" s="95">
        <v>5.4075249999999998E-3</v>
      </c>
      <c r="E17" s="95">
        <v>8.9669399999999996E-4</v>
      </c>
      <c r="F17" s="95">
        <v>1.0246405799999999E-3</v>
      </c>
      <c r="G17" s="95">
        <v>3.48608822E-3</v>
      </c>
    </row>
    <row r="18" spans="1:7" x14ac:dyDescent="0.2">
      <c r="A18" s="94" t="s">
        <v>21</v>
      </c>
      <c r="B18" s="94" t="s">
        <v>28</v>
      </c>
      <c r="C18" s="127">
        <v>27315</v>
      </c>
      <c r="D18" s="95">
        <v>5.4188274300000002E-3</v>
      </c>
      <c r="E18" s="95">
        <v>8.9680258E-4</v>
      </c>
      <c r="F18" s="95">
        <v>1.0279143999999999E-3</v>
      </c>
      <c r="G18" s="95">
        <v>3.4940002200000001E-3</v>
      </c>
    </row>
    <row r="19" spans="1:7" x14ac:dyDescent="0.2">
      <c r="A19" s="94" t="s">
        <v>21</v>
      </c>
      <c r="B19" s="94" t="s">
        <v>27</v>
      </c>
      <c r="C19" s="127">
        <v>2840</v>
      </c>
      <c r="D19" s="95">
        <v>5.29881872E-3</v>
      </c>
      <c r="E19" s="95">
        <v>8.9564970000000001E-4</v>
      </c>
      <c r="F19" s="95">
        <v>9.9315313000000001E-4</v>
      </c>
      <c r="G19" s="95">
        <v>3.40999095E-3</v>
      </c>
    </row>
    <row r="20" spans="1:7" x14ac:dyDescent="0.2">
      <c r="A20" s="94" t="s">
        <v>22</v>
      </c>
      <c r="B20" s="94" t="s">
        <v>26</v>
      </c>
      <c r="C20" s="127">
        <v>29368</v>
      </c>
      <c r="D20" s="95">
        <v>5.3981119700000002E-3</v>
      </c>
      <c r="E20" s="95">
        <v>8.8816925000000004E-4</v>
      </c>
      <c r="F20" s="95">
        <v>1.0106326300000001E-3</v>
      </c>
      <c r="G20" s="95">
        <v>3.4992158100000002E-3</v>
      </c>
    </row>
    <row r="21" spans="1:7" x14ac:dyDescent="0.2">
      <c r="A21" s="94" t="s">
        <v>22</v>
      </c>
      <c r="B21" s="94" t="s">
        <v>28</v>
      </c>
      <c r="C21" s="127">
        <v>26711</v>
      </c>
      <c r="D21" s="95">
        <v>5.4043942899999996E-3</v>
      </c>
      <c r="E21" s="95">
        <v>8.8648560999999996E-4</v>
      </c>
      <c r="F21" s="95">
        <v>1.0134919100000001E-3</v>
      </c>
      <c r="G21" s="95">
        <v>3.50431706E-3</v>
      </c>
    </row>
    <row r="22" spans="1:7" x14ac:dyDescent="0.2">
      <c r="A22" s="94" t="s">
        <v>22</v>
      </c>
      <c r="B22" s="94" t="s">
        <v>27</v>
      </c>
      <c r="C22" s="127">
        <v>2657</v>
      </c>
      <c r="D22" s="95">
        <v>5.3349552900000003E-3</v>
      </c>
      <c r="E22" s="95">
        <v>9.0509496000000002E-4</v>
      </c>
      <c r="F22" s="95">
        <v>9.8188810000000002E-4</v>
      </c>
      <c r="G22" s="95">
        <v>3.4479325499999999E-3</v>
      </c>
    </row>
    <row r="23" spans="1:7" x14ac:dyDescent="0.2">
      <c r="A23" s="94" t="s">
        <v>23</v>
      </c>
      <c r="B23" s="94" t="s">
        <v>26</v>
      </c>
      <c r="C23" s="127">
        <v>29771</v>
      </c>
      <c r="D23" s="95">
        <v>5.4174921799999996E-3</v>
      </c>
      <c r="E23" s="95">
        <v>8.6704801E-4</v>
      </c>
      <c r="F23" s="95">
        <v>1.0042465299999999E-3</v>
      </c>
      <c r="G23" s="95">
        <v>3.5460991800000002E-3</v>
      </c>
    </row>
    <row r="24" spans="1:7" x14ac:dyDescent="0.2">
      <c r="A24" s="94" t="s">
        <v>23</v>
      </c>
      <c r="B24" s="94" t="s">
        <v>28</v>
      </c>
      <c r="C24" s="127">
        <v>27107</v>
      </c>
      <c r="D24" s="95">
        <v>5.4337386900000003E-3</v>
      </c>
      <c r="E24" s="95">
        <v>8.6424625000000002E-4</v>
      </c>
      <c r="F24" s="95">
        <v>1.0086247899999999E-3</v>
      </c>
      <c r="G24" s="95">
        <v>3.5607617100000002E-3</v>
      </c>
    </row>
    <row r="25" spans="1:7" x14ac:dyDescent="0.2">
      <c r="A25" s="94" t="s">
        <v>23</v>
      </c>
      <c r="B25" s="94" t="s">
        <v>27</v>
      </c>
      <c r="C25" s="127">
        <v>2664</v>
      </c>
      <c r="D25" s="95">
        <v>5.2521790299999999E-3</v>
      </c>
      <c r="E25" s="95">
        <v>8.9555677999999996E-4</v>
      </c>
      <c r="F25" s="95">
        <v>9.5969643000000002E-4</v>
      </c>
      <c r="G25" s="95">
        <v>3.3969036099999999E-3</v>
      </c>
    </row>
    <row r="26" spans="1:7" x14ac:dyDescent="0.2">
      <c r="A26" s="94" t="s">
        <v>48</v>
      </c>
      <c r="B26" s="94" t="s">
        <v>26</v>
      </c>
      <c r="C26" s="127">
        <v>28724</v>
      </c>
      <c r="D26" s="95">
        <v>5.4007881400000004E-3</v>
      </c>
      <c r="E26" s="95">
        <v>8.5295106999999995E-4</v>
      </c>
      <c r="F26" s="95">
        <v>9.8431503999999999E-4</v>
      </c>
      <c r="G26" s="95">
        <v>3.56343571E-3</v>
      </c>
    </row>
    <row r="27" spans="1:7" x14ac:dyDescent="0.2">
      <c r="A27" s="94" t="s">
        <v>48</v>
      </c>
      <c r="B27" s="94" t="s">
        <v>28</v>
      </c>
      <c r="C27" s="127">
        <v>26083</v>
      </c>
      <c r="D27" s="95">
        <v>5.4116530499999996E-3</v>
      </c>
      <c r="E27" s="95">
        <v>8.5148782999999999E-4</v>
      </c>
      <c r="F27" s="95">
        <v>9.8907523000000002E-4</v>
      </c>
      <c r="G27" s="95">
        <v>3.5709989800000001E-3</v>
      </c>
    </row>
    <row r="28" spans="1:7" x14ac:dyDescent="0.2">
      <c r="A28" s="94" t="s">
        <v>48</v>
      </c>
      <c r="B28" s="94" t="s">
        <v>27</v>
      </c>
      <c r="C28" s="127">
        <v>2641</v>
      </c>
      <c r="D28" s="95">
        <v>5.29348427E-3</v>
      </c>
      <c r="E28" s="95">
        <v>8.6740232E-4</v>
      </c>
      <c r="F28" s="95">
        <v>9.3730254E-4</v>
      </c>
      <c r="G28" s="95">
        <v>3.4887394700000001E-3</v>
      </c>
    </row>
    <row r="29" spans="1:7" x14ac:dyDescent="0.2">
      <c r="A29" s="94" t="s">
        <v>49</v>
      </c>
      <c r="B29" s="94" t="s">
        <v>26</v>
      </c>
      <c r="C29" s="127">
        <v>27348</v>
      </c>
      <c r="D29" s="95">
        <v>5.3916603699999998E-3</v>
      </c>
      <c r="E29" s="95">
        <v>8.4900218999999996E-4</v>
      </c>
      <c r="F29" s="95">
        <v>9.5497428999999996E-4</v>
      </c>
      <c r="G29" s="95">
        <v>3.5875941E-3</v>
      </c>
    </row>
    <row r="30" spans="1:7" x14ac:dyDescent="0.2">
      <c r="A30" s="94" t="s">
        <v>49</v>
      </c>
      <c r="B30" s="94" t="s">
        <v>28</v>
      </c>
      <c r="C30" s="127">
        <v>24871</v>
      </c>
      <c r="D30" s="95">
        <v>5.3995931399999997E-3</v>
      </c>
      <c r="E30" s="95">
        <v>8.4850815000000004E-4</v>
      </c>
      <c r="F30" s="95">
        <v>9.5787200999999998E-4</v>
      </c>
      <c r="G30" s="95">
        <v>3.5931189599999998E-3</v>
      </c>
    </row>
    <row r="31" spans="1:7" x14ac:dyDescent="0.2">
      <c r="A31" s="94" t="s">
        <v>49</v>
      </c>
      <c r="B31" s="94" t="s">
        <v>27</v>
      </c>
      <c r="C31" s="127">
        <v>2477</v>
      </c>
      <c r="D31" s="95">
        <v>5.3120091299999998E-3</v>
      </c>
      <c r="E31" s="95">
        <v>8.5396270000000002E-4</v>
      </c>
      <c r="F31" s="95">
        <v>9.2587894999999999E-4</v>
      </c>
      <c r="G31" s="95">
        <v>3.5321202699999999E-3</v>
      </c>
    </row>
    <row r="32" spans="1:7" x14ac:dyDescent="0.2">
      <c r="A32" s="94" t="s">
        <v>89</v>
      </c>
      <c r="B32" s="94" t="s">
        <v>26</v>
      </c>
      <c r="C32" s="127">
        <v>26220</v>
      </c>
      <c r="D32" s="95">
        <v>5.2812969899999999E-3</v>
      </c>
      <c r="E32" s="95">
        <v>8.3459864999999999E-4</v>
      </c>
      <c r="F32" s="95">
        <v>9.7111135999999995E-4</v>
      </c>
      <c r="G32" s="95">
        <v>3.4754942399999999E-3</v>
      </c>
    </row>
    <row r="33" spans="1:7" x14ac:dyDescent="0.2">
      <c r="A33" s="94" t="s">
        <v>89</v>
      </c>
      <c r="B33" s="94" t="s">
        <v>28</v>
      </c>
      <c r="C33" s="127">
        <v>23784</v>
      </c>
      <c r="D33" s="95">
        <v>5.2871646800000003E-3</v>
      </c>
      <c r="E33" s="95">
        <v>8.3395549000000004E-4</v>
      </c>
      <c r="F33" s="95">
        <v>9.7486391000000002E-4</v>
      </c>
      <c r="G33" s="95">
        <v>3.4782460099999999E-3</v>
      </c>
    </row>
    <row r="34" spans="1:7" x14ac:dyDescent="0.2">
      <c r="A34" s="94" t="s">
        <v>89</v>
      </c>
      <c r="B34" s="94" t="s">
        <v>27</v>
      </c>
      <c r="C34" s="127">
        <v>2436</v>
      </c>
      <c r="D34" s="95">
        <v>5.2240075099999998E-3</v>
      </c>
      <c r="E34" s="95">
        <v>8.4087808999999995E-4</v>
      </c>
      <c r="F34" s="95">
        <v>9.3447321000000004E-4</v>
      </c>
      <c r="G34" s="95">
        <v>3.4486272100000001E-3</v>
      </c>
    </row>
    <row r="35" spans="1:7" x14ac:dyDescent="0.2">
      <c r="A35" s="94" t="s">
        <v>90</v>
      </c>
      <c r="B35" s="94" t="s">
        <v>26</v>
      </c>
      <c r="C35" s="127">
        <v>26406</v>
      </c>
      <c r="D35" s="95">
        <v>5.4588469700000003E-3</v>
      </c>
      <c r="E35" s="95">
        <v>8.3560749000000003E-4</v>
      </c>
      <c r="F35" s="95">
        <v>9.4291467000000003E-4</v>
      </c>
      <c r="G35" s="95">
        <v>3.6802388499999998E-3</v>
      </c>
    </row>
    <row r="36" spans="1:7" x14ac:dyDescent="0.2">
      <c r="A36" s="94" t="s">
        <v>90</v>
      </c>
      <c r="B36" s="94" t="s">
        <v>28</v>
      </c>
      <c r="C36" s="127">
        <v>24039</v>
      </c>
      <c r="D36" s="95">
        <v>5.4735026000000001E-3</v>
      </c>
      <c r="E36" s="95">
        <v>8.3582711000000003E-4</v>
      </c>
      <c r="F36" s="95">
        <v>9.4582919999999999E-4</v>
      </c>
      <c r="G36" s="95">
        <v>3.69175817E-3</v>
      </c>
    </row>
    <row r="37" spans="1:7" x14ac:dyDescent="0.2">
      <c r="A37" s="94" t="s">
        <v>90</v>
      </c>
      <c r="B37" s="94" t="s">
        <v>27</v>
      </c>
      <c r="C37" s="127">
        <v>2367</v>
      </c>
      <c r="D37" s="95">
        <v>5.31000598E-3</v>
      </c>
      <c r="E37" s="95">
        <v>8.3337709999999998E-4</v>
      </c>
      <c r="F37" s="95">
        <v>9.1331498000000002E-4</v>
      </c>
      <c r="G37" s="95">
        <v>3.5632498500000002E-3</v>
      </c>
    </row>
    <row r="38" spans="1:7" x14ac:dyDescent="0.2">
      <c r="A38" s="94" t="s">
        <v>91</v>
      </c>
      <c r="B38" s="94" t="s">
        <v>26</v>
      </c>
      <c r="C38" s="127">
        <v>26047</v>
      </c>
      <c r="D38" s="95">
        <v>5.5636505500000002E-3</v>
      </c>
      <c r="E38" s="95">
        <v>8.8951803000000005E-4</v>
      </c>
      <c r="F38" s="95">
        <v>9.2472371E-4</v>
      </c>
      <c r="G38" s="95">
        <v>3.74857383E-3</v>
      </c>
    </row>
    <row r="39" spans="1:7" x14ac:dyDescent="0.2">
      <c r="A39" s="94" t="s">
        <v>91</v>
      </c>
      <c r="B39" s="94" t="s">
        <v>28</v>
      </c>
      <c r="C39" s="127">
        <v>23741</v>
      </c>
      <c r="D39" s="95">
        <v>5.57087204E-3</v>
      </c>
      <c r="E39" s="95">
        <v>8.9141698999999997E-4</v>
      </c>
      <c r="F39" s="95">
        <v>9.2966784000000002E-4</v>
      </c>
      <c r="G39" s="95">
        <v>3.7489164999999999E-3</v>
      </c>
    </row>
    <row r="40" spans="1:7" x14ac:dyDescent="0.2">
      <c r="A40" s="94" t="s">
        <v>91</v>
      </c>
      <c r="B40" s="94" t="s">
        <v>27</v>
      </c>
      <c r="C40" s="127">
        <v>2306</v>
      </c>
      <c r="D40" s="95">
        <v>5.4893030299999999E-3</v>
      </c>
      <c r="E40" s="95">
        <v>8.6996760000000002E-4</v>
      </c>
      <c r="F40" s="95">
        <v>8.7382227999999998E-4</v>
      </c>
      <c r="G40" s="95">
        <v>3.7450458900000001E-3</v>
      </c>
    </row>
    <row r="41" spans="1:7" x14ac:dyDescent="0.2">
      <c r="A41" s="94" t="s">
        <v>94</v>
      </c>
      <c r="B41" s="94" t="s">
        <v>26</v>
      </c>
      <c r="C41" s="127">
        <v>24845</v>
      </c>
      <c r="D41" s="95">
        <v>5.5708524700000001E-3</v>
      </c>
      <c r="E41" s="95">
        <v>8.8856535000000003E-4</v>
      </c>
      <c r="F41" s="95">
        <v>9.1185883999999999E-4</v>
      </c>
      <c r="G41" s="95">
        <v>3.76943973E-3</v>
      </c>
    </row>
    <row r="42" spans="1:7" x14ac:dyDescent="0.2">
      <c r="A42" s="94" t="s">
        <v>94</v>
      </c>
      <c r="B42" s="94" t="s">
        <v>28</v>
      </c>
      <c r="C42" s="127">
        <v>22555</v>
      </c>
      <c r="D42" s="95">
        <v>5.5771188599999999E-3</v>
      </c>
      <c r="E42" s="95">
        <v>8.8779666999999997E-4</v>
      </c>
      <c r="F42" s="95">
        <v>9.1489041999999997E-4</v>
      </c>
      <c r="G42" s="95">
        <v>3.7734019199999998E-3</v>
      </c>
    </row>
    <row r="43" spans="1:7" x14ac:dyDescent="0.2">
      <c r="A43" s="94" t="s">
        <v>94</v>
      </c>
      <c r="B43" s="94" t="s">
        <v>27</v>
      </c>
      <c r="C43" s="127">
        <v>2290</v>
      </c>
      <c r="D43" s="95">
        <v>5.5091326699999998E-3</v>
      </c>
      <c r="E43" s="95">
        <v>8.9613634999999997E-4</v>
      </c>
      <c r="F43" s="95">
        <v>8.8199980000000001E-4</v>
      </c>
      <c r="G43" s="95">
        <v>3.7304148099999998E-3</v>
      </c>
    </row>
    <row r="44" spans="1:7" x14ac:dyDescent="0.2">
      <c r="A44" s="94" t="s">
        <v>119</v>
      </c>
      <c r="B44" s="94" t="s">
        <v>26</v>
      </c>
      <c r="C44" s="127">
        <v>24609</v>
      </c>
      <c r="D44" s="95">
        <v>5.6258919599999997E-3</v>
      </c>
      <c r="E44" s="95">
        <v>8.8856027000000005E-4</v>
      </c>
      <c r="F44" s="95">
        <v>9.0951438000000005E-4</v>
      </c>
      <c r="G44" s="95">
        <v>3.82677459E-3</v>
      </c>
    </row>
    <row r="45" spans="1:7" x14ac:dyDescent="0.2">
      <c r="A45" s="94" t="s">
        <v>119</v>
      </c>
      <c r="B45" s="94" t="s">
        <v>28</v>
      </c>
      <c r="C45" s="127">
        <v>22285</v>
      </c>
      <c r="D45" s="95">
        <v>5.6352598400000002E-3</v>
      </c>
      <c r="E45" s="95">
        <v>8.8902212000000001E-4</v>
      </c>
      <c r="F45" s="95">
        <v>9.1450690000000002E-4</v>
      </c>
      <c r="G45" s="95">
        <v>3.83064537E-3</v>
      </c>
    </row>
    <row r="46" spans="1:7" x14ac:dyDescent="0.2">
      <c r="A46" s="94" t="s">
        <v>119</v>
      </c>
      <c r="B46" s="94" t="s">
        <v>27</v>
      </c>
      <c r="C46" s="127">
        <v>2324</v>
      </c>
      <c r="D46" s="95">
        <v>5.5360626700000004E-3</v>
      </c>
      <c r="E46" s="95">
        <v>8.8413152E-4</v>
      </c>
      <c r="F46" s="95">
        <v>8.6164076E-4</v>
      </c>
      <c r="G46" s="95">
        <v>3.7896573999999998E-3</v>
      </c>
    </row>
    <row r="47" spans="1:7" x14ac:dyDescent="0.2">
      <c r="A47" s="94" t="s">
        <v>120</v>
      </c>
      <c r="B47" s="94" t="s">
        <v>26</v>
      </c>
      <c r="C47" s="127">
        <v>24991</v>
      </c>
      <c r="D47" s="95">
        <v>5.7234398299999996E-3</v>
      </c>
      <c r="E47" s="95">
        <v>8.9980979999999995E-4</v>
      </c>
      <c r="F47" s="95">
        <v>9.3426062999999999E-4</v>
      </c>
      <c r="G47" s="95">
        <v>3.88834123E-3</v>
      </c>
    </row>
    <row r="48" spans="1:7" x14ac:dyDescent="0.2">
      <c r="A48" s="94" t="s">
        <v>120</v>
      </c>
      <c r="B48" s="94" t="s">
        <v>28</v>
      </c>
      <c r="C48" s="127">
        <v>22767</v>
      </c>
      <c r="D48" s="95">
        <v>5.7433387800000001E-3</v>
      </c>
      <c r="E48" s="95">
        <v>8.9999674999999995E-4</v>
      </c>
      <c r="F48" s="95">
        <v>9.4178990000000004E-4</v>
      </c>
      <c r="G48" s="95">
        <v>3.9004957599999999E-3</v>
      </c>
    </row>
    <row r="49" spans="1:7" x14ac:dyDescent="0.2">
      <c r="A49" s="94" t="s">
        <v>120</v>
      </c>
      <c r="B49" s="94" t="s">
        <v>27</v>
      </c>
      <c r="C49" s="127">
        <v>2224</v>
      </c>
      <c r="D49" s="95">
        <v>5.5197350200000004E-3</v>
      </c>
      <c r="E49" s="95">
        <v>8.9789603000000001E-4</v>
      </c>
      <c r="F49" s="95">
        <v>8.5718380999999998E-4</v>
      </c>
      <c r="G49" s="95">
        <v>3.7639157200000002E-3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8E32B-5673-41CF-934D-8DBC453BDC90}">
  <sheetPr codeName="Sheet6"/>
  <dimension ref="A1:T35"/>
  <sheetViews>
    <sheetView zoomScaleNormal="100" workbookViewId="0"/>
  </sheetViews>
  <sheetFormatPr defaultColWidth="8.5703125" defaultRowHeight="15" x14ac:dyDescent="0.2"/>
  <cols>
    <col min="1" max="1" width="51.5703125" style="97" customWidth="1"/>
    <col min="2" max="2" width="26.85546875" style="97" bestFit="1" customWidth="1"/>
    <col min="3" max="9" width="10.5703125" style="97" customWidth="1"/>
    <col min="10" max="19" width="10.5703125" style="118" customWidth="1"/>
    <col min="20" max="20" width="22.5703125" style="118" customWidth="1"/>
    <col min="21" max="16384" width="8.5703125" style="97"/>
  </cols>
  <sheetData>
    <row r="1" spans="1:20" ht="20.25" customHeight="1" x14ac:dyDescent="0.25">
      <c r="A1" s="90" t="s">
        <v>136</v>
      </c>
      <c r="B1" s="90"/>
      <c r="C1" s="90"/>
      <c r="D1" s="90"/>
      <c r="E1" s="90"/>
      <c r="F1" s="90"/>
      <c r="G1" s="90"/>
      <c r="H1" s="90"/>
      <c r="I1" s="90"/>
      <c r="J1" s="90"/>
      <c r="K1" s="90"/>
      <c r="L1" s="96"/>
      <c r="M1" s="96"/>
      <c r="N1" s="96"/>
      <c r="O1" s="96"/>
      <c r="P1" s="96"/>
      <c r="Q1" s="96"/>
      <c r="R1" s="96"/>
      <c r="S1" s="96"/>
      <c r="T1" s="86"/>
    </row>
    <row r="2" spans="1:20" ht="30" customHeight="1" x14ac:dyDescent="0.25">
      <c r="A2" s="90" t="s">
        <v>137</v>
      </c>
      <c r="B2" s="90"/>
      <c r="C2" s="90"/>
      <c r="D2" s="90"/>
      <c r="E2" s="90"/>
      <c r="F2" s="90"/>
      <c r="G2" s="90"/>
      <c r="H2" s="90"/>
      <c r="I2" s="90"/>
      <c r="J2" s="90"/>
      <c r="K2" s="90"/>
      <c r="L2" s="90"/>
      <c r="M2" s="90"/>
      <c r="N2" s="90"/>
      <c r="O2" s="90"/>
      <c r="P2" s="90"/>
      <c r="Q2" s="90"/>
      <c r="R2" s="90"/>
      <c r="S2" s="90"/>
      <c r="T2" s="90"/>
    </row>
    <row r="3" spans="1:20" ht="15" customHeight="1" thickBot="1" x14ac:dyDescent="0.3">
      <c r="A3" s="98" t="s">
        <v>43</v>
      </c>
      <c r="B3" s="86"/>
      <c r="C3" s="90"/>
      <c r="D3" s="86"/>
      <c r="E3" s="86"/>
      <c r="F3" s="86"/>
      <c r="G3" s="86"/>
      <c r="H3" s="86"/>
      <c r="I3" s="86"/>
      <c r="J3" s="86"/>
      <c r="K3" s="86"/>
      <c r="L3" s="86"/>
      <c r="M3" s="86"/>
      <c r="N3" s="86"/>
      <c r="O3" s="86"/>
      <c r="P3" s="86"/>
      <c r="Q3" s="86"/>
      <c r="R3" s="99"/>
      <c r="S3" s="99"/>
      <c r="T3" s="86"/>
    </row>
    <row r="4" spans="1:20" ht="16.5" thickBot="1" x14ac:dyDescent="0.25">
      <c r="A4" s="100"/>
      <c r="B4" s="101"/>
      <c r="C4" s="102" t="s">
        <v>15</v>
      </c>
      <c r="D4" s="102" t="s">
        <v>16</v>
      </c>
      <c r="E4" s="102" t="s">
        <v>17</v>
      </c>
      <c r="F4" s="102" t="s">
        <v>18</v>
      </c>
      <c r="G4" s="102" t="s">
        <v>19</v>
      </c>
      <c r="H4" s="102" t="s">
        <v>20</v>
      </c>
      <c r="I4" s="102" t="s">
        <v>21</v>
      </c>
      <c r="J4" s="102" t="s">
        <v>22</v>
      </c>
      <c r="K4" s="102" t="s">
        <v>23</v>
      </c>
      <c r="L4" s="102" t="s">
        <v>48</v>
      </c>
      <c r="M4" s="102" t="s">
        <v>49</v>
      </c>
      <c r="N4" s="102" t="s">
        <v>89</v>
      </c>
      <c r="O4" s="102" t="s">
        <v>90</v>
      </c>
      <c r="P4" s="102" t="s">
        <v>91</v>
      </c>
      <c r="Q4" s="102" t="s">
        <v>94</v>
      </c>
      <c r="R4" s="103" t="s">
        <v>119</v>
      </c>
      <c r="S4" s="103" t="s">
        <v>120</v>
      </c>
      <c r="T4" s="86"/>
    </row>
    <row r="5" spans="1:20" ht="30.75" x14ac:dyDescent="0.25">
      <c r="A5" s="104" t="s">
        <v>73</v>
      </c>
      <c r="B5" s="105" t="s">
        <v>24</v>
      </c>
      <c r="C5" s="106">
        <f>FIRE1002_working!C7</f>
        <v>4.9965989000000004E-3</v>
      </c>
      <c r="D5" s="106">
        <f>FIRE1002_working!D7</f>
        <v>5.1292826699999997E-3</v>
      </c>
      <c r="E5" s="106">
        <f>FIRE1002_working!E7</f>
        <v>5.0412901399999998E-3</v>
      </c>
      <c r="F5" s="106">
        <f>FIRE1002_working!F7</f>
        <v>5.1464463600000001E-3</v>
      </c>
      <c r="G5" s="106">
        <f>FIRE1002_working!G7</f>
        <v>5.1923721300000001E-3</v>
      </c>
      <c r="H5" s="106">
        <f>FIRE1002_working!H7</f>
        <v>5.4262385200000004E-3</v>
      </c>
      <c r="I5" s="106">
        <f>FIRE1002_working!I7</f>
        <v>5.4075249999999998E-3</v>
      </c>
      <c r="J5" s="106">
        <f>FIRE1002_working!J7</f>
        <v>5.3981119700000002E-3</v>
      </c>
      <c r="K5" s="106">
        <f>FIRE1002_working!K7</f>
        <v>5.4174921799999996E-3</v>
      </c>
      <c r="L5" s="106">
        <f>FIRE1002_working!L7</f>
        <v>5.4007881400000004E-3</v>
      </c>
      <c r="M5" s="106">
        <f>FIRE1002_working!M7</f>
        <v>5.3916603699999998E-3</v>
      </c>
      <c r="N5" s="106">
        <f>FIRE1002_working!N7</f>
        <v>5.2812969899999999E-3</v>
      </c>
      <c r="O5" s="106">
        <f>FIRE1002_working!O7</f>
        <v>5.4588469700000003E-3</v>
      </c>
      <c r="P5" s="106">
        <f>FIRE1002_working!P7</f>
        <v>5.5636505500000002E-3</v>
      </c>
      <c r="Q5" s="106">
        <f>FIRE1002_working!Q7</f>
        <v>5.5708524700000001E-3</v>
      </c>
      <c r="R5" s="106">
        <f>FIRE1002_working!R7</f>
        <v>5.6258919599999997E-3</v>
      </c>
      <c r="S5" s="106">
        <f>FIRE1002_working!S7</f>
        <v>5.7234398299999996E-3</v>
      </c>
      <c r="T5" s="107"/>
    </row>
    <row r="6" spans="1:20" ht="15.75" customHeight="1" x14ac:dyDescent="0.25">
      <c r="A6" s="104"/>
      <c r="B6" s="105" t="s">
        <v>25</v>
      </c>
      <c r="C6" s="108">
        <f>FIRE1002_working!C8</f>
        <v>36170</v>
      </c>
      <c r="D6" s="108">
        <f>FIRE1002_working!D8</f>
        <v>35285</v>
      </c>
      <c r="E6" s="108">
        <f>FIRE1002_working!E8</f>
        <v>33939</v>
      </c>
      <c r="F6" s="108">
        <f>FIRE1002_working!F8</f>
        <v>32114</v>
      </c>
      <c r="G6" s="108">
        <f>FIRE1002_working!G8</f>
        <v>30668</v>
      </c>
      <c r="H6" s="108">
        <f>FIRE1002_working!H8</f>
        <v>30138</v>
      </c>
      <c r="I6" s="108">
        <f>FIRE1002_working!I8</f>
        <v>30155</v>
      </c>
      <c r="J6" s="108">
        <f>FIRE1002_working!J8</f>
        <v>29368</v>
      </c>
      <c r="K6" s="108">
        <f>FIRE1002_working!K8</f>
        <v>29771</v>
      </c>
      <c r="L6" s="108">
        <f>FIRE1002_working!L8</f>
        <v>28724</v>
      </c>
      <c r="M6" s="108">
        <f>FIRE1002_working!M8</f>
        <v>27348</v>
      </c>
      <c r="N6" s="108">
        <f>FIRE1002_working!N8</f>
        <v>26220</v>
      </c>
      <c r="O6" s="108">
        <f>FIRE1002_working!O8</f>
        <v>26406</v>
      </c>
      <c r="P6" s="108">
        <f>FIRE1002_working!P8</f>
        <v>26047</v>
      </c>
      <c r="Q6" s="108">
        <f>FIRE1002_working!Q8</f>
        <v>24845</v>
      </c>
      <c r="R6" s="108">
        <f>FIRE1002_working!R8</f>
        <v>24609</v>
      </c>
      <c r="S6" s="108">
        <f>FIRE1002_working!S8</f>
        <v>24991</v>
      </c>
      <c r="T6" s="107"/>
    </row>
    <row r="7" spans="1:20" ht="15.75" customHeight="1" x14ac:dyDescent="0.25">
      <c r="A7" s="109" t="s">
        <v>71</v>
      </c>
      <c r="B7" s="105" t="s">
        <v>24</v>
      </c>
      <c r="C7" s="106">
        <f>FIRE1002_working!C9</f>
        <v>4.7732507000000004E-3</v>
      </c>
      <c r="D7" s="106">
        <f>FIRE1002_working!D9</f>
        <v>4.9455794200000004E-3</v>
      </c>
      <c r="E7" s="106">
        <f>FIRE1002_working!E9</f>
        <v>4.8879337000000004E-3</v>
      </c>
      <c r="F7" s="106">
        <f>FIRE1002_working!F9</f>
        <v>4.9326212099999999E-3</v>
      </c>
      <c r="G7" s="106">
        <f>FIRE1002_working!G9</f>
        <v>5.0083846600000002E-3</v>
      </c>
      <c r="H7" s="106">
        <f>FIRE1002_working!H9</f>
        <v>5.2976904799999997E-3</v>
      </c>
      <c r="I7" s="106">
        <f>FIRE1002_working!I9</f>
        <v>5.29881872E-3</v>
      </c>
      <c r="J7" s="106">
        <f>FIRE1002_working!J9</f>
        <v>5.3349552900000003E-3</v>
      </c>
      <c r="K7" s="106">
        <f>FIRE1002_working!K9</f>
        <v>5.2521790299999999E-3</v>
      </c>
      <c r="L7" s="106">
        <f>FIRE1002_working!L9</f>
        <v>5.29348427E-3</v>
      </c>
      <c r="M7" s="106">
        <f>FIRE1002_working!M9</f>
        <v>5.3120091299999998E-3</v>
      </c>
      <c r="N7" s="106">
        <f>FIRE1002_working!N9</f>
        <v>5.2240075099999998E-3</v>
      </c>
      <c r="O7" s="106">
        <f>FIRE1002_working!O9</f>
        <v>5.31000598E-3</v>
      </c>
      <c r="P7" s="106">
        <f>FIRE1002_working!P9</f>
        <v>5.4893030299999999E-3</v>
      </c>
      <c r="Q7" s="106">
        <f>FIRE1002_working!Q9</f>
        <v>5.5091326699999998E-3</v>
      </c>
      <c r="R7" s="106">
        <f>FIRE1002_working!R9</f>
        <v>5.5360626700000004E-3</v>
      </c>
      <c r="S7" s="106">
        <f>FIRE1002_working!S9</f>
        <v>5.5197350200000004E-3</v>
      </c>
      <c r="T7" s="107"/>
    </row>
    <row r="8" spans="1:20" ht="15.75" customHeight="1" x14ac:dyDescent="0.25">
      <c r="A8" s="109"/>
      <c r="B8" s="105" t="s">
        <v>25</v>
      </c>
      <c r="C8" s="108">
        <f>FIRE1002_working!C10</f>
        <v>3693</v>
      </c>
      <c r="D8" s="108">
        <f>FIRE1002_working!D10</f>
        <v>3650</v>
      </c>
      <c r="E8" s="108">
        <f>FIRE1002_working!E10</f>
        <v>3430</v>
      </c>
      <c r="F8" s="108">
        <f>FIRE1002_working!F10</f>
        <v>3199</v>
      </c>
      <c r="G8" s="108">
        <f>FIRE1002_working!G10</f>
        <v>2936</v>
      </c>
      <c r="H8" s="108">
        <f>FIRE1002_working!H10</f>
        <v>2837</v>
      </c>
      <c r="I8" s="108">
        <f>FIRE1002_working!I10</f>
        <v>2840</v>
      </c>
      <c r="J8" s="108">
        <f>FIRE1002_working!J10</f>
        <v>2657</v>
      </c>
      <c r="K8" s="108">
        <f>FIRE1002_working!K10</f>
        <v>2664</v>
      </c>
      <c r="L8" s="108">
        <f>FIRE1002_working!L10</f>
        <v>2641</v>
      </c>
      <c r="M8" s="108">
        <f>FIRE1002_working!M10</f>
        <v>2477</v>
      </c>
      <c r="N8" s="108">
        <f>FIRE1002_working!N10</f>
        <v>2436</v>
      </c>
      <c r="O8" s="108">
        <f>FIRE1002_working!O10</f>
        <v>2367</v>
      </c>
      <c r="P8" s="108">
        <f>FIRE1002_working!P10</f>
        <v>2306</v>
      </c>
      <c r="Q8" s="108">
        <f>FIRE1002_working!Q10</f>
        <v>2290</v>
      </c>
      <c r="R8" s="108">
        <f>FIRE1002_working!R10</f>
        <v>2324</v>
      </c>
      <c r="S8" s="108">
        <f>FIRE1002_working!S10</f>
        <v>2224</v>
      </c>
      <c r="T8" s="107"/>
    </row>
    <row r="9" spans="1:20" ht="15.75" customHeight="1" x14ac:dyDescent="0.25">
      <c r="A9" s="109" t="s">
        <v>72</v>
      </c>
      <c r="B9" s="105" t="s">
        <v>24</v>
      </c>
      <c r="C9" s="106">
        <f>FIRE1002_working!C11</f>
        <v>5.0219961000000004E-3</v>
      </c>
      <c r="D9" s="106">
        <f>FIRE1002_working!D11</f>
        <v>5.1504780899999996E-3</v>
      </c>
      <c r="E9" s="106">
        <f>FIRE1002_working!E11</f>
        <v>5.05853137E-3</v>
      </c>
      <c r="F9" s="106">
        <f>FIRE1002_working!F11</f>
        <v>5.1701028200000004E-3</v>
      </c>
      <c r="G9" s="106">
        <f>FIRE1002_working!G11</f>
        <v>5.2118509700000001E-3</v>
      </c>
      <c r="H9" s="106">
        <f>FIRE1002_working!H11</f>
        <v>5.4395966699999996E-3</v>
      </c>
      <c r="I9" s="106">
        <f>FIRE1002_working!I11</f>
        <v>5.4188274300000002E-3</v>
      </c>
      <c r="J9" s="106">
        <f>FIRE1002_working!J11</f>
        <v>5.4043942899999996E-3</v>
      </c>
      <c r="K9" s="106">
        <f>FIRE1002_working!K11</f>
        <v>5.4337386900000003E-3</v>
      </c>
      <c r="L9" s="106">
        <f>FIRE1002_working!L11</f>
        <v>5.4116530499999996E-3</v>
      </c>
      <c r="M9" s="106">
        <f>FIRE1002_working!M11</f>
        <v>5.3995931399999997E-3</v>
      </c>
      <c r="N9" s="106">
        <f>FIRE1002_working!N11</f>
        <v>5.2871646800000003E-3</v>
      </c>
      <c r="O9" s="106">
        <f>FIRE1002_working!O11</f>
        <v>5.4735026000000001E-3</v>
      </c>
      <c r="P9" s="106">
        <f>FIRE1002_working!P11</f>
        <v>5.57087204E-3</v>
      </c>
      <c r="Q9" s="106">
        <f>FIRE1002_working!Q11</f>
        <v>5.5771188599999999E-3</v>
      </c>
      <c r="R9" s="106">
        <f>FIRE1002_working!R11</f>
        <v>5.6352598400000002E-3</v>
      </c>
      <c r="S9" s="106">
        <f>FIRE1002_working!S11</f>
        <v>5.7433387800000001E-3</v>
      </c>
      <c r="T9" s="107"/>
    </row>
    <row r="10" spans="1:20" ht="15.75" customHeight="1" thickBot="1" x14ac:dyDescent="0.3">
      <c r="A10" s="110"/>
      <c r="B10" s="111" t="s">
        <v>25</v>
      </c>
      <c r="C10" s="112">
        <f>FIRE1002_working!C12</f>
        <v>32477</v>
      </c>
      <c r="D10" s="112">
        <f>FIRE1002_working!D12</f>
        <v>31635</v>
      </c>
      <c r="E10" s="112">
        <f>FIRE1002_working!E12</f>
        <v>30509</v>
      </c>
      <c r="F10" s="112">
        <f>FIRE1002_working!F12</f>
        <v>28915</v>
      </c>
      <c r="G10" s="112">
        <f>FIRE1002_working!G12</f>
        <v>27732</v>
      </c>
      <c r="H10" s="112">
        <f>FIRE1002_working!H12</f>
        <v>27301</v>
      </c>
      <c r="I10" s="112">
        <f>FIRE1002_working!I12</f>
        <v>27315</v>
      </c>
      <c r="J10" s="112">
        <f>FIRE1002_working!J12</f>
        <v>26711</v>
      </c>
      <c r="K10" s="112">
        <f>FIRE1002_working!K12</f>
        <v>27107</v>
      </c>
      <c r="L10" s="112">
        <f>FIRE1002_working!L12</f>
        <v>26083</v>
      </c>
      <c r="M10" s="112">
        <f>FIRE1002_working!M12</f>
        <v>24871</v>
      </c>
      <c r="N10" s="112">
        <f>FIRE1002_working!N12</f>
        <v>23784</v>
      </c>
      <c r="O10" s="112">
        <f>FIRE1002_working!O12</f>
        <v>24039</v>
      </c>
      <c r="P10" s="112">
        <f>FIRE1002_working!P12</f>
        <v>23741</v>
      </c>
      <c r="Q10" s="112">
        <f>FIRE1002_working!Q12</f>
        <v>22555</v>
      </c>
      <c r="R10" s="112">
        <f>FIRE1002_working!R12</f>
        <v>22285</v>
      </c>
      <c r="S10" s="112">
        <f>FIRE1002_working!S12</f>
        <v>22767</v>
      </c>
      <c r="T10" s="107"/>
    </row>
    <row r="11" spans="1:20" x14ac:dyDescent="0.2">
      <c r="A11" s="52" t="s">
        <v>135</v>
      </c>
      <c r="B11" s="86"/>
      <c r="C11" s="86"/>
      <c r="D11" s="86"/>
      <c r="E11" s="86"/>
      <c r="F11" s="86"/>
      <c r="G11" s="86"/>
      <c r="H11" s="86"/>
      <c r="I11" s="86"/>
      <c r="J11" s="86"/>
      <c r="K11" s="86"/>
      <c r="L11" s="86"/>
      <c r="M11" s="86"/>
      <c r="N11" s="86"/>
      <c r="O11" s="86"/>
      <c r="P11" s="86"/>
      <c r="Q11" s="86"/>
      <c r="R11" s="86"/>
      <c r="S11" s="86"/>
      <c r="T11" s="86"/>
    </row>
    <row r="12" spans="1:20" x14ac:dyDescent="0.2">
      <c r="A12" s="87"/>
      <c r="B12" s="86"/>
      <c r="C12" s="86"/>
      <c r="D12" s="86"/>
      <c r="E12" s="86"/>
      <c r="F12" s="86"/>
      <c r="G12" s="86"/>
      <c r="H12" s="86"/>
      <c r="I12" s="86"/>
      <c r="J12" s="86"/>
      <c r="K12" s="86"/>
      <c r="L12" s="86"/>
      <c r="M12" s="86"/>
      <c r="N12" s="86"/>
      <c r="O12" s="86"/>
      <c r="P12" s="86"/>
      <c r="Q12" s="86"/>
      <c r="R12" s="86"/>
      <c r="S12" s="86"/>
      <c r="T12" s="86"/>
    </row>
    <row r="13" spans="1:20" x14ac:dyDescent="0.2">
      <c r="A13" s="87"/>
      <c r="B13" s="86"/>
      <c r="C13" s="86"/>
      <c r="D13" s="86"/>
      <c r="E13" s="86"/>
      <c r="F13" s="86"/>
      <c r="G13" s="86"/>
      <c r="H13" s="86"/>
      <c r="I13" s="86"/>
      <c r="J13" s="86"/>
      <c r="K13" s="86"/>
      <c r="L13" s="86"/>
      <c r="M13" s="86"/>
      <c r="N13" s="86"/>
      <c r="O13" s="86"/>
      <c r="P13" s="86"/>
      <c r="Q13" s="86"/>
      <c r="R13" s="86"/>
      <c r="S13" s="86"/>
      <c r="T13" s="86"/>
    </row>
    <row r="14" spans="1:20" x14ac:dyDescent="0.2">
      <c r="A14" s="88"/>
      <c r="B14" s="87"/>
      <c r="C14" s="113"/>
      <c r="D14" s="113"/>
      <c r="E14" s="113"/>
      <c r="F14" s="113"/>
      <c r="G14" s="113"/>
      <c r="H14" s="113"/>
      <c r="I14" s="113"/>
      <c r="J14" s="113"/>
      <c r="K14" s="113"/>
      <c r="L14" s="113"/>
      <c r="M14" s="113"/>
      <c r="N14" s="113"/>
      <c r="O14" s="113"/>
      <c r="P14" s="113"/>
      <c r="Q14" s="113"/>
      <c r="R14" s="113"/>
      <c r="S14" s="113"/>
      <c r="T14" s="86"/>
    </row>
    <row r="15" spans="1:20" x14ac:dyDescent="0.2">
      <c r="A15" s="88"/>
      <c r="B15" s="88"/>
      <c r="C15" s="114"/>
      <c r="D15" s="114"/>
      <c r="E15" s="114"/>
      <c r="F15" s="114"/>
      <c r="G15" s="114"/>
      <c r="H15" s="114"/>
      <c r="I15" s="114"/>
      <c r="J15" s="114"/>
      <c r="K15" s="114"/>
      <c r="L15" s="114"/>
      <c r="M15" s="114"/>
      <c r="N15" s="114"/>
      <c r="O15" s="114"/>
      <c r="P15" s="114"/>
      <c r="Q15" s="114"/>
      <c r="R15" s="114"/>
      <c r="S15" s="114"/>
      <c r="T15" s="86"/>
    </row>
    <row r="16" spans="1:20" ht="34.5" customHeight="1" x14ac:dyDescent="0.25">
      <c r="A16" s="90"/>
      <c r="B16" s="86"/>
      <c r="C16" s="86"/>
      <c r="D16" s="86"/>
      <c r="E16" s="86"/>
      <c r="F16" s="86"/>
      <c r="G16" s="86"/>
      <c r="H16" s="86"/>
      <c r="I16" s="86"/>
      <c r="J16" s="86"/>
      <c r="K16" s="86"/>
      <c r="L16" s="86"/>
      <c r="M16" s="86"/>
      <c r="N16" s="86"/>
      <c r="O16" s="86"/>
      <c r="P16" s="86"/>
      <c r="Q16" s="86"/>
      <c r="R16" s="86"/>
      <c r="S16" s="86"/>
      <c r="T16" s="86"/>
    </row>
    <row r="17" spans="1:20" x14ac:dyDescent="0.2">
      <c r="A17" s="87"/>
      <c r="B17" s="87"/>
      <c r="C17" s="86"/>
      <c r="D17" s="86"/>
      <c r="E17" s="86"/>
      <c r="F17" s="86"/>
      <c r="G17" s="86"/>
      <c r="H17" s="86"/>
      <c r="I17" s="86"/>
      <c r="J17" s="86"/>
      <c r="K17" s="86"/>
      <c r="L17" s="86"/>
      <c r="M17" s="86"/>
      <c r="N17" s="86"/>
      <c r="O17" s="86"/>
      <c r="P17" s="86"/>
      <c r="Q17" s="86"/>
      <c r="R17" s="86"/>
      <c r="S17" s="86"/>
      <c r="T17" s="86"/>
    </row>
    <row r="18" spans="1:20" x14ac:dyDescent="0.2">
      <c r="A18" s="87"/>
      <c r="B18" s="87"/>
      <c r="C18" s="86"/>
      <c r="D18" s="86"/>
      <c r="E18" s="86"/>
      <c r="F18" s="86"/>
      <c r="G18" s="86"/>
      <c r="H18" s="86"/>
      <c r="I18" s="86"/>
      <c r="J18" s="86"/>
      <c r="K18" s="86"/>
      <c r="L18" s="86"/>
      <c r="M18" s="86"/>
      <c r="N18" s="86"/>
      <c r="O18" s="86"/>
      <c r="P18" s="86"/>
      <c r="Q18" s="86"/>
      <c r="R18" s="86"/>
      <c r="S18" s="86"/>
      <c r="T18" s="86"/>
    </row>
    <row r="19" spans="1:20" ht="29.25" customHeight="1" x14ac:dyDescent="0.25">
      <c r="A19" s="90"/>
      <c r="B19" s="86"/>
      <c r="C19" s="115"/>
      <c r="D19" s="115"/>
      <c r="E19" s="115"/>
      <c r="F19" s="115"/>
      <c r="G19" s="115"/>
      <c r="H19" s="115"/>
      <c r="I19" s="86"/>
      <c r="J19" s="86"/>
      <c r="K19" s="86"/>
      <c r="L19" s="86"/>
      <c r="M19" s="86"/>
      <c r="N19" s="86"/>
      <c r="O19" s="86"/>
      <c r="P19" s="86"/>
      <c r="Q19" s="86"/>
      <c r="R19" s="86"/>
      <c r="S19" s="86"/>
      <c r="T19" s="86"/>
    </row>
    <row r="20" spans="1:20" ht="15" customHeight="1" x14ac:dyDescent="0.2">
      <c r="A20" s="86"/>
      <c r="B20" s="86"/>
      <c r="C20" s="86"/>
      <c r="D20" s="86"/>
      <c r="E20" s="86"/>
      <c r="F20" s="86"/>
      <c r="G20" s="86"/>
      <c r="H20" s="115"/>
      <c r="I20" s="86"/>
      <c r="J20" s="86"/>
      <c r="K20" s="86"/>
      <c r="L20" s="86"/>
      <c r="M20" s="86"/>
      <c r="N20" s="86"/>
      <c r="O20" s="86"/>
      <c r="P20" s="86"/>
      <c r="Q20" s="86"/>
      <c r="R20" s="86"/>
      <c r="S20" s="86"/>
      <c r="T20" s="86"/>
    </row>
    <row r="21" spans="1:20" x14ac:dyDescent="0.2">
      <c r="A21" s="86"/>
      <c r="B21" s="86"/>
      <c r="C21" s="115"/>
      <c r="D21" s="115"/>
      <c r="E21" s="115"/>
      <c r="F21" s="115"/>
      <c r="G21" s="115"/>
      <c r="H21" s="115"/>
      <c r="I21" s="86"/>
      <c r="J21" s="86"/>
      <c r="K21" s="86"/>
      <c r="L21" s="86"/>
      <c r="M21" s="86"/>
      <c r="N21" s="86"/>
      <c r="O21" s="86"/>
      <c r="P21" s="86"/>
      <c r="Q21" s="86"/>
      <c r="R21" s="86"/>
      <c r="S21" s="86"/>
      <c r="T21" s="86"/>
    </row>
    <row r="22" spans="1:20" ht="29.25" customHeight="1" x14ac:dyDescent="0.25">
      <c r="A22" s="90"/>
      <c r="B22" s="86"/>
      <c r="C22" s="86"/>
      <c r="D22" s="86"/>
      <c r="E22" s="86"/>
      <c r="F22" s="86"/>
      <c r="G22" s="86"/>
      <c r="H22" s="86"/>
      <c r="I22" s="86"/>
      <c r="J22" s="86"/>
      <c r="K22" s="86"/>
      <c r="L22" s="86"/>
      <c r="M22" s="86"/>
      <c r="N22" s="86"/>
      <c r="O22" s="86"/>
      <c r="P22" s="86"/>
      <c r="Q22" s="86"/>
      <c r="R22" s="86"/>
      <c r="S22" s="86"/>
      <c r="T22" s="86"/>
    </row>
    <row r="23" spans="1:20" x14ac:dyDescent="0.2">
      <c r="A23" s="87"/>
      <c r="B23" s="86"/>
      <c r="C23" s="86"/>
      <c r="D23" s="86"/>
      <c r="E23" s="86"/>
      <c r="F23" s="86"/>
      <c r="G23" s="86"/>
      <c r="H23" s="86"/>
      <c r="I23" s="86"/>
      <c r="J23" s="86"/>
      <c r="K23" s="86"/>
      <c r="L23" s="86"/>
      <c r="M23" s="86"/>
      <c r="N23" s="86"/>
      <c r="O23" s="86"/>
      <c r="P23" s="86"/>
      <c r="Q23" s="86"/>
      <c r="R23" s="86"/>
      <c r="S23" s="86"/>
      <c r="T23" s="86"/>
    </row>
    <row r="24" spans="1:20" x14ac:dyDescent="0.2">
      <c r="A24" s="87"/>
      <c r="B24" s="87"/>
      <c r="C24" s="113"/>
      <c r="D24" s="113"/>
      <c r="E24" s="113"/>
      <c r="F24" s="113"/>
      <c r="G24" s="113"/>
      <c r="H24" s="113"/>
      <c r="I24" s="113"/>
      <c r="J24" s="113"/>
      <c r="K24" s="113"/>
      <c r="L24" s="113"/>
      <c r="M24" s="113"/>
      <c r="N24" s="113"/>
      <c r="O24" s="113"/>
      <c r="P24" s="113"/>
      <c r="Q24" s="113"/>
      <c r="R24" s="113"/>
      <c r="S24" s="113"/>
      <c r="T24" s="86"/>
    </row>
    <row r="25" spans="1:20" ht="27.75" customHeight="1" x14ac:dyDescent="0.2">
      <c r="A25" s="86"/>
      <c r="B25" s="86"/>
      <c r="C25" s="86"/>
      <c r="D25" s="86"/>
      <c r="E25" s="86"/>
      <c r="F25" s="86"/>
      <c r="G25" s="86"/>
      <c r="H25" s="86"/>
      <c r="I25" s="86"/>
      <c r="J25" s="86"/>
      <c r="K25" s="86"/>
      <c r="L25" s="86"/>
      <c r="M25" s="86"/>
      <c r="N25" s="86"/>
      <c r="O25" s="86"/>
      <c r="P25" s="86"/>
      <c r="Q25" s="86"/>
      <c r="R25" s="86"/>
      <c r="S25" s="86"/>
      <c r="T25" s="86"/>
    </row>
    <row r="26" spans="1:20" ht="28.5" customHeight="1" x14ac:dyDescent="0.2">
      <c r="A26" s="86"/>
      <c r="B26" s="113"/>
      <c r="C26" s="86"/>
      <c r="D26" s="86"/>
      <c r="E26" s="86"/>
      <c r="F26" s="86"/>
      <c r="G26" s="86"/>
      <c r="H26" s="86"/>
      <c r="I26" s="86"/>
      <c r="J26" s="86"/>
      <c r="K26" s="86"/>
      <c r="L26" s="86"/>
      <c r="M26" s="86"/>
      <c r="N26" s="86"/>
      <c r="O26" s="86"/>
      <c r="P26" s="86"/>
      <c r="Q26" s="86"/>
      <c r="R26" s="86"/>
      <c r="S26" s="86"/>
      <c r="T26" s="86"/>
    </row>
    <row r="27" spans="1:20" x14ac:dyDescent="0.2">
      <c r="A27" s="93"/>
      <c r="B27" s="93"/>
      <c r="C27" s="86"/>
      <c r="D27" s="86"/>
      <c r="E27" s="86"/>
      <c r="F27" s="86"/>
      <c r="G27" s="86"/>
      <c r="H27" s="86"/>
      <c r="I27" s="86"/>
      <c r="J27" s="86"/>
      <c r="K27" s="86"/>
      <c r="L27" s="86"/>
      <c r="M27" s="86"/>
      <c r="N27" s="86"/>
      <c r="O27" s="86"/>
      <c r="P27" s="86"/>
      <c r="Q27" s="86"/>
      <c r="R27" s="86"/>
      <c r="S27" s="86"/>
      <c r="T27" s="86"/>
    </row>
    <row r="28" spans="1:20" ht="29.25" customHeight="1" x14ac:dyDescent="0.2">
      <c r="A28" s="86"/>
      <c r="B28" s="86"/>
      <c r="C28" s="86"/>
      <c r="D28" s="86"/>
      <c r="E28" s="86"/>
      <c r="F28" s="86"/>
      <c r="G28" s="86"/>
      <c r="H28" s="86"/>
      <c r="I28" s="86"/>
      <c r="J28" s="93"/>
      <c r="K28" s="93"/>
      <c r="L28" s="116"/>
      <c r="M28" s="116"/>
      <c r="N28" s="116"/>
      <c r="O28" s="116"/>
      <c r="P28" s="116"/>
      <c r="Q28" s="116"/>
      <c r="R28" s="116"/>
      <c r="S28" s="116"/>
      <c r="T28" s="86"/>
    </row>
    <row r="29" spans="1:20" ht="27" customHeight="1" x14ac:dyDescent="0.2">
      <c r="A29" s="86"/>
      <c r="B29" s="86"/>
      <c r="C29" s="86"/>
      <c r="D29" s="86"/>
      <c r="E29" s="86"/>
      <c r="F29" s="86"/>
      <c r="G29" s="86"/>
      <c r="H29" s="86"/>
      <c r="I29" s="86"/>
      <c r="J29" s="86"/>
      <c r="K29" s="86"/>
      <c r="L29" s="117"/>
      <c r="M29" s="116"/>
      <c r="N29" s="116"/>
      <c r="O29" s="116"/>
      <c r="P29" s="117"/>
      <c r="Q29" s="117"/>
      <c r="R29" s="117"/>
      <c r="S29" s="117"/>
      <c r="T29" s="86"/>
    </row>
    <row r="30" spans="1:20" x14ac:dyDescent="0.2">
      <c r="A30" s="93"/>
      <c r="B30" s="93"/>
      <c r="C30" s="86"/>
      <c r="D30" s="86"/>
      <c r="E30" s="86"/>
      <c r="F30" s="86"/>
      <c r="G30" s="86"/>
      <c r="H30" s="86"/>
      <c r="I30" s="86"/>
      <c r="J30" s="86"/>
      <c r="K30" s="86"/>
      <c r="L30" s="86"/>
      <c r="M30" s="116"/>
      <c r="N30" s="116"/>
      <c r="O30" s="116"/>
      <c r="P30" s="86"/>
      <c r="Q30" s="86"/>
      <c r="R30" s="86"/>
      <c r="S30" s="86"/>
      <c r="T30" s="86"/>
    </row>
    <row r="31" spans="1:20" x14ac:dyDescent="0.2">
      <c r="A31" s="86" t="s">
        <v>68</v>
      </c>
      <c r="B31" s="86"/>
      <c r="C31" s="86"/>
      <c r="D31" s="86"/>
      <c r="E31" s="86"/>
      <c r="F31" s="86"/>
      <c r="G31" s="86"/>
      <c r="H31" s="86"/>
      <c r="I31" s="86"/>
      <c r="J31" s="86"/>
      <c r="K31" s="86"/>
      <c r="L31" s="86"/>
      <c r="M31" s="86"/>
      <c r="N31" s="86"/>
      <c r="O31" s="86"/>
      <c r="P31" s="86"/>
      <c r="Q31" s="86"/>
      <c r="R31" s="86"/>
      <c r="S31" s="86"/>
      <c r="T31" s="86"/>
    </row>
    <row r="32" spans="1:20" x14ac:dyDescent="0.2">
      <c r="A32" s="86"/>
      <c r="B32" s="86"/>
      <c r="C32" s="86"/>
      <c r="D32" s="86"/>
      <c r="E32" s="86"/>
      <c r="F32" s="86"/>
      <c r="G32" s="86"/>
      <c r="H32" s="86"/>
      <c r="I32" s="86"/>
      <c r="J32" s="86"/>
      <c r="K32" s="86"/>
      <c r="L32" s="86"/>
      <c r="M32" s="86"/>
      <c r="N32" s="86"/>
      <c r="O32" s="86"/>
      <c r="P32" s="86"/>
      <c r="Q32" s="86"/>
      <c r="R32" s="86"/>
      <c r="S32" s="86"/>
      <c r="T32" s="86" t="s">
        <v>43</v>
      </c>
    </row>
    <row r="33" spans="1:20" x14ac:dyDescent="0.2">
      <c r="A33" s="86"/>
      <c r="B33" s="86"/>
      <c r="C33" s="86"/>
      <c r="D33" s="86"/>
      <c r="E33" s="86"/>
      <c r="F33" s="86"/>
      <c r="G33" s="86"/>
      <c r="H33" s="86"/>
      <c r="I33" s="86"/>
      <c r="J33" s="86"/>
      <c r="K33" s="86"/>
      <c r="L33" s="86"/>
      <c r="M33" s="86"/>
      <c r="N33" s="86"/>
      <c r="O33" s="86"/>
      <c r="P33" s="86"/>
      <c r="Q33" s="86"/>
      <c r="R33" s="86"/>
      <c r="S33" s="86"/>
      <c r="T33" s="86" t="s">
        <v>44</v>
      </c>
    </row>
    <row r="34" spans="1:20" x14ac:dyDescent="0.2">
      <c r="A34" s="86"/>
      <c r="B34" s="86"/>
      <c r="C34" s="86"/>
      <c r="D34" s="86"/>
      <c r="E34" s="86"/>
      <c r="F34" s="86"/>
      <c r="G34" s="86"/>
      <c r="H34" s="86"/>
      <c r="I34" s="86"/>
      <c r="J34" s="86"/>
      <c r="K34" s="86"/>
      <c r="L34" s="86"/>
      <c r="M34" s="86"/>
      <c r="N34" s="86"/>
      <c r="O34" s="86"/>
      <c r="P34" s="86"/>
      <c r="Q34" s="86"/>
      <c r="R34" s="86"/>
      <c r="S34" s="86"/>
      <c r="T34" s="86" t="s">
        <v>45</v>
      </c>
    </row>
    <row r="35" spans="1:20" x14ac:dyDescent="0.2">
      <c r="A35" s="86"/>
      <c r="B35" s="86"/>
      <c r="C35" s="86"/>
      <c r="D35" s="86"/>
      <c r="E35" s="86"/>
      <c r="F35" s="86"/>
      <c r="G35" s="86"/>
      <c r="H35" s="86"/>
      <c r="I35" s="86"/>
      <c r="J35" s="86"/>
      <c r="K35" s="86"/>
      <c r="L35" s="86"/>
      <c r="M35" s="86"/>
      <c r="N35" s="86"/>
      <c r="O35" s="86"/>
      <c r="P35" s="86"/>
      <c r="Q35" s="86"/>
      <c r="R35" s="86"/>
      <c r="S35" s="86"/>
      <c r="T35" s="86" t="s">
        <v>46</v>
      </c>
    </row>
  </sheetData>
  <phoneticPr fontId="16" type="noConversion"/>
  <dataValidations count="1">
    <dataValidation type="list" allowBlank="1" showInputMessage="1" showErrorMessage="1" sqref="A3" xr:uid="{B9F6FC23-D9C1-4086-B6D2-BE90A7A7A536}">
      <formula1>$T$32:$T$35</formula1>
    </dataValidation>
  </dataValidations>
  <pageMargins left="0.70866141732283472" right="0.70866141732283472" top="0.74803149606299213" bottom="0.74803149606299213" header="0.31496062992125984" footer="0.31496062992125984"/>
  <pageSetup paperSize="9" scale="45" fitToHeight="0" orientation="landscape"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0000"/>
  </sheetPr>
  <dimension ref="A1:Q33"/>
  <sheetViews>
    <sheetView zoomScaleNormal="100" workbookViewId="0">
      <pane xSplit="2" ySplit="6" topLeftCell="C7" activePane="bottomRight" state="frozen"/>
      <selection pane="topRight" activeCell="C1" sqref="C1"/>
      <selection pane="bottomLeft" activeCell="A4" sqref="A4"/>
      <selection pane="bottomRight" activeCell="Q7" sqref="Q7"/>
    </sheetView>
  </sheetViews>
  <sheetFormatPr defaultColWidth="8.5703125" defaultRowHeight="15" x14ac:dyDescent="0.2"/>
  <cols>
    <col min="1" max="1" width="33" style="42" customWidth="1"/>
    <col min="2" max="2" width="19.5703125" style="42" customWidth="1"/>
    <col min="3" max="17" width="10.5703125" style="42" customWidth="1"/>
    <col min="18" max="16384" width="8.5703125" style="42"/>
  </cols>
  <sheetData>
    <row r="1" spans="1:17" s="20" customFormat="1" ht="20.25" customHeight="1" x14ac:dyDescent="0.25">
      <c r="A1" s="54"/>
      <c r="B1" s="54"/>
      <c r="C1" s="54"/>
      <c r="D1" s="54"/>
      <c r="E1" s="54"/>
      <c r="F1" s="54"/>
      <c r="G1" s="54"/>
      <c r="H1" s="54"/>
      <c r="I1" s="54"/>
      <c r="J1" s="54"/>
      <c r="K1" s="54"/>
      <c r="L1" s="54"/>
      <c r="M1" s="54"/>
      <c r="N1" s="54"/>
      <c r="O1" s="54"/>
      <c r="P1" s="54"/>
      <c r="Q1" s="54"/>
    </row>
    <row r="2" spans="1:17" ht="15" customHeight="1" x14ac:dyDescent="0.2">
      <c r="A2" s="17"/>
      <c r="B2" s="17"/>
      <c r="C2" s="17"/>
      <c r="D2" s="17"/>
      <c r="E2" s="17"/>
      <c r="F2" s="17"/>
      <c r="G2" s="17"/>
      <c r="H2" s="17"/>
      <c r="I2" s="17"/>
      <c r="J2" s="17"/>
      <c r="K2" s="17"/>
      <c r="L2" s="17"/>
      <c r="M2" s="17"/>
      <c r="N2" s="17"/>
      <c r="O2" s="17"/>
      <c r="P2" s="17"/>
      <c r="Q2" s="17"/>
    </row>
    <row r="3" spans="1:17" ht="15" customHeight="1" x14ac:dyDescent="0.25">
      <c r="A3" s="18"/>
      <c r="B3" s="18"/>
      <c r="C3" s="18"/>
      <c r="D3" s="18"/>
      <c r="E3" s="18"/>
      <c r="F3" s="18"/>
      <c r="G3" s="18"/>
      <c r="H3" s="18"/>
      <c r="I3" s="18"/>
      <c r="J3" s="18"/>
      <c r="K3" s="18"/>
      <c r="L3" s="18"/>
      <c r="M3" s="18"/>
      <c r="N3" s="18"/>
      <c r="O3" s="18"/>
      <c r="P3" s="18"/>
      <c r="Q3" s="18"/>
    </row>
    <row r="4" spans="1:17" ht="15" customHeight="1" x14ac:dyDescent="0.25">
      <c r="A4" s="21" t="s">
        <v>43</v>
      </c>
      <c r="B4" s="17"/>
      <c r="C4" s="17"/>
      <c r="D4" s="17"/>
      <c r="E4" s="17"/>
      <c r="F4" s="17"/>
      <c r="G4" s="17"/>
      <c r="H4" s="17"/>
      <c r="I4" s="17"/>
      <c r="J4" s="17"/>
      <c r="K4" s="17"/>
      <c r="L4" s="17"/>
      <c r="M4" s="17"/>
      <c r="N4" s="17"/>
      <c r="O4" s="17"/>
      <c r="P4" s="17"/>
      <c r="Q4" s="22"/>
    </row>
    <row r="5" spans="1:17" ht="15" customHeight="1" thickBot="1" x14ac:dyDescent="0.3">
      <c r="A5" s="43"/>
      <c r="B5" s="17"/>
      <c r="C5" s="17"/>
      <c r="D5" s="17"/>
      <c r="E5" s="17"/>
      <c r="F5" s="17"/>
      <c r="G5" s="17"/>
      <c r="H5" s="17"/>
      <c r="I5" s="17"/>
      <c r="J5" s="17"/>
      <c r="K5" s="17"/>
      <c r="L5" s="17"/>
      <c r="M5" s="17"/>
      <c r="N5" s="17"/>
      <c r="O5" s="17"/>
      <c r="P5" s="17"/>
      <c r="Q5" s="22"/>
    </row>
    <row r="6" spans="1:17" ht="16.5" thickBot="1" x14ac:dyDescent="0.25">
      <c r="A6" s="36"/>
      <c r="B6" s="37"/>
      <c r="C6" s="38" t="s">
        <v>0</v>
      </c>
      <c r="D6" s="38" t="s">
        <v>1</v>
      </c>
      <c r="E6" s="38" t="s">
        <v>2</v>
      </c>
      <c r="F6" s="38" t="s">
        <v>3</v>
      </c>
      <c r="G6" s="38" t="s">
        <v>4</v>
      </c>
      <c r="H6" s="38" t="s">
        <v>5</v>
      </c>
      <c r="I6" s="38" t="s">
        <v>6</v>
      </c>
      <c r="J6" s="38" t="s">
        <v>7</v>
      </c>
      <c r="K6" s="38" t="s">
        <v>8</v>
      </c>
      <c r="L6" s="38" t="s">
        <v>9</v>
      </c>
      <c r="M6" s="38" t="s">
        <v>10</v>
      </c>
      <c r="N6" s="38" t="s">
        <v>11</v>
      </c>
      <c r="O6" s="38" t="s">
        <v>12</v>
      </c>
      <c r="P6" s="38" t="s">
        <v>13</v>
      </c>
      <c r="Q6" s="44" t="s">
        <v>14</v>
      </c>
    </row>
    <row r="7" spans="1:17" ht="45.75" x14ac:dyDescent="0.25">
      <c r="A7" s="26" t="s">
        <v>26</v>
      </c>
      <c r="B7" s="39" t="s">
        <v>47</v>
      </c>
      <c r="C7" s="28">
        <f>IF($A$4="Total Response Time",SUMPRODUCT(('Back data'!$A$2:$A$46=C$6)*('Back data'!$B$2:$B$46=$A7)*('Back data'!$D$2:$D$46)),"..")</f>
        <v>3.8548975563380524E-3</v>
      </c>
      <c r="D7" s="28">
        <f>IF($A$4="Total Response Time",SUMPRODUCT(('Back data'!$A$2:$A$46=D$6)*('Back data'!$B$2:$B$46=$A7)*('Back data'!$D$2:$D$46)),"..")</f>
        <v>3.8578866941260709E-3</v>
      </c>
      <c r="E7" s="28">
        <f>IF($A$4="Total Response Time",SUMPRODUCT(('Back data'!$A$2:$A$46=E$6)*('Back data'!$B$2:$B$46=$A7)*('Back data'!$D$2:$D$46)),"..")</f>
        <v>3.887082332859624E-3</v>
      </c>
      <c r="F7" s="28">
        <f>IF($A$4="Total Response Time",SUMPRODUCT(('Back data'!$A$2:$A$46=F$6)*('Back data'!$B$2:$B$46=$A7)*('Back data'!$D$2:$D$46)),"..")</f>
        <v>3.8825983733445139E-3</v>
      </c>
      <c r="G7" s="28">
        <f>IF($A$4="Total Response Time",SUMPRODUCT(('Back data'!$A$2:$A$46=G$6)*('Back data'!$B$2:$B$46=$A7)*('Back data'!$D$2:$D$46)),"..")</f>
        <v>3.8836538954141863E-3</v>
      </c>
      <c r="H7" s="28">
        <f>IF($A$4="Total Response Time",SUMPRODUCT(('Back data'!$A$2:$A$46=H$6)*('Back data'!$B$2:$B$46=$A7)*('Back data'!$D$2:$D$46)),"..")</f>
        <v>3.9904222093467825E-3</v>
      </c>
      <c r="I7" s="28">
        <f>IF($A$4="Total Response Time",SUMPRODUCT(('Back data'!$A$2:$A$46=I$6)*('Back data'!$B$2:$B$46=$A7)*('Back data'!$D$2:$D$46)),"..")</f>
        <v>4.0740937527631678E-3</v>
      </c>
      <c r="J7" s="28">
        <f>IF($A$4="Total Response Time",SUMPRODUCT(('Back data'!$A$2:$A$46=J$6)*('Back data'!$B$2:$B$46=$A7)*('Back data'!$D$2:$D$46)),"..")</f>
        <v>4.1100785412816953E-3</v>
      </c>
      <c r="K7" s="28">
        <f>IF($A$4="Total Response Time",SUMPRODUCT(('Back data'!$A$2:$A$46=K$6)*('Back data'!$B$2:$B$46=$A7)*('Back data'!$D$2:$D$46)),"..")</f>
        <v>4.1089826432215469E-3</v>
      </c>
      <c r="L7" s="28">
        <f>IF($A$4="Total Response Time",SUMPRODUCT(('Back data'!$A$2:$A$46=L$6)*('Back data'!$B$2:$B$46=$A7)*('Back data'!$D$2:$D$46)),"..")</f>
        <v>4.2219192724280352E-3</v>
      </c>
      <c r="M7" s="28">
        <f>IF($A$4="Total Response Time",SUMPRODUCT(('Back data'!$A$2:$A$46=M$6)*('Back data'!$B$2:$B$46=$A7)*('Back data'!$D$2:$D$46)),"..")</f>
        <v>4.3220442888658953E-3</v>
      </c>
      <c r="N7" s="28">
        <f>IF($A$4="Total Response Time",SUMPRODUCT(('Back data'!$A$2:$A$46=N$6)*('Back data'!$B$2:$B$46=$A7)*('Back data'!$D$2:$D$46)),"..")</f>
        <v>4.4433242706846095E-3</v>
      </c>
      <c r="O7" s="28">
        <f>IF($A$4="Total Response Time",SUMPRODUCT(('Back data'!$A$2:$A$46=O$6)*('Back data'!$B$2:$B$46=$A7)*('Back data'!$D$2:$D$46)),"..")</f>
        <v>4.5468371185236472E-3</v>
      </c>
      <c r="P7" s="28">
        <f>IF($A$4="Total Response Time",SUMPRODUCT(('Back data'!$A$2:$A$46=P$6)*('Back data'!$B$2:$B$46=$A7)*('Back data'!$D$2:$D$46)),"..")</f>
        <v>4.6149827048609328E-3</v>
      </c>
      <c r="Q7" s="28">
        <f>IF($A$4="Total Response Time",SUMPRODUCT(('Back data'!$A$2:$A$46=Q$6)*('Back data'!$B$2:$B$46=$A7)*('Back data'!$D$2:$D$46)),"..")</f>
        <v>4.7240011774645312E-3</v>
      </c>
    </row>
    <row r="8" spans="1:17" ht="15.75" customHeight="1" x14ac:dyDescent="0.25">
      <c r="A8" s="26"/>
      <c r="B8" s="39" t="s">
        <v>25</v>
      </c>
      <c r="C8" s="29">
        <f>IF($A$4="Total Response Time",SUMPRODUCT(('Back data'!$A$2:$A$46=C$6)*('Back data'!$B$2:$B$46=$A7)*('Back data'!$C$2:$C$46)),"..")</f>
        <v>50466.795728320023</v>
      </c>
      <c r="D8" s="29">
        <f>IF($A$4="Total Response Time",SUMPRODUCT(('Back data'!$A$2:$A$46=D$6)*('Back data'!$B$2:$B$46=$A7)*('Back data'!$C$2:$C$46)),"..")</f>
        <v>52534.577541997285</v>
      </c>
      <c r="E8" s="29">
        <f>IF($A$4="Total Response Time",SUMPRODUCT(('Back data'!$A$2:$A$46=E$6)*('Back data'!$B$2:$B$46=$A7)*('Back data'!$C$2:$C$46)),"..")</f>
        <v>54360.242446010503</v>
      </c>
      <c r="F8" s="29">
        <f>IF($A$4="Total Response Time",SUMPRODUCT(('Back data'!$A$2:$A$46=F$6)*('Back data'!$B$2:$B$46=$A7)*('Back data'!$C$2:$C$46)),"..")</f>
        <v>55054.592937918416</v>
      </c>
      <c r="G8" s="29">
        <f>IF($A$4="Total Response Time",SUMPRODUCT(('Back data'!$A$2:$A$46=G$6)*('Back data'!$B$2:$B$46=$A7)*('Back data'!$C$2:$C$46)),"..")</f>
        <v>53781.660514840798</v>
      </c>
      <c r="H8" s="29">
        <f>IF($A$4="Total Response Time",SUMPRODUCT(('Back data'!$A$2:$A$46=H$6)*('Back data'!$B$2:$B$46=$A7)*('Back data'!$C$2:$C$46)),"..")</f>
        <v>56313.722793389286</v>
      </c>
      <c r="I8" s="29">
        <f>IF($A$4="Total Response Time",SUMPRODUCT(('Back data'!$A$2:$A$46=I$6)*('Back data'!$B$2:$B$46=$A7)*('Back data'!$C$2:$C$46)),"..")</f>
        <v>52781.876150074313</v>
      </c>
      <c r="J8" s="29">
        <f>IF($A$4="Total Response Time",SUMPRODUCT(('Back data'!$A$2:$A$46=J$6)*('Back data'!$B$2:$B$46=$A7)*('Back data'!$C$2:$C$46)),"..")</f>
        <v>52374.587342481289</v>
      </c>
      <c r="K8" s="29">
        <f>IF($A$4="Total Response Time",SUMPRODUCT(('Back data'!$A$2:$A$46=K$6)*('Back data'!$B$2:$B$46=$A7)*('Back data'!$C$2:$C$46)),"..")</f>
        <v>46741.605134720638</v>
      </c>
      <c r="L8" s="29">
        <f>IF($A$4="Total Response Time",SUMPRODUCT(('Back data'!$A$2:$A$46=L$6)*('Back data'!$B$2:$B$46=$A7)*('Back data'!$C$2:$C$46)),"..")</f>
        <v>48382.4931156729</v>
      </c>
      <c r="M8" s="29">
        <f>IF($A$4="Total Response Time",SUMPRODUCT(('Back data'!$A$2:$A$46=M$6)*('Back data'!$B$2:$B$46=$A7)*('Back data'!$C$2:$C$46)),"..")</f>
        <v>44996.754836058506</v>
      </c>
      <c r="N8" s="29">
        <f>IF($A$4="Total Response Time",SUMPRODUCT(('Back data'!$A$2:$A$46=N$6)*('Back data'!$B$2:$B$46=$A7)*('Back data'!$C$2:$C$46)),"..")</f>
        <v>43892</v>
      </c>
      <c r="O8" s="29">
        <f>IF($A$4="Total Response Time",SUMPRODUCT(('Back data'!$A$2:$A$46=O$6)*('Back data'!$B$2:$B$46=$A7)*('Back data'!$C$2:$C$46)),"..")</f>
        <v>42111.802058343404</v>
      </c>
      <c r="P8" s="29">
        <f>IF($A$4="Total Response Time",SUMPRODUCT(('Back data'!$A$2:$A$46=P$6)*('Back data'!$B$2:$B$46=$A7)*('Back data'!$C$2:$C$46)),"..")</f>
        <v>38993.366162392478</v>
      </c>
      <c r="Q8" s="29">
        <f>IF($A$4="Total Response Time",SUMPRODUCT(('Back data'!$A$2:$A$46=Q$6)*('Back data'!$B$2:$B$46=$A7)*('Back data'!$C$2:$C$46)),"..")</f>
        <v>33293.819790005735</v>
      </c>
    </row>
    <row r="9" spans="1:17" ht="15.75" customHeight="1" x14ac:dyDescent="0.25">
      <c r="A9" s="30" t="s">
        <v>27</v>
      </c>
      <c r="B9" s="39" t="s">
        <v>47</v>
      </c>
      <c r="C9" s="28">
        <f>IF($A$4="Total Response Time",SUMPRODUCT(('Back data'!$A$2:$A$46=C$6)*('Back data'!$B$2:$B$46=$A9)*('Back data'!$D$2:$D$46)),"..")</f>
        <v>3.7738129774683303E-3</v>
      </c>
      <c r="D9" s="28">
        <f>IF($A$4="Total Response Time",SUMPRODUCT(('Back data'!$A$2:$A$46=D$6)*('Back data'!$B$2:$B$46=$A9)*('Back data'!$D$2:$D$46)),"..")</f>
        <v>3.7720370114200522E-3</v>
      </c>
      <c r="E9" s="28">
        <f>IF($A$4="Total Response Time",SUMPRODUCT(('Back data'!$A$2:$A$46=E$6)*('Back data'!$B$2:$B$46=$A9)*('Back data'!$D$2:$D$46)),"..")</f>
        <v>3.7870057365294056E-3</v>
      </c>
      <c r="F9" s="28">
        <f>IF($A$4="Total Response Time",SUMPRODUCT(('Back data'!$A$2:$A$46=F$6)*('Back data'!$B$2:$B$46=$A9)*('Back data'!$D$2:$D$46)),"..")</f>
        <v>3.7578765615541251E-3</v>
      </c>
      <c r="G9" s="28">
        <f>IF($A$4="Total Response Time",SUMPRODUCT(('Back data'!$A$2:$A$46=G$6)*('Back data'!$B$2:$B$46=$A9)*('Back data'!$D$2:$D$46)),"..")</f>
        <v>3.8254936120789779E-3</v>
      </c>
      <c r="H9" s="28">
        <f>IF($A$4="Total Response Time",SUMPRODUCT(('Back data'!$A$2:$A$46=H$6)*('Back data'!$B$2:$B$46=$A9)*('Back data'!$D$2:$D$46)),"..")</f>
        <v>3.9411742455503287E-3</v>
      </c>
      <c r="I9" s="28">
        <f>IF($A$4="Total Response Time",SUMPRODUCT(('Back data'!$A$2:$A$46=I$6)*('Back data'!$B$2:$B$46=$A9)*('Back data'!$D$2:$D$46)),"..")</f>
        <v>4.0057014772693087E-3</v>
      </c>
      <c r="J9" s="28">
        <f>IF($A$4="Total Response Time",SUMPRODUCT(('Back data'!$A$2:$A$46=J$6)*('Back data'!$B$2:$B$46=$A9)*('Back data'!$D$2:$D$46)),"..")</f>
        <v>4.0594228864417638E-3</v>
      </c>
      <c r="K9" s="28">
        <f>IF($A$4="Total Response Time",SUMPRODUCT(('Back data'!$A$2:$A$46=K$6)*('Back data'!$B$2:$B$46=$A9)*('Back data'!$D$2:$D$46)),"..")</f>
        <v>4.0764435695538059E-3</v>
      </c>
      <c r="L9" s="28">
        <f>IF($A$4="Total Response Time",SUMPRODUCT(('Back data'!$A$2:$A$46=L$6)*('Back data'!$B$2:$B$46=$A9)*('Back data'!$D$2:$D$46)),"..")</f>
        <v>4.1921060192501077E-3</v>
      </c>
      <c r="M9" s="28">
        <f>IF($A$4="Total Response Time",SUMPRODUCT(('Back data'!$A$2:$A$46=M$6)*('Back data'!$B$2:$B$46=$A9)*('Back data'!$D$2:$D$46)),"..")</f>
        <v>4.260141298361558E-3</v>
      </c>
      <c r="N9" s="28">
        <f>IF($A$4="Total Response Time",SUMPRODUCT(('Back data'!$A$2:$A$46=N$6)*('Back data'!$B$2:$B$46=$A9)*('Back data'!$D$2:$D$46)),"..")</f>
        <v>4.373922920256932E-3</v>
      </c>
      <c r="O9" s="28">
        <f>IF($A$4="Total Response Time",SUMPRODUCT(('Back data'!$A$2:$A$46=O$6)*('Back data'!$B$2:$B$46=$A9)*('Back data'!$D$2:$D$46)),"..")</f>
        <v>4.3884525887143691E-3</v>
      </c>
      <c r="P9" s="28">
        <f>IF($A$4="Total Response Time",SUMPRODUCT(('Back data'!$A$2:$A$46=P$6)*('Back data'!$B$2:$B$46=$A9)*('Back data'!$D$2:$D$46)),"..")</f>
        <v>4.4967149675775387E-3</v>
      </c>
      <c r="Q9" s="28">
        <f>IF($A$4="Total Response Time",SUMPRODUCT(('Back data'!$A$2:$A$46=Q$6)*('Back data'!$B$2:$B$46=$A9)*('Back data'!$D$2:$D$46)),"..")</f>
        <v>4.596926247478734E-3</v>
      </c>
    </row>
    <row r="10" spans="1:17" ht="15.75" customHeight="1" x14ac:dyDescent="0.25">
      <c r="A10" s="30"/>
      <c r="B10" s="39" t="s">
        <v>25</v>
      </c>
      <c r="C10" s="29">
        <f>IF($A$4="Total Response Time",SUMPRODUCT(('Back data'!$A$2:$A$46=C$6)*('Back data'!$B$2:$B$46=$A9)*('Back data'!$C$2:$C$46)),"..")</f>
        <v>6894</v>
      </c>
      <c r="D10" s="29">
        <f>IF($A$4="Total Response Time",SUMPRODUCT(('Back data'!$A$2:$A$46=D$6)*('Back data'!$B$2:$B$46=$A9)*('Back data'!$C$2:$C$46)),"..")</f>
        <v>7229</v>
      </c>
      <c r="E10" s="29">
        <f>IF($A$4="Total Response Time",SUMPRODUCT(('Back data'!$A$2:$A$46=E$6)*('Back data'!$B$2:$B$46=$A9)*('Back data'!$C$2:$C$46)),"..")</f>
        <v>7911.1009174312003</v>
      </c>
      <c r="F10" s="29">
        <f>IF($A$4="Total Response Time",SUMPRODUCT(('Back data'!$A$2:$A$46=F$6)*('Back data'!$B$2:$B$46=$A9)*('Back data'!$C$2:$C$46)),"..")</f>
        <v>8076</v>
      </c>
      <c r="G10" s="29">
        <f>IF($A$4="Total Response Time",SUMPRODUCT(('Back data'!$A$2:$A$46=G$6)*('Back data'!$B$2:$B$46=$A9)*('Back data'!$C$2:$C$46)),"..")</f>
        <v>8036</v>
      </c>
      <c r="H10" s="29">
        <f>IF($A$4="Total Response Time",SUMPRODUCT(('Back data'!$A$2:$A$46=H$6)*('Back data'!$B$2:$B$46=$A9)*('Back data'!$C$2:$C$46)),"..")</f>
        <v>8078</v>
      </c>
      <c r="I10" s="29">
        <f>IF($A$4="Total Response Time",SUMPRODUCT(('Back data'!$A$2:$A$46=I$6)*('Back data'!$B$2:$B$46=$A9)*('Back data'!$C$2:$C$46)),"..")</f>
        <v>7386</v>
      </c>
      <c r="J10" s="29">
        <f>IF($A$4="Total Response Time",SUMPRODUCT(('Back data'!$A$2:$A$46=J$6)*('Back data'!$B$2:$B$46=$A9)*('Back data'!$C$2:$C$46)),"..")</f>
        <v>7628</v>
      </c>
      <c r="K10" s="29">
        <f>IF($A$4="Total Response Time",SUMPRODUCT(('Back data'!$A$2:$A$46=K$6)*('Back data'!$B$2:$B$46=$A9)*('Back data'!$C$2:$C$46)),"..")</f>
        <v>6858</v>
      </c>
      <c r="L10" s="29">
        <f>IF($A$4="Total Response Time",SUMPRODUCT(('Back data'!$A$2:$A$46=L$6)*('Back data'!$B$2:$B$46=$A9)*('Back data'!$C$2:$C$46)),"..")</f>
        <v>6961</v>
      </c>
      <c r="M10" s="29">
        <f>IF($A$4="Total Response Time",SUMPRODUCT(('Back data'!$A$2:$A$46=M$6)*('Back data'!$B$2:$B$46=$A9)*('Back data'!$C$2:$C$46)),"..")</f>
        <v>6456</v>
      </c>
      <c r="N10" s="29">
        <f>IF($A$4="Total Response Time",SUMPRODUCT(('Back data'!$A$2:$A$46=N$6)*('Back data'!$B$2:$B$46=$A9)*('Back data'!$C$2:$C$46)),"..")</f>
        <v>6383</v>
      </c>
      <c r="O10" s="29">
        <f>IF($A$4="Total Response Time",SUMPRODUCT(('Back data'!$A$2:$A$46=O$6)*('Back data'!$B$2:$B$46=$A9)*('Back data'!$C$2:$C$46)),"..")</f>
        <v>6112</v>
      </c>
      <c r="P10" s="29">
        <f>IF($A$4="Total Response Time",SUMPRODUCT(('Back data'!$A$2:$A$46=P$6)*('Back data'!$B$2:$B$46=$A9)*('Back data'!$C$2:$C$46)),"..")</f>
        <v>5843</v>
      </c>
      <c r="Q10" s="29">
        <f>IF($A$4="Total Response Time",SUMPRODUCT(('Back data'!$A$2:$A$46=Q$6)*('Back data'!$B$2:$B$46=$A9)*('Back data'!$C$2:$C$46)),"..")</f>
        <v>5068</v>
      </c>
    </row>
    <row r="11" spans="1:17" ht="15.75" customHeight="1" x14ac:dyDescent="0.25">
      <c r="A11" s="30" t="s">
        <v>28</v>
      </c>
      <c r="B11" s="39" t="s">
        <v>47</v>
      </c>
      <c r="C11" s="28">
        <f>IF($A$4="Total Response Time",SUMPRODUCT(('Back data'!$A$2:$A$46=C$6)*('Back data'!$B$2:$B$46=$A11)*('Back data'!$D$2:$D$46)),"..")</f>
        <v>3.8677265951312812E-3</v>
      </c>
      <c r="D11" s="28">
        <f>IF($A$4="Total Response Time",SUMPRODUCT(('Back data'!$A$2:$A$46=D$6)*('Back data'!$B$2:$B$46=$A11)*('Back data'!$D$2:$D$46)),"..")</f>
        <v>3.871584949174391E-3</v>
      </c>
      <c r="E11" s="28">
        <f>IF($A$4="Total Response Time",SUMPRODUCT(('Back data'!$A$2:$A$46=E$6)*('Back data'!$B$2:$B$46=$A11)*('Back data'!$D$2:$D$46)),"..")</f>
        <v>3.9041271269502631E-3</v>
      </c>
      <c r="F11" s="28">
        <f>IF($A$4="Total Response Time",SUMPRODUCT(('Back data'!$A$2:$A$46=F$6)*('Back data'!$B$2:$B$46=$A11)*('Back data'!$D$2:$D$46)),"..")</f>
        <v>3.904039061305307E-3</v>
      </c>
      <c r="G11" s="28">
        <f>IF($A$4="Total Response Time",SUMPRODUCT(('Back data'!$A$2:$A$46=G$6)*('Back data'!$B$2:$B$46=$A11)*('Back data'!$D$2:$D$46)),"..")</f>
        <v>3.8938707341617663E-3</v>
      </c>
      <c r="H11" s="28">
        <f>IF($A$4="Total Response Time",SUMPRODUCT(('Back data'!$A$2:$A$46=H$6)*('Back data'!$B$2:$B$46=$A11)*('Back data'!$D$2:$D$46)),"..")</f>
        <v>3.9986697285816853E-3</v>
      </c>
      <c r="I11" s="28">
        <f>IF($A$4="Total Response Time",SUMPRODUCT(('Back data'!$A$2:$A$46=I$6)*('Back data'!$B$2:$B$46=$A11)*('Back data'!$D$2:$D$46)),"..")</f>
        <v>4.0852213130095575E-3</v>
      </c>
      <c r="J11" s="28">
        <f>IF($A$4="Total Response Time",SUMPRODUCT(('Back data'!$A$2:$A$46=J$6)*('Back data'!$B$2:$B$46=$A11)*('Back data'!$D$2:$D$46)),"..")</f>
        <v>4.118713866522513E-3</v>
      </c>
      <c r="K11" s="28">
        <f>IF($A$4="Total Response Time",SUMPRODUCT(('Back data'!$A$2:$A$46=K$6)*('Back data'!$B$2:$B$46=$A11)*('Back data'!$D$2:$D$46)),"..")</f>
        <v>4.1145777484398382E-3</v>
      </c>
      <c r="L11" s="28">
        <f>IF($A$4="Total Response Time",SUMPRODUCT(('Back data'!$A$2:$A$46=L$6)*('Back data'!$B$2:$B$46=$A11)*('Back data'!$D$2:$D$46)),"..")</f>
        <v>4.2269294746144249E-3</v>
      </c>
      <c r="M11" s="28">
        <f>IF($A$4="Total Response Time",SUMPRODUCT(('Back data'!$A$2:$A$46=M$6)*('Back data'!$B$2:$B$46=$A11)*('Back data'!$D$2:$D$46)),"..")</f>
        <v>4.3324137200925544E-3</v>
      </c>
      <c r="N11" s="28">
        <f>IF($A$4="Total Response Time",SUMPRODUCT(('Back data'!$A$2:$A$46=N$6)*('Back data'!$B$2:$B$46=$A11)*('Back data'!$D$2:$D$46)),"..")</f>
        <v>4.4551344714305599E-3</v>
      </c>
      <c r="O11" s="28">
        <f>IF($A$4="Total Response Time",SUMPRODUCT(('Back data'!$A$2:$A$46=O$6)*('Back data'!$B$2:$B$46=$A11)*('Back data'!$D$2:$D$46)),"..")</f>
        <v>4.5737274398822327E-3</v>
      </c>
      <c r="P11" s="28">
        <f>IF($A$4="Total Response Time",SUMPRODUCT(('Back data'!$A$2:$A$46=P$6)*('Back data'!$B$2:$B$46=$A11)*('Back data'!$D$2:$D$46)),"..")</f>
        <v>4.6358282781967276E-3</v>
      </c>
      <c r="Q11" s="28">
        <f>IF($A$4="Total Response Time",SUMPRODUCT(('Back data'!$A$2:$A$46=Q$6)*('Back data'!$B$2:$B$46=$A11)*('Back data'!$D$2:$D$46)),"..")</f>
        <v>4.7468177245111477E-3</v>
      </c>
    </row>
    <row r="12" spans="1:17" ht="15.75" customHeight="1" thickBot="1" x14ac:dyDescent="0.3">
      <c r="A12" s="40"/>
      <c r="B12" s="41" t="s">
        <v>25</v>
      </c>
      <c r="C12" s="45">
        <f>IF($A$4="Total Response Time",SUMPRODUCT(('Back data'!$A$2:$A$46=C$6)*('Back data'!$B$2:$B$46=$A11)*('Back data'!$C$2:$C$46)),"..")</f>
        <v>43572.795728319994</v>
      </c>
      <c r="D12" s="46">
        <f>IF($A$4="Total Response Time",SUMPRODUCT(('Back data'!$A$2:$A$46=D$6)*('Back data'!$B$2:$B$46=$A11)*('Back data'!$C$2:$C$46)),"..")</f>
        <v>45305.577541997394</v>
      </c>
      <c r="E12" s="46">
        <f>IF($A$4="Total Response Time",SUMPRODUCT(('Back data'!$A$2:$A$46=E$6)*('Back data'!$B$2:$B$46=$A11)*('Back data'!$C$2:$C$46)),"..")</f>
        <v>46449.141528579246</v>
      </c>
      <c r="F12" s="46">
        <f>IF($A$4="Total Response Time",SUMPRODUCT(('Back data'!$A$2:$A$46=F$6)*('Back data'!$B$2:$B$46=$A11)*('Back data'!$C$2:$C$46)),"..")</f>
        <v>46978.592937918489</v>
      </c>
      <c r="G12" s="46">
        <f>IF($A$4="Total Response Time",SUMPRODUCT(('Back data'!$A$2:$A$46=G$6)*('Back data'!$B$2:$B$46=$A11)*('Back data'!$C$2:$C$46)),"..")</f>
        <v>45745.660514840813</v>
      </c>
      <c r="H12" s="46">
        <f>IF($A$4="Total Response Time",SUMPRODUCT(('Back data'!$A$2:$A$46=H$6)*('Back data'!$B$2:$B$46=$A11)*('Back data'!$C$2:$C$46)),"..")</f>
        <v>48235.722793389199</v>
      </c>
      <c r="I12" s="46">
        <f>IF($A$4="Total Response Time",SUMPRODUCT(('Back data'!$A$2:$A$46=I$6)*('Back data'!$B$2:$B$46=$A11)*('Back data'!$C$2:$C$46)),"..")</f>
        <v>45395.876150074298</v>
      </c>
      <c r="J12" s="46">
        <f>IF($A$4="Total Response Time",SUMPRODUCT(('Back data'!$A$2:$A$46=J$6)*('Back data'!$B$2:$B$46=$A11)*('Back data'!$C$2:$C$46)),"..")</f>
        <v>44746.587342481282</v>
      </c>
      <c r="K12" s="46">
        <f>IF($A$4="Total Response Time",SUMPRODUCT(('Back data'!$A$2:$A$46=K$6)*('Back data'!$B$2:$B$46=$A11)*('Back data'!$C$2:$C$46)),"..")</f>
        <v>39883.605134720587</v>
      </c>
      <c r="L12" s="46">
        <f>IF($A$4="Total Response Time",SUMPRODUCT(('Back data'!$A$2:$A$46=L$6)*('Back data'!$B$2:$B$46=$A11)*('Back data'!$C$2:$C$46)),"..")</f>
        <v>41421.493115672863</v>
      </c>
      <c r="M12" s="46">
        <f>IF($A$4="Total Response Time",SUMPRODUCT(('Back data'!$A$2:$A$46=M$6)*('Back data'!$B$2:$B$46=$A11)*('Back data'!$C$2:$C$46)),"..")</f>
        <v>38540.754836058506</v>
      </c>
      <c r="N12" s="46">
        <f>IF($A$4="Total Response Time",SUMPRODUCT(('Back data'!$A$2:$A$46=N$6)*('Back data'!$B$2:$B$46=$A11)*('Back data'!$C$2:$C$46)),"..")</f>
        <v>37509</v>
      </c>
      <c r="O12" s="46">
        <f>IF($A$4="Total Response Time",SUMPRODUCT(('Back data'!$A$2:$A$46=O$6)*('Back data'!$B$2:$B$46=$A11)*('Back data'!$C$2:$C$46)),"..")</f>
        <v>35999.802058343412</v>
      </c>
      <c r="P12" s="46">
        <f>IF($A$4="Total Response Time",SUMPRODUCT(('Back data'!$A$2:$A$46=P$6)*('Back data'!$B$2:$B$46=$A11)*('Back data'!$C$2:$C$46)),"..")</f>
        <v>33150.366162392529</v>
      </c>
      <c r="Q12" s="47">
        <f>IF($A$4="Total Response Time",SUMPRODUCT(('Back data'!$A$2:$A$46=Q$6)*('Back data'!$B$2:$B$46=$A11)*('Back data'!$C$2:$C$46)),"..")</f>
        <v>28225.819790005738</v>
      </c>
    </row>
    <row r="13" spans="1:17" x14ac:dyDescent="0.2">
      <c r="A13" s="17"/>
      <c r="B13" s="17"/>
      <c r="C13" s="48"/>
      <c r="D13" s="48"/>
      <c r="E13" s="48"/>
      <c r="F13" s="48"/>
      <c r="G13" s="48"/>
      <c r="H13" s="48"/>
      <c r="I13" s="48"/>
      <c r="J13" s="48"/>
      <c r="K13" s="48"/>
      <c r="L13" s="48"/>
      <c r="M13" s="48"/>
      <c r="N13" s="48"/>
      <c r="O13" s="48"/>
      <c r="P13" s="48"/>
      <c r="Q13" s="48"/>
    </row>
    <row r="14" spans="1:17" x14ac:dyDescent="0.2">
      <c r="A14" s="17"/>
      <c r="B14" s="17"/>
      <c r="C14" s="48"/>
      <c r="D14" s="48"/>
      <c r="E14" s="48"/>
      <c r="F14" s="48"/>
      <c r="G14" s="48"/>
      <c r="H14" s="48"/>
      <c r="I14" s="48"/>
      <c r="J14" s="48"/>
      <c r="K14" s="48"/>
      <c r="L14" s="48"/>
      <c r="M14" s="48"/>
      <c r="N14" s="48"/>
      <c r="O14" s="48"/>
      <c r="P14" s="48"/>
      <c r="Q14" s="48"/>
    </row>
    <row r="15" spans="1:17" x14ac:dyDescent="0.2">
      <c r="A15" s="55"/>
      <c r="B15" s="55"/>
      <c r="C15" s="55"/>
      <c r="D15" s="55"/>
      <c r="E15" s="55"/>
      <c r="F15" s="55"/>
      <c r="G15" s="55"/>
      <c r="H15" s="55"/>
      <c r="I15" s="55"/>
      <c r="J15" s="55"/>
      <c r="K15" s="17"/>
      <c r="L15" s="17"/>
      <c r="M15" s="17"/>
      <c r="N15" s="17"/>
      <c r="O15" s="17"/>
      <c r="P15" s="17"/>
      <c r="Q15" s="17"/>
    </row>
    <row r="16" spans="1:17" ht="30" customHeight="1" x14ac:dyDescent="0.2">
      <c r="A16" s="56"/>
      <c r="B16" s="56"/>
      <c r="C16" s="56"/>
      <c r="D16" s="56"/>
      <c r="E16" s="56"/>
      <c r="F16" s="56"/>
      <c r="G16" s="56"/>
      <c r="H16" s="56"/>
      <c r="I16" s="56"/>
      <c r="J16" s="56"/>
      <c r="K16" s="56"/>
      <c r="L16" s="56"/>
      <c r="M16" s="56"/>
      <c r="N16" s="56"/>
      <c r="O16" s="56"/>
      <c r="P16" s="56"/>
      <c r="Q16" s="56"/>
    </row>
    <row r="17" spans="1:17" ht="26.85" customHeight="1" x14ac:dyDescent="0.2">
      <c r="A17" s="63"/>
      <c r="B17" s="63"/>
      <c r="C17" s="63"/>
      <c r="D17" s="63"/>
      <c r="E17" s="63"/>
      <c r="F17" s="63"/>
      <c r="G17" s="63"/>
      <c r="H17" s="63"/>
      <c r="I17" s="63"/>
      <c r="J17" s="63"/>
      <c r="K17" s="63"/>
      <c r="L17" s="63"/>
      <c r="M17" s="63"/>
      <c r="N17" s="63"/>
      <c r="O17" s="63"/>
      <c r="P17" s="63"/>
      <c r="Q17" s="63"/>
    </row>
    <row r="18" spans="1:17" x14ac:dyDescent="0.2">
      <c r="A18" s="17"/>
      <c r="B18" s="17"/>
      <c r="C18" s="17"/>
      <c r="D18" s="17"/>
      <c r="E18" s="17"/>
      <c r="F18" s="17"/>
      <c r="G18" s="17"/>
      <c r="H18" s="17"/>
      <c r="I18" s="17"/>
      <c r="J18" s="17"/>
      <c r="K18" s="17"/>
      <c r="L18" s="17"/>
      <c r="M18" s="17"/>
      <c r="N18" s="17"/>
      <c r="O18" s="17"/>
      <c r="P18" s="17"/>
      <c r="Q18" s="17"/>
    </row>
    <row r="19" spans="1:17" ht="15.75" x14ac:dyDescent="0.25">
      <c r="A19" s="18"/>
      <c r="B19" s="17"/>
      <c r="C19" s="17"/>
      <c r="D19" s="17"/>
      <c r="E19" s="17"/>
      <c r="F19" s="17"/>
      <c r="G19" s="17"/>
      <c r="H19" s="17"/>
      <c r="I19" s="17"/>
      <c r="J19" s="17"/>
      <c r="K19" s="17"/>
      <c r="L19" s="17"/>
      <c r="M19" s="17"/>
      <c r="N19" s="17"/>
      <c r="O19" s="17"/>
      <c r="P19" s="17"/>
      <c r="Q19" s="17"/>
    </row>
    <row r="20" spans="1:17" ht="32.85" customHeight="1" x14ac:dyDescent="0.2">
      <c r="A20" s="56"/>
      <c r="B20" s="56"/>
      <c r="C20" s="56"/>
      <c r="D20" s="56"/>
      <c r="E20" s="56"/>
      <c r="F20" s="56"/>
      <c r="G20" s="56"/>
      <c r="H20" s="56"/>
      <c r="I20" s="56"/>
      <c r="J20" s="56"/>
      <c r="K20" s="56"/>
      <c r="L20" s="56"/>
      <c r="M20" s="56"/>
      <c r="N20" s="56"/>
      <c r="O20" s="56"/>
      <c r="P20" s="56"/>
      <c r="Q20" s="56"/>
    </row>
    <row r="21" spans="1:17" x14ac:dyDescent="0.2">
      <c r="A21" s="33"/>
      <c r="B21" s="33"/>
      <c r="C21" s="33"/>
      <c r="D21" s="33"/>
      <c r="E21" s="33"/>
      <c r="F21" s="33"/>
      <c r="G21" s="33"/>
      <c r="H21" s="33"/>
      <c r="I21" s="33"/>
      <c r="J21" s="33"/>
      <c r="K21" s="17"/>
      <c r="L21" s="17"/>
      <c r="M21" s="17"/>
      <c r="N21" s="17"/>
      <c r="O21" s="17"/>
      <c r="P21" s="17"/>
      <c r="Q21" s="17"/>
    </row>
    <row r="22" spans="1:17" ht="15.75" x14ac:dyDescent="0.25">
      <c r="A22" s="18"/>
      <c r="B22" s="17"/>
      <c r="C22" s="17"/>
      <c r="D22" s="17"/>
      <c r="E22" s="17"/>
      <c r="F22" s="17"/>
      <c r="G22" s="17"/>
      <c r="H22" s="17"/>
      <c r="I22" s="17"/>
      <c r="J22" s="17"/>
      <c r="K22" s="17"/>
      <c r="L22" s="17"/>
      <c r="M22" s="17"/>
      <c r="N22" s="17"/>
      <c r="O22" s="17"/>
      <c r="P22" s="17"/>
      <c r="Q22" s="17"/>
    </row>
    <row r="23" spans="1:17" ht="31.35" customHeight="1" x14ac:dyDescent="0.2">
      <c r="A23" s="56"/>
      <c r="B23" s="56"/>
      <c r="C23" s="56"/>
      <c r="D23" s="56"/>
      <c r="E23" s="56"/>
      <c r="F23" s="56"/>
      <c r="G23" s="56"/>
      <c r="H23" s="56"/>
      <c r="I23" s="56"/>
      <c r="J23" s="56"/>
      <c r="K23" s="56"/>
      <c r="L23" s="56"/>
      <c r="M23" s="56"/>
      <c r="N23" s="56"/>
      <c r="O23" s="56"/>
      <c r="P23" s="56"/>
      <c r="Q23" s="56"/>
    </row>
    <row r="24" spans="1:17" x14ac:dyDescent="0.2">
      <c r="A24" s="17"/>
      <c r="B24" s="17"/>
      <c r="C24" s="17"/>
      <c r="D24" s="17"/>
      <c r="E24" s="17"/>
      <c r="F24" s="17"/>
      <c r="G24" s="17"/>
      <c r="H24" s="17"/>
      <c r="I24" s="17"/>
      <c r="J24" s="17"/>
      <c r="K24" s="17"/>
      <c r="L24" s="17"/>
      <c r="M24" s="17"/>
      <c r="N24" s="17"/>
      <c r="O24" s="17"/>
      <c r="P24" s="17"/>
      <c r="Q24" s="17"/>
    </row>
    <row r="25" spans="1:17" x14ac:dyDescent="0.2">
      <c r="A25" s="17"/>
      <c r="B25" s="17"/>
      <c r="C25" s="17"/>
      <c r="D25" s="17"/>
      <c r="E25" s="17"/>
      <c r="F25" s="17"/>
      <c r="G25" s="17"/>
      <c r="H25" s="17"/>
      <c r="I25" s="17"/>
      <c r="J25" s="17"/>
      <c r="K25" s="17"/>
      <c r="L25" s="17"/>
      <c r="M25" s="17"/>
      <c r="N25" s="17"/>
      <c r="O25" s="17"/>
      <c r="P25" s="17"/>
      <c r="Q25" s="17"/>
    </row>
    <row r="26" spans="1:17" x14ac:dyDescent="0.2">
      <c r="A26" s="17"/>
      <c r="B26" s="17"/>
      <c r="C26" s="17"/>
      <c r="D26" s="17"/>
      <c r="E26" s="17"/>
      <c r="F26" s="17"/>
      <c r="G26" s="17"/>
      <c r="H26" s="17"/>
      <c r="I26" s="17"/>
      <c r="J26" s="17"/>
      <c r="K26" s="17"/>
      <c r="L26" s="17"/>
      <c r="M26" s="17"/>
      <c r="N26" s="17"/>
      <c r="O26" s="17"/>
      <c r="P26" s="17"/>
      <c r="Q26" s="17"/>
    </row>
    <row r="27" spans="1:17" x14ac:dyDescent="0.2">
      <c r="A27" s="17"/>
      <c r="B27" s="27"/>
      <c r="C27" s="27"/>
      <c r="D27" s="27"/>
      <c r="E27" s="27"/>
      <c r="F27" s="27"/>
      <c r="G27" s="27"/>
      <c r="H27" s="27"/>
      <c r="I27" s="27"/>
      <c r="J27" s="27"/>
      <c r="K27" s="17"/>
      <c r="L27" s="17"/>
      <c r="M27" s="17"/>
      <c r="N27" s="17"/>
      <c r="O27" s="17"/>
      <c r="P27" s="17"/>
      <c r="Q27" s="17"/>
    </row>
    <row r="28" spans="1:17" x14ac:dyDescent="0.2">
      <c r="A28" s="62"/>
      <c r="B28" s="62"/>
      <c r="C28" s="62"/>
      <c r="D28" s="27"/>
      <c r="E28" s="27"/>
      <c r="F28" s="27"/>
      <c r="G28" s="27"/>
      <c r="H28" s="27"/>
      <c r="I28" s="27"/>
      <c r="J28" s="27"/>
      <c r="K28" s="17"/>
      <c r="L28" s="17"/>
      <c r="M28" s="17"/>
      <c r="N28" s="17"/>
      <c r="O28" s="17"/>
      <c r="P28" s="17"/>
      <c r="Q28" s="17"/>
    </row>
    <row r="29" spans="1:17" x14ac:dyDescent="0.2">
      <c r="A29" s="17"/>
      <c r="B29" s="17"/>
      <c r="C29" s="17"/>
      <c r="D29" s="17"/>
      <c r="E29" s="17"/>
      <c r="F29" s="17"/>
      <c r="G29" s="17"/>
      <c r="H29" s="17"/>
      <c r="I29" s="17"/>
      <c r="J29" s="17"/>
      <c r="K29" s="17"/>
      <c r="L29" s="17"/>
      <c r="M29" s="17"/>
      <c r="N29" s="17"/>
      <c r="O29" s="17"/>
      <c r="P29" s="17"/>
      <c r="Q29" s="17"/>
    </row>
    <row r="30" spans="1:17" ht="15" customHeight="1" x14ac:dyDescent="0.2">
      <c r="A30" s="59"/>
      <c r="B30" s="59"/>
      <c r="C30" s="59"/>
      <c r="D30" s="59"/>
      <c r="E30" s="59"/>
      <c r="F30" s="59"/>
      <c r="G30" s="59"/>
      <c r="H30" s="59"/>
      <c r="I30" s="59"/>
      <c r="J30" s="59"/>
      <c r="K30" s="17"/>
      <c r="L30" s="17"/>
      <c r="M30" s="17"/>
      <c r="N30" s="17"/>
      <c r="O30" s="17"/>
      <c r="P30" s="17"/>
      <c r="Q30" s="17"/>
    </row>
    <row r="31" spans="1:17" x14ac:dyDescent="0.2">
      <c r="A31" s="17"/>
      <c r="B31" s="17"/>
      <c r="C31" s="17"/>
      <c r="D31" s="17"/>
      <c r="E31" s="17"/>
      <c r="F31" s="17"/>
      <c r="G31" s="17"/>
      <c r="H31" s="17"/>
      <c r="I31" s="17"/>
      <c r="J31" s="17"/>
      <c r="K31" s="17"/>
      <c r="L31" s="17"/>
      <c r="M31" s="17"/>
      <c r="N31" s="17"/>
      <c r="O31" s="17"/>
      <c r="P31" s="17"/>
      <c r="Q31" s="17"/>
    </row>
    <row r="32" spans="1:17" x14ac:dyDescent="0.2">
      <c r="A32" s="17"/>
      <c r="B32" s="17"/>
      <c r="C32" s="17"/>
      <c r="D32" s="17"/>
      <c r="E32" s="17"/>
      <c r="F32" s="17"/>
      <c r="G32" s="17"/>
      <c r="H32" s="17"/>
      <c r="I32" s="17"/>
      <c r="J32" s="17"/>
      <c r="K32" s="17"/>
      <c r="L32" s="17"/>
      <c r="M32" s="17"/>
      <c r="N32" s="17"/>
      <c r="O32" s="17"/>
      <c r="P32" s="17"/>
      <c r="Q32" s="17"/>
    </row>
    <row r="33" spans="1:17" x14ac:dyDescent="0.2">
      <c r="A33" s="62"/>
      <c r="B33" s="62"/>
      <c r="C33" s="17"/>
      <c r="D33" s="17"/>
      <c r="E33" s="17"/>
      <c r="F33" s="17"/>
      <c r="G33" s="17"/>
      <c r="H33" s="17"/>
      <c r="I33" s="17"/>
      <c r="J33" s="17"/>
      <c r="K33" s="17"/>
      <c r="L33" s="17"/>
      <c r="M33" s="17"/>
      <c r="N33" s="17"/>
      <c r="O33" s="17"/>
      <c r="P33" s="17"/>
      <c r="Q33" s="17"/>
    </row>
  </sheetData>
  <mergeCells count="9">
    <mergeCell ref="A33:B33"/>
    <mergeCell ref="A1:Q1"/>
    <mergeCell ref="A15:J15"/>
    <mergeCell ref="A16:Q16"/>
    <mergeCell ref="A17:Q17"/>
    <mergeCell ref="A20:Q20"/>
    <mergeCell ref="A23:Q23"/>
    <mergeCell ref="A28:C28"/>
    <mergeCell ref="A30:J30"/>
  </mergeCells>
  <pageMargins left="0.70866141732283472" right="0.70866141732283472" top="0.74803149606299213" bottom="0.74803149606299213" header="0.31496062992125984" footer="0.31496062992125984"/>
  <pageSetup paperSize="9" scale="45" fitToHeight="0" orientation="landscape" r:id="rId1"/>
  <headerFooter>
    <oddHeader>&amp;C&amp;"Aptos"&amp;10&amp;K000000 OFFICIAL&amp;1#_x000D_</oddHeader>
    <oddFooter>&amp;C_x000D_&amp;1#&amp;"Aptos"&amp;10&amp;K000000 OFFICIAL</oddFooter>
  </headerFooter>
</worksheet>
</file>

<file path=docMetadata/LabelInfo.xml><?xml version="1.0" encoding="utf-8"?>
<clbl:labelList xmlns:clbl="http://schemas.microsoft.com/office/2020/mipLabelMetadata">
  <clbl:label id="{fbd41ebe-fca6-4f2c-aecb-bf3a17e72416}" enabled="1" method="Privileged" siteId="{bf346810-9c7d-43de-a872-24a2ef3995a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Cover_sheet</vt:lpstr>
      <vt:lpstr>config</vt:lpstr>
      <vt:lpstr>QA</vt:lpstr>
      <vt:lpstr>Contents</vt:lpstr>
      <vt:lpstr>Notes</vt:lpstr>
      <vt:lpstr>FIRE1002_working</vt:lpstr>
      <vt:lpstr>Data</vt:lpstr>
      <vt:lpstr>FIRE1002</vt:lpstr>
      <vt:lpstr>FIRE1002_working_historical</vt:lpstr>
      <vt:lpstr>FIRE1002_historical</vt:lpstr>
      <vt:lpstr>Back data</vt:lpstr>
      <vt:lpstr>data_0910</vt:lpstr>
      <vt:lpstr>Contents!Print_Area</vt:lpstr>
      <vt:lpstr>FIRE1002!Print_Area</vt:lpstr>
      <vt:lpstr>FIRE1002_historical!Print_Area</vt:lpstr>
      <vt:lpstr>FIRE1002_working!Print_Area</vt:lpstr>
      <vt:lpstr>FIRE1002_working_historical!Print_Area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 STATISTICS TABLE 1002:Average response times for dwelling fires with or without casualties and/or rescues, England</dc:title>
  <dc:creator/>
  <cp:keywords>TABLE 1002, average, response, location, authority</cp:keywords>
  <cp:lastModifiedBy>Ollie Gee</cp:lastModifiedBy>
  <dcterms:created xsi:type="dcterms:W3CDTF">2021-01-11T08:19:35Z</dcterms:created>
  <dcterms:modified xsi:type="dcterms:W3CDTF">2026-08-12T10:54:16Z</dcterms:modified>
</cp:coreProperties>
</file>