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0" documentId="8_{3A3136C7-C0B8-48D1-809B-C7FD379123A6}" xr6:coauthVersionLast="47" xr6:coauthVersionMax="47" xr10:uidLastSave="{00000000-0000-0000-0000-000000000000}"/>
  <workbookProtection workbookAlgorithmName="SHA-512" workbookHashValue="S2f4QWxVV1PPV/QLSluOay6iPfxiRmlV581ra7bQhoZwZGiydMSY0AmSsL48bVtZaZRPJDrXDjomv27a+EI5EA==" workbookSaltValue="S8ZMeLlHjksKn9lCTLvmGg==" workbookSpinCount="100000" lockStructure="1"/>
  <bookViews>
    <workbookView xWindow="-120" yWindow="-120" windowWidth="29040" windowHeight="14370" tabRatio="679" xr2:uid="{D791D519-5150-42F1-86F7-2E74FEDC8220}"/>
  </bookViews>
  <sheets>
    <sheet name="Cover_sheet" sheetId="4" r:id="rId1"/>
    <sheet name="config" sheetId="10" state="hidden" r:id="rId2"/>
    <sheet name="Contents" sheetId="5" r:id="rId3"/>
    <sheet name="0910" sheetId="9" state="hidden" r:id="rId4"/>
    <sheet name="Data - primary fires" sheetId="1" r:id="rId5"/>
    <sheet name="Data - fatalities" sheetId="2" r:id="rId6"/>
    <sheet name="Data - casualties" sheetId="3" r:id="rId7"/>
    <sheet name="FIRE0302_working" sheetId="6" state="hidden" r:id="rId8"/>
    <sheet name="FIRE0302" sheetId="8" r:id="rId9"/>
    <sheet name="Notes" sheetId="12" r:id="rId10"/>
    <sheet name="QA checks" sheetId="11" state="hidden" r:id="rId11"/>
  </sheets>
  <definedNames>
    <definedName name="_xlnm.Print_Area" localSheetId="8">FIRE0302!$A$1:$L$15</definedName>
    <definedName name="_xlnm.Print_Area" localSheetId="9">Notes!$A$2:$L$22</definedName>
    <definedName name="_xlnm.Print_Titles" localSheetId="8">FIRE0302!$A:$A,FIRE0302!$1:$7</definedName>
    <definedName name="_xlnm.Print_Titles" localSheetId="9">Notes!$A:$A,Notes!#REF!</definedName>
  </definedNames>
  <calcPr calcId="191029"/>
  <pivotCaches>
    <pivotCache cacheId="37" r:id="rId12"/>
    <pivotCache cacheId="38" r:id="rId13"/>
    <pivotCache cacheId="39"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5" i="6" l="1" a="1"/>
  <c r="L15" i="6" s="1"/>
  <c r="K15" i="6" a="1"/>
  <c r="K15" i="6" s="1"/>
  <c r="J15" i="6" a="1"/>
  <c r="J15" i="6" s="1"/>
  <c r="L14" i="6" a="1"/>
  <c r="L14" i="6" s="1"/>
  <c r="K14" i="6" a="1"/>
  <c r="K14" i="6" s="1"/>
  <c r="J14" i="6" a="1"/>
  <c r="J14" i="6" s="1"/>
  <c r="L13" i="6" a="1"/>
  <c r="L13" i="6" s="1"/>
  <c r="K13" i="6" a="1"/>
  <c r="K13" i="6" s="1"/>
  <c r="J13" i="6" a="1"/>
  <c r="J13" i="6" s="1"/>
  <c r="L12" i="6" a="1"/>
  <c r="L12" i="6" s="1"/>
  <c r="K12" i="6" a="1"/>
  <c r="K12" i="6" s="1"/>
  <c r="J12" i="6" a="1"/>
  <c r="J12" i="6" s="1"/>
  <c r="L11" i="6" a="1"/>
  <c r="L11" i="6" s="1"/>
  <c r="K11" i="6" a="1"/>
  <c r="K11" i="6" s="1"/>
  <c r="J11" i="6" a="1"/>
  <c r="J11" i="6" s="1"/>
  <c r="L10" i="6" a="1"/>
  <c r="L10" i="6" s="1"/>
  <c r="K10" i="6" a="1"/>
  <c r="K10" i="6" s="1"/>
  <c r="J10" i="6" a="1"/>
  <c r="J10" i="6" s="1"/>
  <c r="L9" i="6" a="1"/>
  <c r="L9" i="6" s="1"/>
  <c r="K9" i="6" a="1"/>
  <c r="K9" i="6" s="1"/>
  <c r="J9" i="6" a="1"/>
  <c r="J9" i="6" s="1"/>
  <c r="L8" i="6" a="1"/>
  <c r="L8" i="6" s="1"/>
  <c r="K8" i="6" a="1"/>
  <c r="K8" i="6" s="1"/>
  <c r="J8" i="6" a="1"/>
  <c r="J8" i="6" s="1"/>
  <c r="H15" i="6" a="1"/>
  <c r="H15" i="6" s="1"/>
  <c r="G15" i="6" a="1"/>
  <c r="G15" i="6" s="1"/>
  <c r="F15" i="6" a="1"/>
  <c r="F15" i="6" s="1"/>
  <c r="H14" i="6" a="1"/>
  <c r="H14" i="6" s="1"/>
  <c r="G14" i="6" a="1"/>
  <c r="G14" i="6" s="1"/>
  <c r="F14" i="6" a="1"/>
  <c r="F14" i="6" s="1"/>
  <c r="H13" i="6" a="1"/>
  <c r="H13" i="6" s="1"/>
  <c r="G13" i="6" a="1"/>
  <c r="G13" i="6" s="1"/>
  <c r="F13" i="6" a="1"/>
  <c r="F13" i="6" s="1"/>
  <c r="H12" i="6" a="1"/>
  <c r="H12" i="6" s="1"/>
  <c r="G12" i="6" a="1"/>
  <c r="G12" i="6" s="1"/>
  <c r="F12" i="6" a="1"/>
  <c r="F12" i="6" s="1"/>
  <c r="H11" i="6" a="1"/>
  <c r="H11" i="6" s="1"/>
  <c r="G11" i="6" a="1"/>
  <c r="G11" i="6" s="1"/>
  <c r="F11" i="6" a="1"/>
  <c r="F11" i="6" s="1"/>
  <c r="H10" i="6" a="1"/>
  <c r="H10" i="6" s="1"/>
  <c r="G10" i="6" a="1"/>
  <c r="G10" i="6" s="1"/>
  <c r="F10" i="6" a="1"/>
  <c r="F10" i="6" s="1"/>
  <c r="H9" i="6" a="1"/>
  <c r="H9" i="6" s="1"/>
  <c r="G9" i="6" a="1"/>
  <c r="G9" i="6" s="1"/>
  <c r="F9" i="6" a="1"/>
  <c r="F9" i="6" s="1"/>
  <c r="H8" i="6" a="1"/>
  <c r="H8" i="6" s="1"/>
  <c r="G8" i="6" a="1"/>
  <c r="G8" i="6" s="1"/>
  <c r="F8" i="6" a="1"/>
  <c r="F8" i="6" s="1"/>
  <c r="D9" i="5"/>
  <c r="D8" i="5"/>
  <c r="D7" i="5"/>
  <c r="D6" i="5"/>
  <c r="F35" i="11" a="1"/>
  <c r="F35" i="11" s="1"/>
  <c r="F21" i="11" a="1"/>
  <c r="F21" i="11" s="1"/>
  <c r="F7" i="11" l="1" a="1"/>
  <c r="A2" i="5"/>
  <c r="A10" i="4"/>
  <c r="A9" i="4"/>
  <c r="A8" i="4"/>
  <c r="A5" i="4"/>
  <c r="A3" i="4"/>
  <c r="F7" i="11" l="1"/>
  <c r="C22" i="6" l="1"/>
  <c r="D22" i="6"/>
  <c r="F22" i="6"/>
  <c r="G22" i="6"/>
  <c r="H22" i="6"/>
  <c r="J22" i="6"/>
  <c r="K22" i="6"/>
  <c r="L22" i="6"/>
  <c r="B22" i="6"/>
  <c r="G21" i="6"/>
  <c r="K21" i="6"/>
  <c r="C21" i="6"/>
  <c r="A4" i="6" l="1"/>
  <c r="A26" i="6" l="1"/>
  <c r="C11" i="6" a="1"/>
  <c r="C11" i="6" s="1"/>
  <c r="D10" i="6" a="1"/>
  <c r="D10" i="6" s="1"/>
  <c r="D13" i="6" a="1"/>
  <c r="D13" i="6" s="1"/>
  <c r="C12" i="6" a="1"/>
  <c r="C12" i="6" s="1"/>
  <c r="C10" i="6" a="1"/>
  <c r="C10" i="6" s="1"/>
  <c r="C8" i="6" a="1"/>
  <c r="C8" i="6" s="1"/>
  <c r="C15" i="6" a="1"/>
  <c r="C15" i="6" s="1"/>
  <c r="D15" i="6" a="1"/>
  <c r="D15" i="6" s="1"/>
  <c r="C14" i="6" a="1"/>
  <c r="C14" i="6" s="1"/>
  <c r="D12" i="6" a="1"/>
  <c r="D12" i="6" s="1"/>
  <c r="D11" i="6" a="1"/>
  <c r="D11" i="6" s="1"/>
  <c r="C9" i="6" a="1"/>
  <c r="C9" i="6" s="1"/>
  <c r="D14" i="6" a="1"/>
  <c r="D14" i="6" s="1"/>
  <c r="C13" i="6" a="1"/>
  <c r="C13" i="6" s="1"/>
  <c r="K15" i="8"/>
  <c r="M43" i="11" s="1"/>
  <c r="D8" i="6" a="1"/>
  <c r="D8" i="6" s="1"/>
  <c r="D9" i="6" a="1"/>
  <c r="D9" i="6" s="1"/>
  <c r="J14" i="8"/>
  <c r="L42" i="11" s="1"/>
  <c r="B10" i="6" a="1"/>
  <c r="B10" i="6" s="1"/>
  <c r="B8" i="6" a="1"/>
  <c r="B8" i="6" s="1"/>
  <c r="B9" i="6" a="1"/>
  <c r="B9" i="6" s="1"/>
  <c r="B15" i="6" a="1"/>
  <c r="B15" i="6" s="1"/>
  <c r="B14" i="6" a="1"/>
  <c r="B14" i="6" s="1"/>
  <c r="B13" i="6" a="1"/>
  <c r="B13" i="6" s="1"/>
  <c r="B12" i="6" a="1"/>
  <c r="B12" i="6" s="1"/>
  <c r="B11" i="6" a="1"/>
  <c r="B11" i="6" s="1"/>
  <c r="B13" i="8" l="1"/>
  <c r="L13" i="11" s="1"/>
  <c r="D14" i="8"/>
  <c r="N14" i="11" s="1"/>
  <c r="B14" i="8"/>
  <c r="L14" i="11" s="1"/>
  <c r="B10" i="8"/>
  <c r="L10" i="11" s="1"/>
  <c r="J13" i="8"/>
  <c r="L41" i="11" s="1"/>
  <c r="G12" i="8"/>
  <c r="M26" i="11" s="1"/>
  <c r="D12" i="8"/>
  <c r="N12" i="11" s="1"/>
  <c r="J11" i="8"/>
  <c r="L39" i="11" s="1"/>
  <c r="G8" i="8"/>
  <c r="M22" i="11" s="1"/>
  <c r="G10" i="8"/>
  <c r="M24" i="11" s="1"/>
  <c r="G13" i="8"/>
  <c r="M27" i="11" s="1"/>
  <c r="C8" i="8"/>
  <c r="M8" i="11" s="1"/>
  <c r="L9" i="8"/>
  <c r="N37" i="11" s="1"/>
  <c r="C12" i="8"/>
  <c r="M12" i="11" s="1"/>
  <c r="H12" i="8"/>
  <c r="N26" i="11" s="1"/>
  <c r="C11" i="8"/>
  <c r="M11" i="11" s="1"/>
  <c r="G14" i="8"/>
  <c r="M28" i="11" s="1"/>
  <c r="B15" i="8"/>
  <c r="L15" i="11" s="1"/>
  <c r="F13" i="8"/>
  <c r="L27" i="11" s="1"/>
  <c r="D11" i="8"/>
  <c r="N11" i="11" s="1"/>
  <c r="J9" i="8"/>
  <c r="L37" i="11" s="1"/>
  <c r="K8" i="8"/>
  <c r="M36" i="11" s="1"/>
  <c r="C14" i="8"/>
  <c r="M14" i="11" s="1"/>
  <c r="K13" i="8"/>
  <c r="M41" i="11" s="1"/>
  <c r="H10" i="8"/>
  <c r="N24" i="11" s="1"/>
  <c r="L15" i="8"/>
  <c r="N43" i="11" s="1"/>
  <c r="H9" i="8"/>
  <c r="N23" i="11" s="1"/>
  <c r="L11" i="8"/>
  <c r="N39" i="11" s="1"/>
  <c r="L12" i="8"/>
  <c r="N40" i="11" s="1"/>
  <c r="F10" i="8"/>
  <c r="L24" i="11" s="1"/>
  <c r="J12" i="8"/>
  <c r="L40" i="11" s="1"/>
  <c r="J15" i="8"/>
  <c r="L43" i="11" s="1"/>
  <c r="K11" i="8"/>
  <c r="M39" i="11" s="1"/>
  <c r="H8" i="8"/>
  <c r="N22" i="11" s="1"/>
  <c r="B12" i="8"/>
  <c r="L12" i="11" s="1"/>
  <c r="B9" i="8"/>
  <c r="L9" i="11" s="1"/>
  <c r="D9" i="8"/>
  <c r="N9" i="11" s="1"/>
  <c r="L8" i="8"/>
  <c r="N36" i="11" s="1"/>
  <c r="C13" i="8"/>
  <c r="M13" i="11" s="1"/>
  <c r="C9" i="8"/>
  <c r="M9" i="11" s="1"/>
  <c r="K9" i="8"/>
  <c r="M37" i="11" s="1"/>
  <c r="F9" i="8"/>
  <c r="L23" i="11" s="1"/>
  <c r="H13" i="8"/>
  <c r="N27" i="11" s="1"/>
  <c r="D15" i="8"/>
  <c r="N15" i="11" s="1"/>
  <c r="L10" i="8"/>
  <c r="N38" i="11" s="1"/>
  <c r="F8" i="8"/>
  <c r="L22" i="11" s="1"/>
  <c r="H15" i="8"/>
  <c r="N29" i="11" s="1"/>
  <c r="L14" i="8"/>
  <c r="N42" i="11" s="1"/>
  <c r="H11" i="8"/>
  <c r="N25" i="11" s="1"/>
  <c r="J10" i="8"/>
  <c r="L38" i="11" s="1"/>
  <c r="D10" i="8"/>
  <c r="N10" i="11" s="1"/>
  <c r="G9" i="8"/>
  <c r="M23" i="11" s="1"/>
  <c r="A25" i="6"/>
  <c r="C26" i="6" a="1"/>
  <c r="C26" i="6" s="1"/>
  <c r="G26" i="6" a="1"/>
  <c r="G26" i="6" s="1"/>
  <c r="K26" i="6" a="1"/>
  <c r="K26" i="6" s="1"/>
  <c r="H26" i="6" a="1"/>
  <c r="H26" i="6" s="1"/>
  <c r="L26" i="6" a="1"/>
  <c r="L26" i="6" s="1"/>
  <c r="D26" i="6" a="1"/>
  <c r="D26" i="6" s="1"/>
  <c r="B11" i="8"/>
  <c r="L11" i="11" s="1"/>
  <c r="F14" i="8"/>
  <c r="L28" i="11" s="1"/>
  <c r="K12" i="8"/>
  <c r="M40" i="11" s="1"/>
  <c r="F12" i="8"/>
  <c r="L26" i="11" s="1"/>
  <c r="L13" i="8"/>
  <c r="N41" i="11" s="1"/>
  <c r="F11" i="8"/>
  <c r="L25" i="11" s="1"/>
  <c r="K10" i="8"/>
  <c r="M38" i="11" s="1"/>
  <c r="J8" i="8"/>
  <c r="L36" i="11" s="1"/>
  <c r="C15" i="8"/>
  <c r="M15" i="11" s="1"/>
  <c r="C10" i="8"/>
  <c r="M10" i="11" s="1"/>
  <c r="H14" i="8"/>
  <c r="N28" i="11" s="1"/>
  <c r="D13" i="8"/>
  <c r="N13" i="11" s="1"/>
  <c r="G15" i="8"/>
  <c r="M29" i="11" s="1"/>
  <c r="F15" i="8"/>
  <c r="L29" i="11" s="1"/>
  <c r="K14" i="8"/>
  <c r="M42" i="11" s="1"/>
  <c r="B8" i="8"/>
  <c r="L8" i="11" s="1"/>
  <c r="B17" i="6"/>
  <c r="G17" i="6"/>
  <c r="G11" i="8"/>
  <c r="M25" i="11" s="1"/>
  <c r="J17" i="6"/>
  <c r="H17" i="6"/>
  <c r="F17" i="6"/>
  <c r="L17" i="6"/>
  <c r="K17" i="6"/>
  <c r="D17" i="6"/>
  <c r="D8" i="8"/>
  <c r="N8" i="11" s="1"/>
  <c r="C17" i="6"/>
  <c r="B31" i="11" l="1"/>
  <c r="B17" i="11"/>
  <c r="J26" i="6"/>
  <c r="F26" i="6"/>
  <c r="B26" i="6"/>
  <c r="A24" i="6"/>
  <c r="G25" i="6" a="1"/>
  <c r="G25" i="6" s="1"/>
  <c r="G31" i="6" s="1"/>
  <c r="K25" i="6" a="1"/>
  <c r="K25" i="6" s="1"/>
  <c r="H25" i="6" a="1"/>
  <c r="H25" i="6" s="1"/>
  <c r="H31" i="6" s="1"/>
  <c r="C25" i="6" a="1"/>
  <c r="C25" i="6" s="1"/>
  <c r="C31" i="6" s="1"/>
  <c r="L25" i="6" a="1"/>
  <c r="L25" i="6" s="1"/>
  <c r="L31" i="6" s="1"/>
  <c r="D25" i="6" a="1"/>
  <c r="D25" i="6" s="1"/>
  <c r="D31" i="6" s="1"/>
  <c r="B3" i="11"/>
  <c r="B1" i="11" l="1"/>
  <c r="J25" i="6"/>
  <c r="F25" i="6"/>
  <c r="F31" i="6" s="1"/>
  <c r="J31" i="6"/>
  <c r="B25" i="6"/>
  <c r="A23" i="6"/>
  <c r="K24" i="6" a="1"/>
  <c r="K24" i="6" s="1"/>
  <c r="H24" i="6" a="1"/>
  <c r="H24" i="6" s="1"/>
  <c r="H30" i="6" s="1"/>
  <c r="L24" i="6" a="1"/>
  <c r="L24" i="6" s="1"/>
  <c r="L30" i="6" s="1"/>
  <c r="D24" i="6" a="1"/>
  <c r="D24" i="6" s="1"/>
  <c r="D30" i="6" s="1"/>
  <c r="G24" i="6" a="1"/>
  <c r="G24" i="6" s="1"/>
  <c r="C24" i="6" a="1"/>
  <c r="C24" i="6" s="1"/>
  <c r="B31" i="6"/>
  <c r="K31" i="6"/>
  <c r="F24" i="6" l="1"/>
  <c r="F30" i="6" s="1"/>
  <c r="G30" i="6"/>
  <c r="J24" i="6"/>
  <c r="J30" i="6" s="1"/>
  <c r="K30" i="6"/>
  <c r="C23" i="6" a="1"/>
  <c r="C23" i="6" s="1"/>
  <c r="C29" i="6" s="1"/>
  <c r="L23" i="6" a="1"/>
  <c r="L23" i="6" s="1"/>
  <c r="L29" i="6" s="1"/>
  <c r="D23" i="6" a="1"/>
  <c r="D23" i="6" s="1"/>
  <c r="H23" i="6" a="1"/>
  <c r="H23" i="6" s="1"/>
  <c r="H29" i="6" s="1"/>
  <c r="K23" i="6" a="1"/>
  <c r="K23" i="6" s="1"/>
  <c r="G23" i="6" a="1"/>
  <c r="G23" i="6" s="1"/>
  <c r="B24" i="6"/>
  <c r="B30" i="6" s="1"/>
  <c r="C30" i="6"/>
  <c r="J23" i="6" l="1"/>
  <c r="J29" i="6" s="1"/>
  <c r="K29" i="6"/>
  <c r="B23" i="6"/>
  <c r="B29" i="6" s="1"/>
  <c r="D29" i="6"/>
  <c r="F23" i="6"/>
  <c r="F29" i="6" s="1"/>
  <c r="G29" i="6"/>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<sst xmlns="http://schemas.openxmlformats.org/spreadsheetml/2006/main" count="2327" uniqueCount="130">
  <si>
    <t>FINANCIAL_YEAR</t>
  </si>
  <si>
    <t>property_type_detailed_d</t>
  </si>
  <si>
    <t>acc_or_del_d</t>
  </si>
  <si>
    <t>Total casualties in road vehicles</t>
  </si>
  <si>
    <t>Total fatalities in road vehicles</t>
  </si>
  <si>
    <t>Total Primary Fires in road vehicles</t>
  </si>
  <si>
    <t>2010/11</t>
  </si>
  <si>
    <t>Agricultural vehicles</t>
  </si>
  <si>
    <t>Accidental</t>
  </si>
  <si>
    <t>Deliberate</t>
  </si>
  <si>
    <t>Bus/Coach</t>
  </si>
  <si>
    <t>Car</t>
  </si>
  <si>
    <t>Lorry/HGV</t>
  </si>
  <si>
    <t>Motorcycle</t>
  </si>
  <si>
    <t>Other road vehicles</t>
  </si>
  <si>
    <t>Van</t>
  </si>
  <si>
    <t>2011/12</t>
  </si>
  <si>
    <t>2012/13</t>
  </si>
  <si>
    <t>2013/14</t>
  </si>
  <si>
    <t>2014/15</t>
  </si>
  <si>
    <t>2015/16</t>
  </si>
  <si>
    <t>2016/17</t>
  </si>
  <si>
    <t>2017/18</t>
  </si>
  <si>
    <t>2018/19</t>
  </si>
  <si>
    <t>2019/20</t>
  </si>
  <si>
    <t>2020/21</t>
  </si>
  <si>
    <t>Fire and rescue incident statistics</t>
  </si>
  <si>
    <t>Contents</t>
  </si>
  <si>
    <t>We’re always looking to improve the accessibility of our documents.</t>
  </si>
  <si>
    <t>If you find any problems, or have any feedback, relating to accessibility</t>
  </si>
  <si>
    <t>Table 0302</t>
  </si>
  <si>
    <t xml:space="preserve">To access data tables, select the table number or tabs. </t>
  </si>
  <si>
    <t>Cover sheet</t>
  </si>
  <si>
    <t>Sheet</t>
  </si>
  <si>
    <t>Title</t>
  </si>
  <si>
    <t>Period covered</t>
  </si>
  <si>
    <t>Yes</t>
  </si>
  <si>
    <t>Raw data for road vehicle fires for the main data tables</t>
  </si>
  <si>
    <t>Raw data for fatalities in road vehicle fires for the main data tables</t>
  </si>
  <si>
    <t>Detail</t>
  </si>
  <si>
    <t>It is possible to create pivot tables from the data worksheets by using the insert pivot table function.</t>
  </si>
  <si>
    <t>Data - primary fires</t>
  </si>
  <si>
    <t>Data - fatalities</t>
  </si>
  <si>
    <t>Data - casualties</t>
  </si>
  <si>
    <t>Primary fires, fatalities and non-fatal casualties in road vehicles by motive and building type, England</t>
  </si>
  <si>
    <t>Raw data for casualties in road vehicle fires for the main data tables</t>
  </si>
  <si>
    <t>Shows the number of primary fires, fire related fatalities and non-fatal casualties in road vehicles by motive and building type for England.</t>
  </si>
  <si>
    <t>Non-fatal casualties</t>
  </si>
  <si>
    <t>Vehicle type</t>
  </si>
  <si>
    <t>Total</t>
  </si>
  <si>
    <t>2009/10</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</si>
  <si>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</si>
  <si>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</si>
  <si>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</si>
  <si>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</si>
  <si>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2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</si>
  <si>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 xml:space="preserve">3 For more detailed technical definitions of fire-related non-fatal casualties, see the Fire Statistics Definitions document. </t>
  </si>
  <si>
    <t>4 The motive for the fire can be recorded as one of: Accidental, Deliberate or Not Known. For the purpose of these tables accidental is defined as when the motive was recorded as either Accidental or Not known.</t>
  </si>
  <si>
    <t>5 Other road vehicle includes: Bicycle, Caravan on tow, Caravan unspecified, Minibus, Motor Home, Multiple vehicles, Other, Tanker, Towing caravan elsewhere and Trailers.</t>
  </si>
  <si>
    <t>General note:</t>
  </si>
  <si>
    <t>The full set of fire statistics releases, tables and guidance can be found on our landing page, here-</t>
  </si>
  <si>
    <t>https://www.gov.uk/government/collections/fire-statistics</t>
  </si>
  <si>
    <t>Primary fires</t>
  </si>
  <si>
    <t>Fire-related fatalities</t>
  </si>
  <si>
    <t>Missing data</t>
  </si>
  <si>
    <t>2021/22</t>
  </si>
  <si>
    <t>England</t>
  </si>
  <si>
    <t>10 years</t>
  </si>
  <si>
    <t>5 years</t>
  </si>
  <si>
    <t>Previous Year</t>
  </si>
  <si>
    <t>Accredited Official Statistics?</t>
  </si>
  <si>
    <t>The statistics in this table are Accredited Official Statistics.</t>
  </si>
  <si>
    <t>2023/24</t>
  </si>
  <si>
    <t>2022/23</t>
  </si>
  <si>
    <t>end of table</t>
  </si>
  <si>
    <t>Pubdate</t>
  </si>
  <si>
    <t>Upcoming date</t>
  </si>
  <si>
    <t>Datacut date</t>
  </si>
  <si>
    <t>Responsible statistician</t>
  </si>
  <si>
    <t>year ending month</t>
  </si>
  <si>
    <t xml:space="preserve">year    </t>
  </si>
  <si>
    <t>financial year</t>
  </si>
  <si>
    <t>QA</t>
  </si>
  <si>
    <t>Check incident numbers</t>
  </si>
  <si>
    <t>Column Labels</t>
  </si>
  <si>
    <t>Row Labels</t>
  </si>
  <si>
    <t>Grand Total</t>
  </si>
  <si>
    <t>Year</t>
  </si>
  <si>
    <t>Accidental4</t>
  </si>
  <si>
    <t>Deliberate4</t>
  </si>
  <si>
    <t>Check fatality numbers</t>
  </si>
  <si>
    <t>Check casualty numbers</t>
  </si>
  <si>
    <t>Sum of Total Primary Fires in road vehicles</t>
  </si>
  <si>
    <t>Other road vehicles5</t>
  </si>
  <si>
    <t>Sum of Total fatalities in road vehicles</t>
  </si>
  <si>
    <t>Sum of Total casualties in road vehicles</t>
  </si>
  <si>
    <t>Press enquiries: NewsDesk@communities.gov.uk</t>
  </si>
  <si>
    <t>Please email us at firestatistics@communities.gov.uk</t>
  </si>
  <si>
    <t>2024/25</t>
  </si>
  <si>
    <t>Email: FireStatistics@communities.gov.uk</t>
  </si>
  <si>
    <t>Contact: FireStatistics@communities.gov.uk</t>
  </si>
  <si>
    <t>Select a year from the drop-down list in the box below:</t>
  </si>
  <si>
    <t>copyright year</t>
  </si>
  <si>
    <t>FIRE0302</t>
  </si>
  <si>
    <t>2025/26</t>
  </si>
  <si>
    <t>Footnotes</t>
  </si>
  <si>
    <t>Note on Data Collection:</t>
  </si>
  <si>
    <t xml:space="preserve">Before 1 April 2009 fire incident statistics were based on the FDR1 paper form. This approach means the statistics for before this date can be less robust. </t>
  </si>
  <si>
    <t>Fire data were collected by the Incident Recording System (IRS) from 1 April 2009 until November 2025.</t>
  </si>
  <si>
    <t>During 2009/10, Greater Manchester and Hertfordshire Fire and Rescue Services were unable to fully supply their casualty data. Some detailed breakdowns may not sum to their corresponding totals for these two Fire and Rescue Services and England as a whole.</t>
  </si>
  <si>
    <t>Since November 2025, fire data has been collected by the Fire and Rescue Data Platform (FaRDaP). As part of the transition to FaRDaP, data have been subject to reconciliation and</t>
  </si>
  <si>
    <t>improvements in data processing, which may result in small changes to figures compared with previously published data.</t>
  </si>
  <si>
    <t>For a variety of reasons some records take longer than others for fire and rescue services to upload to the FaRDaP and therefore totals are constantly being amended (by relatively small numbers).</t>
  </si>
  <si>
    <t>Note on Suffolk between September 2024 and June 2025:</t>
  </si>
  <si>
    <t>.. Data not available.</t>
  </si>
  <si>
    <t>Between September 2024 and June 2025 Suffolk FRS could not submit all incidents due to technical reasons. Figures for Suffolk over this time period are therefore an underestimate.</t>
  </si>
  <si>
    <t>22 July 2026</t>
  </si>
  <si>
    <t>28 October 2026</t>
  </si>
  <si>
    <t>12 May 2026</t>
  </si>
  <si>
    <t>Paul Gaught-Allen</t>
  </si>
  <si>
    <t>March</t>
  </si>
  <si>
    <t>2026</t>
  </si>
  <si>
    <t>The data in this table are consistent with records that reached the IRS by 12 May 2026.</t>
  </si>
  <si>
    <t>Source: Fire and Rescue Data Platform (FaRDaP)</t>
  </si>
  <si>
    <r>
      <t>Primary fires</t>
    </r>
    <r>
      <rPr>
        <b/>
        <vertAlign val="superscript"/>
        <sz val="12"/>
        <color rgb="FF000000"/>
        <rFont val="Arial"/>
        <family val="2"/>
      </rPr>
      <t>1</t>
    </r>
  </si>
  <si>
    <r>
      <t>Fire-related fatalities</t>
    </r>
    <r>
      <rPr>
        <b/>
        <vertAlign val="superscript"/>
        <sz val="12"/>
        <color rgb="FF000000"/>
        <rFont val="Arial"/>
        <family val="2"/>
      </rPr>
      <t>2</t>
    </r>
  </si>
  <si>
    <r>
      <t>Non-fatal casualties</t>
    </r>
    <r>
      <rPr>
        <b/>
        <vertAlign val="superscript"/>
        <sz val="12"/>
        <color rgb="FF000000"/>
        <rFont val="Arial"/>
        <family val="2"/>
      </rPr>
      <t>3</t>
    </r>
  </si>
  <si>
    <r>
      <t>Accidental</t>
    </r>
    <r>
      <rPr>
        <b/>
        <vertAlign val="superscript"/>
        <sz val="12"/>
        <color rgb="FF000000"/>
        <rFont val="Arial"/>
        <family val="2"/>
      </rPr>
      <t>4</t>
    </r>
  </si>
  <si>
    <r>
      <t>Other road vehicles</t>
    </r>
    <r>
      <rPr>
        <vertAlign val="superscript"/>
        <sz val="12"/>
        <color rgb="FF000000"/>
        <rFont val="Arial"/>
        <family val="2"/>
      </rPr>
      <t>5</t>
    </r>
  </si>
  <si>
    <r>
      <t>FIRE STATISTICS TABLE 0302: Primary fires</t>
    </r>
    <r>
      <rPr>
        <b/>
        <vertAlign val="superscript"/>
        <sz val="12"/>
        <color rgb="FF000000"/>
        <rFont val="Arial"/>
        <family val="2"/>
      </rPr>
      <t>1</t>
    </r>
    <r>
      <rPr>
        <b/>
        <sz val="12"/>
        <color rgb="FF000000"/>
        <rFont val="Arial"/>
        <family val="2"/>
      </rPr>
      <t>, fatalities</t>
    </r>
    <r>
      <rPr>
        <b/>
        <vertAlign val="superscript"/>
        <sz val="12"/>
        <color rgb="FF000000"/>
        <rFont val="Arial"/>
        <family val="2"/>
      </rPr>
      <t>2</t>
    </r>
    <r>
      <rPr>
        <b/>
        <sz val="12"/>
        <color rgb="FF000000"/>
        <rFont val="Arial"/>
        <family val="2"/>
      </rPr>
      <t xml:space="preserve"> and non-fatal casualties</t>
    </r>
    <r>
      <rPr>
        <b/>
        <vertAlign val="superscript"/>
        <sz val="12"/>
        <color rgb="FF000000"/>
        <rFont val="Arial"/>
        <family val="2"/>
      </rPr>
      <t>3</t>
    </r>
    <r>
      <rPr>
        <b/>
        <sz val="12"/>
        <color rgb="FF000000"/>
        <rFont val="Arial"/>
        <family val="2"/>
      </rPr>
      <t xml:space="preserve"> in road vehicles by motive</t>
    </r>
    <r>
      <rPr>
        <b/>
        <vertAlign val="superscript"/>
        <sz val="12"/>
        <color rgb="FF000000"/>
        <rFont val="Arial"/>
        <family val="2"/>
      </rPr>
      <t>4</t>
    </r>
    <r>
      <rPr>
        <b/>
        <sz val="12"/>
        <color rgb="FF000000"/>
        <rFont val="Arial"/>
        <family val="2"/>
      </rPr>
      <t xml:space="preserve"> and vehicle type,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</si>
</sst>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11"/>
      <color theme="1"/>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8">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0000"/>
        <bgColor indexed="64"/>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3">
    <border>
      <left/>
      <right/>
      <top/>
      <bottom/>
      <diagonal/>
    </border>
    <border>
      <left/>
      <right/>
      <top/>
      <bottom style="medium">
        <color rgb="FF000000"/>
      </bottom>
      <diagonal/>
    </border>
    <border>
      <left/>
      <right/>
      <top style="medium">
        <color rgb="FF000000"/>
      </top>
      <bottom/>
      <diagonal/>
    </border>
  </borders>
  <cellStyleXfs count="12">
    <xf numFmtId="0" fontId="0" fillId="0" borderId="0"/>
    <xf numFmtId="0" fontId="1" fillId="0" borderId="0" applyNumberFormat="0" applyFill="0" applyBorder="0" applyAlignment="0" applyProtection="0"/>
    <xf numFmtId="0" fontId="2" fillId="0" borderId="0" applyNumberFormat="0" applyBorder="0" applyProtection="0"/>
    <xf numFmtId="0" fontId="3" fillId="0" borderId="0" applyNumberFormat="0" applyBorder="0" applyProtection="0"/>
    <xf numFmtId="0" fontId="10" fillId="0" borderId="0" applyNumberFormat="0" applyFont="0" applyBorder="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applyNumberFormat="0" applyBorder="0" applyProtection="0"/>
    <xf numFmtId="0" fontId="10" fillId="0" borderId="0"/>
    <xf numFmtId="0" fontId="10" fillId="0" borderId="0" applyNumberFormat="0" applyFont="0" applyBorder="0" applyProtection="0"/>
    <xf numFmtId="9" fontId="15" fillId="0" borderId="0" applyFont="0" applyFill="0" applyBorder="0" applyAlignment="0" applyProtection="0"/>
  </cellStyleXfs>
  <cellXfs count="90">
    <xf numFmtId="0" fontId="0" fillId="0" borderId="0" xfId="0"/>
    <xf numFmtId="0" fontId="3" fillId="2" borderId="0" xfId="2" applyFont="1" applyFill="1"/>
    <xf numFmtId="0" fontId="7" fillId="0" borderId="0" xfId="3" applyFont="1" applyAlignment="1">
      <alignment vertical="center"/>
    </xf>
    <xf numFmtId="0" fontId="8" fillId="0" borderId="0" xfId="2" applyFont="1"/>
    <xf numFmtId="0" fontId="2" fillId="2" borderId="0" xfId="2" applyFill="1"/>
    <xf numFmtId="0" fontId="2" fillId="2" borderId="0" xfId="4" applyFont="1" applyFill="1"/>
    <xf numFmtId="0" fontId="13" fillId="2" borderId="0" xfId="5" applyFont="1" applyFill="1" applyAlignment="1"/>
    <xf numFmtId="0" fontId="2" fillId="5" borderId="0" xfId="2" applyFill="1"/>
    <xf numFmtId="0" fontId="9" fillId="5" borderId="0" xfId="1" applyFont="1" applyFill="1" applyAlignment="1"/>
    <xf numFmtId="0" fontId="3" fillId="5" borderId="0" xfId="2" applyFont="1" applyFill="1"/>
    <xf numFmtId="0" fontId="4" fillId="5" borderId="0" xfId="2" applyFont="1" applyFill="1"/>
    <xf numFmtId="0" fontId="5" fillId="5" borderId="0" xfId="3" applyFont="1" applyFill="1" applyAlignment="1">
      <alignment vertical="center"/>
    </xf>
    <xf numFmtId="0" fontId="6" fillId="5" borderId="0" xfId="2" applyFont="1" applyFill="1"/>
    <xf numFmtId="0" fontId="9" fillId="5" borderId="0" xfId="1" applyFont="1" applyFill="1"/>
    <xf numFmtId="0" fontId="13" fillId="5" borderId="0" xfId="6" applyFill="1" applyAlignment="1"/>
    <xf numFmtId="0" fontId="9" fillId="3" borderId="0" xfId="1" applyFont="1" applyFill="1" applyBorder="1" applyAlignment="1"/>
    <xf numFmtId="0" fontId="9" fillId="3" borderId="0" xfId="1" applyFont="1" applyFill="1" applyBorder="1"/>
    <xf numFmtId="3" fontId="11" fillId="0" borderId="0" xfId="0" applyNumberFormat="1" applyFont="1"/>
    <xf numFmtId="3" fontId="2" fillId="0" borderId="0" xfId="0" applyNumberFormat="1" applyFont="1"/>
    <xf numFmtId="3" fontId="2" fillId="0" borderId="0" xfId="0" applyNumberFormat="1" applyFont="1" applyAlignment="1">
      <alignment horizontal="right"/>
    </xf>
    <xf numFmtId="3" fontId="11" fillId="2" borderId="0" xfId="8" applyNumberFormat="1" applyFont="1" applyFill="1"/>
    <xf numFmtId="3" fontId="2" fillId="2" borderId="0" xfId="8" applyNumberFormat="1" applyFont="1" applyFill="1"/>
    <xf numFmtId="3" fontId="2" fillId="2" borderId="0" xfId="8" applyNumberFormat="1" applyFont="1" applyFill="1" applyAlignment="1">
      <alignment horizontal="left"/>
    </xf>
    <xf numFmtId="3" fontId="11" fillId="5" borderId="0" xfId="3" applyNumberFormat="1" applyFont="1" applyFill="1"/>
    <xf numFmtId="3" fontId="2" fillId="5" borderId="0" xfId="8" applyNumberFormat="1" applyFont="1" applyFill="1"/>
    <xf numFmtId="3" fontId="2" fillId="5" borderId="0" xfId="8" applyNumberFormat="1" applyFont="1" applyFill="1" applyAlignment="1">
      <alignment horizontal="left"/>
    </xf>
    <xf numFmtId="3" fontId="2" fillId="5" borderId="0" xfId="3" applyNumberFormat="1" applyFont="1" applyFill="1"/>
    <xf numFmtId="3" fontId="2" fillId="5" borderId="0" xfId="3" applyNumberFormat="1" applyFont="1" applyFill="1" applyAlignment="1">
      <alignment horizontal="left"/>
    </xf>
    <xf numFmtId="3" fontId="2" fillId="2" borderId="0" xfId="3" applyNumberFormat="1" applyFont="1" applyFill="1" applyAlignment="1">
      <alignment horizontal="left"/>
    </xf>
    <xf numFmtId="3" fontId="2" fillId="2" borderId="0" xfId="3" applyNumberFormat="1" applyFont="1" applyFill="1"/>
    <xf numFmtId="3" fontId="16" fillId="2" borderId="0" xfId="5" applyNumberFormat="1" applyFont="1" applyFill="1" applyAlignment="1"/>
    <xf numFmtId="3" fontId="11" fillId="2" borderId="0" xfId="8" applyNumberFormat="1" applyFont="1" applyFill="1" applyAlignment="1">
      <alignment wrapText="1"/>
    </xf>
    <xf numFmtId="3" fontId="11" fillId="2" borderId="0" xfId="8" applyNumberFormat="1" applyFont="1" applyFill="1" applyAlignment="1">
      <alignment horizontal="left" wrapText="1"/>
    </xf>
    <xf numFmtId="3" fontId="2" fillId="2" borderId="0" xfId="9" applyNumberFormat="1" applyFont="1" applyFill="1"/>
    <xf numFmtId="3" fontId="16" fillId="2" borderId="0" xfId="1" applyNumberFormat="1" applyFont="1" applyFill="1" applyAlignment="1">
      <alignment horizontal="left"/>
    </xf>
    <xf numFmtId="3" fontId="2" fillId="2" borderId="0" xfId="10" applyNumberFormat="1" applyFont="1" applyFill="1" applyAlignment="1">
      <alignment horizontal="left" wrapText="1"/>
    </xf>
    <xf numFmtId="3" fontId="2" fillId="5" borderId="0" xfId="10" applyNumberFormat="1" applyFont="1" applyFill="1" applyAlignment="1">
      <alignment horizontal="left"/>
    </xf>
    <xf numFmtId="3" fontId="2" fillId="2" borderId="0" xfId="10" applyNumberFormat="1" applyFont="1" applyFill="1" applyAlignment="1">
      <alignment horizontal="left"/>
    </xf>
    <xf numFmtId="3" fontId="2" fillId="2" borderId="0" xfId="9" applyNumberFormat="1" applyFont="1" applyFill="1" applyAlignment="1">
      <alignment wrapText="1"/>
    </xf>
    <xf numFmtId="3" fontId="2" fillId="2" borderId="0" xfId="9" applyNumberFormat="1" applyFont="1" applyFill="1" applyAlignment="1">
      <alignment horizontal="left"/>
    </xf>
    <xf numFmtId="3" fontId="2" fillId="0" borderId="0" xfId="0" applyNumberFormat="1" applyFont="1" applyAlignment="1">
      <alignment vertical="top" wrapText="1"/>
    </xf>
    <xf numFmtId="3" fontId="11" fillId="0" borderId="0" xfId="0" applyNumberFormat="1" applyFont="1" applyAlignment="1">
      <alignment horizontal="left" vertical="center" wrapText="1"/>
    </xf>
    <xf numFmtId="3" fontId="2" fillId="0" borderId="0" xfId="0" applyNumberFormat="1" applyFont="1" applyAlignment="1">
      <alignment horizontal="left" vertical="center" wrapText="1"/>
    </xf>
    <xf numFmtId="3" fontId="2"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horizontal="center" vertical="center"/>
    </xf>
    <xf numFmtId="3" fontId="2" fillId="0" borderId="0" xfId="0" applyNumberFormat="1" applyFont="1" applyAlignment="1">
      <alignment horizontal="left" vertical="center"/>
    </xf>
    <xf numFmtId="3" fontId="2" fillId="0" borderId="0" xfId="0" applyNumberFormat="1" applyFont="1" applyAlignment="1">
      <alignment horizontal="center"/>
    </xf>
    <xf numFmtId="3" fontId="2" fillId="0" borderId="0" xfId="0" applyNumberFormat="1" applyFont="1" applyAlignment="1">
      <alignment horizontal="center"/>
    </xf>
    <xf numFmtId="3" fontId="2" fillId="0" borderId="0" xfId="0" applyNumberFormat="1" applyFont="1" applyAlignment="1">
      <alignment horizontal="left" vertical="center"/>
    </xf>
    <xf numFmtId="3" fontId="2" fillId="0" borderId="0" xfId="0" applyNumberFormat="1" applyFont="1" applyAlignment="1">
      <alignment horizontal="center" vertical="center"/>
    </xf>
    <xf numFmtId="3" fontId="2" fillId="0" borderId="0" xfId="0" applyNumberFormat="1" applyFont="1" applyAlignment="1">
      <alignment horizontal="left" vertical="top" wrapText="1"/>
    </xf>
    <xf numFmtId="3" fontId="11" fillId="0" borderId="0" xfId="11" applyNumberFormat="1" applyFont="1" applyFill="1"/>
    <xf numFmtId="3" fontId="11" fillId="7" borderId="2" xfId="0" applyNumberFormat="1" applyFont="1" applyFill="1" applyBorder="1" applyAlignment="1">
      <alignment horizontal="right"/>
    </xf>
    <xf numFmtId="3" fontId="11" fillId="7" borderId="0" xfId="0" applyNumberFormat="1" applyFont="1" applyFill="1" applyAlignment="1">
      <alignment horizontal="right"/>
    </xf>
    <xf numFmtId="3" fontId="2" fillId="7" borderId="0" xfId="0" applyNumberFormat="1" applyFont="1" applyFill="1" applyAlignment="1">
      <alignment horizontal="right"/>
    </xf>
    <xf numFmtId="3" fontId="11" fillId="7" borderId="1" xfId="0" applyNumberFormat="1" applyFont="1" applyFill="1" applyBorder="1" applyAlignment="1">
      <alignment horizontal="right"/>
    </xf>
    <xf numFmtId="3" fontId="2" fillId="7" borderId="1" xfId="0" applyNumberFormat="1" applyFont="1" applyFill="1" applyBorder="1" applyAlignment="1">
      <alignment horizontal="right"/>
    </xf>
    <xf numFmtId="3" fontId="2" fillId="7" borderId="0" xfId="0" applyNumberFormat="1" applyFont="1" applyFill="1"/>
    <xf numFmtId="3" fontId="11" fillId="7" borderId="0" xfId="0" applyNumberFormat="1" applyFont="1" applyFill="1" applyAlignment="1">
      <alignment horizontal="left" vertical="center" wrapText="1"/>
    </xf>
    <xf numFmtId="3" fontId="2" fillId="7" borderId="0" xfId="0" applyNumberFormat="1" applyFont="1" applyFill="1" applyAlignment="1">
      <alignment horizontal="left" vertical="center" wrapText="1"/>
    </xf>
    <xf numFmtId="3" fontId="2" fillId="7" borderId="0" xfId="0" applyNumberFormat="1" applyFont="1" applyFill="1" applyAlignment="1">
      <alignment vertical="center" wrapText="1"/>
    </xf>
    <xf numFmtId="3" fontId="2" fillId="3" borderId="0" xfId="0" applyNumberFormat="1" applyFont="1" applyFill="1"/>
    <xf numFmtId="3" fontId="11" fillId="7" borderId="0" xfId="0" applyNumberFormat="1" applyFont="1" applyFill="1" applyAlignment="1">
      <alignment vertical="center"/>
    </xf>
    <xf numFmtId="3" fontId="11" fillId="7" borderId="0" xfId="0" applyNumberFormat="1" applyFont="1" applyFill="1" applyAlignment="1">
      <alignment horizontal="center" vertical="center"/>
    </xf>
    <xf numFmtId="3" fontId="2" fillId="7" borderId="0" xfId="0" applyNumberFormat="1" applyFont="1" applyFill="1" applyAlignment="1">
      <alignment horizontal="left" vertical="center"/>
    </xf>
    <xf numFmtId="3" fontId="11" fillId="7" borderId="0" xfId="0" applyNumberFormat="1" applyFont="1" applyFill="1"/>
    <xf numFmtId="3" fontId="11" fillId="7" borderId="1" xfId="0" applyNumberFormat="1" applyFont="1" applyFill="1" applyBorder="1" applyAlignment="1">
      <alignment horizontal="center"/>
    </xf>
    <xf numFmtId="3" fontId="11" fillId="7" borderId="1" xfId="0" applyNumberFormat="1" applyFont="1" applyFill="1" applyBorder="1" applyAlignment="1">
      <alignment horizontal="left" vertical="center"/>
    </xf>
    <xf numFmtId="3" fontId="11" fillId="7" borderId="1" xfId="0" applyNumberFormat="1" applyFont="1" applyFill="1" applyBorder="1" applyAlignment="1">
      <alignment horizontal="right" vertical="center"/>
    </xf>
    <xf numFmtId="3" fontId="2" fillId="7" borderId="1" xfId="0" applyNumberFormat="1" applyFont="1" applyFill="1" applyBorder="1"/>
    <xf numFmtId="3" fontId="19" fillId="7" borderId="0" xfId="0" applyNumberFormat="1" applyFont="1" applyFill="1"/>
    <xf numFmtId="3" fontId="2" fillId="7" borderId="0" xfId="0" applyNumberFormat="1" applyFont="1" applyFill="1" applyAlignment="1">
      <alignment horizontal="left" vertical="top" wrapText="1"/>
    </xf>
    <xf numFmtId="3" fontId="16" fillId="7" borderId="0" xfId="1" applyNumberFormat="1" applyFont="1" applyFill="1" applyAlignment="1">
      <alignment vertical="top"/>
    </xf>
    <xf numFmtId="3" fontId="2" fillId="7" borderId="0" xfId="0" applyNumberFormat="1" applyFont="1" applyFill="1" applyAlignment="1">
      <alignment vertical="top"/>
    </xf>
    <xf numFmtId="3" fontId="2" fillId="3" borderId="0" xfId="0" applyNumberFormat="1" applyFont="1" applyFill="1" applyAlignment="1">
      <alignment vertical="top"/>
    </xf>
    <xf numFmtId="3" fontId="2" fillId="7" borderId="0" xfId="0" applyNumberFormat="1" applyFont="1" applyFill="1" applyAlignment="1">
      <alignment vertical="top" wrapText="1"/>
    </xf>
    <xf numFmtId="3" fontId="2" fillId="3" borderId="0" xfId="0" applyNumberFormat="1" applyFont="1" applyFill="1" applyAlignment="1">
      <alignment vertical="top" wrapText="1"/>
    </xf>
    <xf numFmtId="3" fontId="2" fillId="7" borderId="0" xfId="0" applyNumberFormat="1" applyFont="1" applyFill="1" applyAlignment="1">
      <alignment horizontal="left" wrapText="1"/>
    </xf>
    <xf numFmtId="3" fontId="2" fillId="7" borderId="0" xfId="0" quotePrefix="1" applyNumberFormat="1" applyFont="1" applyFill="1" applyAlignment="1">
      <alignment vertical="top"/>
    </xf>
    <xf numFmtId="3" fontId="11" fillId="3" borderId="0" xfId="0" applyNumberFormat="1" applyFont="1" applyFill="1"/>
    <xf numFmtId="3" fontId="2" fillId="7" borderId="0" xfId="0" applyNumberFormat="1" applyFont="1" applyFill="1" applyAlignment="1">
      <alignment horizontal="left" vertical="top"/>
    </xf>
    <xf numFmtId="3" fontId="16" fillId="7" borderId="0" xfId="1" applyNumberFormat="1" applyFont="1" applyFill="1" applyAlignment="1">
      <alignment horizontal="left"/>
    </xf>
    <xf numFmtId="3" fontId="16" fillId="7" borderId="0" xfId="1" applyNumberFormat="1" applyFont="1" applyFill="1" applyAlignment="1"/>
    <xf numFmtId="3" fontId="16" fillId="7" borderId="0" xfId="1" applyNumberFormat="1" applyFont="1" applyFill="1" applyAlignment="1">
      <alignment horizontal="right"/>
    </xf>
    <xf numFmtId="3" fontId="11" fillId="6" borderId="0" xfId="0" applyNumberFormat="1" applyFont="1" applyFill="1" applyAlignment="1">
      <alignment horizontal="center" vertical="center"/>
    </xf>
    <xf numFmtId="3" fontId="11" fillId="0" borderId="0" xfId="0" applyNumberFormat="1" applyFont="1" applyAlignment="1">
      <alignment horizontal="center" vertical="center"/>
    </xf>
    <xf numFmtId="3" fontId="11" fillId="4" borderId="0" xfId="0" applyNumberFormat="1" applyFont="1" applyFill="1" applyAlignment="1">
      <alignment horizontal="left" vertical="center" wrapText="1"/>
    </xf>
    <xf numFmtId="3" fontId="2" fillId="0" borderId="0" xfId="0" pivotButton="1" applyNumberFormat="1" applyFont="1"/>
    <xf numFmtId="3" fontId="2" fillId="0" borderId="0" xfId="0" applyNumberFormat="1" applyFont="1" applyAlignment="1">
      <alignment horizontal="left"/>
    </xf>
  </cellXfs>
  <cellStyles count="12">
    <cellStyle name="Hyperlink" xfId="1" builtinId="8"/>
    <cellStyle name="Hyperlink 2 2 2" xfId="5" xr:uid="{485E564B-456F-4970-A6A5-8978C38991D5}"/>
    <cellStyle name="Hyperlink 3" xfId="7" xr:uid="{C2C6BC06-868E-4D4C-B7D8-9F7F31264C5E}"/>
    <cellStyle name="Hyperlink 6" xfId="6" xr:uid="{1744254B-B0E9-4A5B-B3D5-5106A32E93D6}"/>
    <cellStyle name="Normal" xfId="0" builtinId="0"/>
    <cellStyle name="Normal 2 2 2 2" xfId="3" xr:uid="{8E952704-DAFD-4C3D-939D-C6826789F896}"/>
    <cellStyle name="Normal 2 3" xfId="8" xr:uid="{812A231C-4D76-423F-9CA4-FEB839165D0C}"/>
    <cellStyle name="Normal 2 4" xfId="10" xr:uid="{870CF08D-0EB1-4251-ADBD-F167BEE43052}"/>
    <cellStyle name="Normal 5 2 2" xfId="9" xr:uid="{29019B26-1C8F-451C-B7DB-B9577C61CBD8}"/>
    <cellStyle name="Normal 6 2" xfId="2" xr:uid="{E75E0451-4FBC-4CEB-9CFE-BCF0C2662B27}"/>
    <cellStyle name="Normal 7 2" xfId="4" xr:uid="{1215609D-DA03-45C9-9D40-1305B48D9DDF}"/>
    <cellStyle name="Per cent" xfId="11" builtinId="5"/>
  </cellStyles>
  <dxfs count="14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4826003</xdr:colOff>
      <xdr:row>0</xdr:row>
      <xdr:rowOff>65400</xdr:rowOff>
    </xdr:from>
    <xdr:ext cx="996311" cy="969648"/>
    <xdr:pic>
      <xdr:nvPicPr>
        <xdr:cNvPr id="3" name="Picture 5" descr="Accredited Official Statistics logo">
          <a:extLst>
            <a:ext uri="{FF2B5EF4-FFF2-40B4-BE49-F238E27FC236}">
              <a16:creationId xmlns:a16="http://schemas.microsoft.com/office/drawing/2014/main" id="{54E0BEC3-E79F-41FD-B3C1-03485C68B2F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4826003" y="6540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637086</xdr:colOff>
      <xdr:row>0</xdr:row>
      <xdr:rowOff>0</xdr:rowOff>
    </xdr:from>
    <xdr:ext cx="917390" cy="906051"/>
    <xdr:pic>
      <xdr:nvPicPr>
        <xdr:cNvPr id="2" name="Picture 22" descr="Accredited Official Statistics logo">
          <a:extLst>
            <a:ext uri="{FF2B5EF4-FFF2-40B4-BE49-F238E27FC236}">
              <a16:creationId xmlns:a16="http://schemas.microsoft.com/office/drawing/2014/main" id="{4641D101-8922-445D-844C-6D908F232C4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10647861" y="0"/>
          <a:ext cx="917390" cy="906051"/>
        </a:xfrm>
        <a:prstGeom prst="rect">
          <a:avLst/>
        </a:prstGeom>
        <a:noFill/>
        <a:ln cap="flat">
          <a:noFill/>
        </a:ln>
      </xdr:spPr>
    </xdr:pic>
    <xdr:clientData/>
  </xdr:oneCellAnchor>
  <xdr:twoCellAnchor editAs="oneCell">
    <xdr:from>
      <xdr:col>4</xdr:col>
      <xdr:colOff>219074</xdr:colOff>
      <xdr:row>0</xdr:row>
      <xdr:rowOff>0</xdr:rowOff>
    </xdr:from>
    <xdr:to>
      <xdr:col>5</xdr:col>
      <xdr:colOff>28586</xdr:colOff>
      <xdr:row>3</xdr:row>
      <xdr:rowOff>87452</xdr:rowOff>
    </xdr:to>
    <xdr:pic>
      <xdr:nvPicPr>
        <xdr:cNvPr id="5" name="Picture 4" descr="MHCLG logo">
          <a:extLst>
            <a:ext uri="{FF2B5EF4-FFF2-40B4-BE49-F238E27FC236}">
              <a16:creationId xmlns:a16="http://schemas.microsoft.com/office/drawing/2014/main" id="{AF9C64DC-FA26-C43F-35E2-A7ACD5D270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753849" y="0"/>
          <a:ext cx="1419237" cy="77325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861226855" createdVersion="8" refreshedVersion="8" minRefreshableVersion="3" recordCount="225" xr:uid="{CEA1EB05-7E93-4497-AD7F-9890018C0F26}">
  <cacheSource type="worksheet">
    <worksheetSource ref="A1:D1048576" sheet="Data - primary fires"/>
  </cacheSource>
  <cacheFields count="4">
    <cacheField name="FINANCIAL_YEAR" numFmtId="0">
      <sharedItems containsBlank="1" count="17">
        <s v="2010/11"/>
        <s v="2011/12"/>
        <s v="2012/13"/>
        <s v="2013/14"/>
        <s v="2014/15"/>
        <s v="2015/16"/>
        <s v="2016/17"/>
        <s v="2017/18"/>
        <s v="2018/19"/>
        <s v="2019/20"/>
        <s v="2020/21"/>
        <s v="2021/22"/>
        <s v="2022/23"/>
        <s v="2023/24"/>
        <s v="2024/25"/>
        <s v="2025/26"/>
        <m/>
      </sharedItems>
    </cacheField>
    <cacheField name="property_type_detailed_d" numFmtId="0">
      <sharedItems containsBlank="1" count="21">
        <s v="Agricultural vehicles"/>
        <s v="Bus/Coach"/>
        <s v="Car"/>
        <s v="Lorry/HGV"/>
        <s v="Motorcycle"/>
        <s v="Other road vehicles"/>
        <s v="Van"/>
        <m/>
        <s v="Agricultural premises" u="1"/>
        <s v="Communal living" u="1"/>
        <s v="Education premises" u="1"/>
        <s v="Entertainment, culture and sport" u="1"/>
        <s v="Food and Drink premises" u="1"/>
        <s v="Hospitals and medical care" u="1"/>
        <s v="Hotel, boarding houses, hostels etc." u="1"/>
        <s v="Industrial premises" u="1"/>
        <s v="Offices and call centres" u="1"/>
        <s v="Other public buildings" u="1"/>
        <s v="Private non-residential buildings" u="1"/>
        <s v="Retail premises" u="1"/>
        <s v="Unspecified" u="1"/>
      </sharedItems>
    </cacheField>
    <cacheField name="acc_or_del_d" numFmtId="0">
      <sharedItems containsBlank="1" count="3">
        <s v="Accidental"/>
        <s v="Deliberate"/>
        <m/>
      </sharedItems>
    </cacheField>
    <cacheField name="Total Primary Fires in road vehicles" numFmtId="0">
      <sharedItems containsString="0" containsBlank="1" containsNumber="1" containsInteger="1" minValue="9" maxValue="996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861342594" createdVersion="8" refreshedVersion="8" minRefreshableVersion="3" recordCount="225" xr:uid="{34F24364-2F23-4F85-8E0C-55E91AF5EA65}">
  <cacheSource type="worksheet">
    <worksheetSource ref="A1:D1048576" sheet="Data - casualties"/>
  </cacheSource>
  <cacheFields count="4">
    <cacheField name="FINANCIAL_YEAR" numFmtId="0">
      <sharedItems containsBlank="1" count="17">
        <s v="2010/11"/>
        <s v="2011/12"/>
        <s v="2012/13"/>
        <s v="2013/14"/>
        <s v="2014/15"/>
        <s v="2015/16"/>
        <s v="2016/17"/>
        <s v="2017/18"/>
        <s v="2018/19"/>
        <s v="2019/20"/>
        <s v="2020/21"/>
        <s v="2021/22"/>
        <s v="2022/23"/>
        <s v="2023/24"/>
        <s v="2024/25"/>
        <s v="2025/26"/>
        <m/>
      </sharedItems>
    </cacheField>
    <cacheField name="property_type_detailed_d" numFmtId="0">
      <sharedItems containsBlank="1" count="8">
        <s v="Agricultural vehicles"/>
        <s v="Bus/Coach"/>
        <s v="Car"/>
        <s v="Lorry/HGV"/>
        <s v="Motorcycle"/>
        <s v="Other road vehicles"/>
        <s v="Van"/>
        <m/>
      </sharedItems>
    </cacheField>
    <cacheField name="acc_or_del_d" numFmtId="0">
      <sharedItems containsBlank="1" count="3">
        <s v="Accidental"/>
        <s v="Deliberate"/>
        <m/>
      </sharedItems>
    </cacheField>
    <cacheField name="Total casualties in road vehicles" numFmtId="0">
      <sharedItems containsString="0" containsBlank="1" containsNumber="1" containsInteger="1" minValue="0" maxValue="29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861458333" createdVersion="8" refreshedVersion="8" minRefreshableVersion="3" recordCount="225" xr:uid="{F147A918-77E8-4B4C-83DC-C0CFB3CF8428}">
  <cacheSource type="worksheet">
    <worksheetSource ref="A1:D1048576" sheet="Data - fatalities"/>
  </cacheSource>
  <cacheFields count="4">
    <cacheField name="FINANCIAL_YEAR" numFmtId="0">
      <sharedItems containsBlank="1" count="17">
        <s v="2010/11"/>
        <s v="2011/12"/>
        <s v="2012/13"/>
        <s v="2013/14"/>
        <s v="2014/15"/>
        <s v="2015/16"/>
        <s v="2016/17"/>
        <s v="2017/18"/>
        <s v="2018/19"/>
        <s v="2019/20"/>
        <s v="2020/21"/>
        <s v="2021/22"/>
        <s v="2022/23"/>
        <s v="2023/24"/>
        <s v="2024/25"/>
        <s v="2025/26"/>
        <m/>
      </sharedItems>
    </cacheField>
    <cacheField name="property_type_detailed_d" numFmtId="0">
      <sharedItems containsBlank="1" count="8">
        <s v="Agricultural vehicles"/>
        <s v="Bus/Coach"/>
        <s v="Car"/>
        <s v="Lorry/HGV"/>
        <s v="Motorcycle"/>
        <s v="Other road vehicles"/>
        <s v="Van"/>
        <m/>
      </sharedItems>
    </cacheField>
    <cacheField name="acc_or_del_d" numFmtId="0">
      <sharedItems containsBlank="1" count="4">
        <s v="Accidental"/>
        <s v="Deliberate"/>
        <m/>
        <s v="r" u="1"/>
      </sharedItems>
    </cacheField>
    <cacheField name="Total fatalities in road vehicles" numFmtId="0">
      <sharedItems containsString="0" containsBlank="1" containsNumber="1" containsInteger="1" minValue="0" maxValue="1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5">
  <r>
    <x v="0"/>
    <x v="0"/>
    <x v="0"/>
    <n v="531"/>
  </r>
  <r>
    <x v="0"/>
    <x v="0"/>
    <x v="1"/>
    <n v="67"/>
  </r>
  <r>
    <x v="0"/>
    <x v="1"/>
    <x v="0"/>
    <n v="335"/>
  </r>
  <r>
    <x v="0"/>
    <x v="1"/>
    <x v="1"/>
    <n v="36"/>
  </r>
  <r>
    <x v="0"/>
    <x v="2"/>
    <x v="0"/>
    <n v="8724"/>
  </r>
  <r>
    <x v="0"/>
    <x v="2"/>
    <x v="1"/>
    <n v="9964"/>
  </r>
  <r>
    <x v="0"/>
    <x v="3"/>
    <x v="0"/>
    <n v="1026"/>
  </r>
  <r>
    <x v="0"/>
    <x v="3"/>
    <x v="1"/>
    <n v="168"/>
  </r>
  <r>
    <x v="0"/>
    <x v="4"/>
    <x v="0"/>
    <n v="311"/>
  </r>
  <r>
    <x v="0"/>
    <x v="4"/>
    <x v="1"/>
    <n v="2115"/>
  </r>
  <r>
    <x v="0"/>
    <x v="5"/>
    <x v="0"/>
    <n v="838"/>
  </r>
  <r>
    <x v="0"/>
    <x v="5"/>
    <x v="1"/>
    <n v="955"/>
  </r>
  <r>
    <x v="0"/>
    <x v="6"/>
    <x v="0"/>
    <n v="1332"/>
  </r>
  <r>
    <x v="0"/>
    <x v="6"/>
    <x v="1"/>
    <n v="1330"/>
  </r>
  <r>
    <x v="1"/>
    <x v="0"/>
    <x v="0"/>
    <n v="497"/>
  </r>
  <r>
    <x v="1"/>
    <x v="0"/>
    <x v="1"/>
    <n v="60"/>
  </r>
  <r>
    <x v="1"/>
    <x v="1"/>
    <x v="0"/>
    <n v="335"/>
  </r>
  <r>
    <x v="1"/>
    <x v="1"/>
    <x v="1"/>
    <n v="34"/>
  </r>
  <r>
    <x v="1"/>
    <x v="2"/>
    <x v="0"/>
    <n v="7796"/>
  </r>
  <r>
    <x v="1"/>
    <x v="2"/>
    <x v="1"/>
    <n v="7794"/>
  </r>
  <r>
    <x v="1"/>
    <x v="3"/>
    <x v="0"/>
    <n v="918"/>
  </r>
  <r>
    <x v="1"/>
    <x v="3"/>
    <x v="1"/>
    <n v="133"/>
  </r>
  <r>
    <x v="1"/>
    <x v="4"/>
    <x v="0"/>
    <n v="315"/>
  </r>
  <r>
    <x v="1"/>
    <x v="4"/>
    <x v="1"/>
    <n v="1941"/>
  </r>
  <r>
    <x v="1"/>
    <x v="5"/>
    <x v="0"/>
    <n v="849"/>
  </r>
  <r>
    <x v="1"/>
    <x v="5"/>
    <x v="1"/>
    <n v="869"/>
  </r>
  <r>
    <x v="1"/>
    <x v="6"/>
    <x v="0"/>
    <n v="1227"/>
  </r>
  <r>
    <x v="1"/>
    <x v="6"/>
    <x v="1"/>
    <n v="1079"/>
  </r>
  <r>
    <x v="2"/>
    <x v="0"/>
    <x v="0"/>
    <n v="499"/>
  </r>
  <r>
    <x v="2"/>
    <x v="0"/>
    <x v="1"/>
    <n v="40"/>
  </r>
  <r>
    <x v="2"/>
    <x v="1"/>
    <x v="0"/>
    <n v="356"/>
  </r>
  <r>
    <x v="2"/>
    <x v="1"/>
    <x v="1"/>
    <n v="23"/>
  </r>
  <r>
    <x v="2"/>
    <x v="2"/>
    <x v="0"/>
    <n v="7421"/>
  </r>
  <r>
    <x v="2"/>
    <x v="2"/>
    <x v="1"/>
    <n v="5922"/>
  </r>
  <r>
    <x v="2"/>
    <x v="3"/>
    <x v="0"/>
    <n v="835"/>
  </r>
  <r>
    <x v="2"/>
    <x v="3"/>
    <x v="1"/>
    <n v="80"/>
  </r>
  <r>
    <x v="2"/>
    <x v="4"/>
    <x v="0"/>
    <n v="258"/>
  </r>
  <r>
    <x v="2"/>
    <x v="4"/>
    <x v="1"/>
    <n v="1544"/>
  </r>
  <r>
    <x v="2"/>
    <x v="5"/>
    <x v="0"/>
    <n v="781"/>
  </r>
  <r>
    <x v="2"/>
    <x v="5"/>
    <x v="1"/>
    <n v="699"/>
  </r>
  <r>
    <x v="2"/>
    <x v="6"/>
    <x v="0"/>
    <n v="1072"/>
  </r>
  <r>
    <x v="2"/>
    <x v="6"/>
    <x v="1"/>
    <n v="791"/>
  </r>
  <r>
    <x v="3"/>
    <x v="0"/>
    <x v="0"/>
    <n v="554"/>
  </r>
  <r>
    <x v="3"/>
    <x v="0"/>
    <x v="1"/>
    <n v="36"/>
  </r>
  <r>
    <x v="3"/>
    <x v="1"/>
    <x v="0"/>
    <n v="313"/>
  </r>
  <r>
    <x v="3"/>
    <x v="1"/>
    <x v="1"/>
    <n v="17"/>
  </r>
  <r>
    <x v="3"/>
    <x v="2"/>
    <x v="0"/>
    <n v="7389"/>
  </r>
  <r>
    <x v="3"/>
    <x v="2"/>
    <x v="1"/>
    <n v="4963"/>
  </r>
  <r>
    <x v="3"/>
    <x v="3"/>
    <x v="0"/>
    <n v="956"/>
  </r>
  <r>
    <x v="3"/>
    <x v="3"/>
    <x v="1"/>
    <n v="76"/>
  </r>
  <r>
    <x v="3"/>
    <x v="4"/>
    <x v="0"/>
    <n v="318"/>
  </r>
  <r>
    <x v="3"/>
    <x v="4"/>
    <x v="1"/>
    <n v="1634"/>
  </r>
  <r>
    <x v="3"/>
    <x v="5"/>
    <x v="0"/>
    <n v="811"/>
  </r>
  <r>
    <x v="3"/>
    <x v="5"/>
    <x v="1"/>
    <n v="716"/>
  </r>
  <r>
    <x v="3"/>
    <x v="6"/>
    <x v="0"/>
    <n v="1123"/>
  </r>
  <r>
    <x v="3"/>
    <x v="6"/>
    <x v="1"/>
    <n v="750"/>
  </r>
  <r>
    <x v="4"/>
    <x v="0"/>
    <x v="0"/>
    <n v="596"/>
  </r>
  <r>
    <x v="4"/>
    <x v="0"/>
    <x v="1"/>
    <n v="37"/>
  </r>
  <r>
    <x v="4"/>
    <x v="1"/>
    <x v="0"/>
    <n v="294"/>
  </r>
  <r>
    <x v="4"/>
    <x v="1"/>
    <x v="1"/>
    <n v="16"/>
  </r>
  <r>
    <x v="4"/>
    <x v="2"/>
    <x v="0"/>
    <n v="7229"/>
  </r>
  <r>
    <x v="4"/>
    <x v="2"/>
    <x v="1"/>
    <n v="4886"/>
  </r>
  <r>
    <x v="4"/>
    <x v="3"/>
    <x v="0"/>
    <n v="903"/>
  </r>
  <r>
    <x v="4"/>
    <x v="3"/>
    <x v="1"/>
    <n v="51"/>
  </r>
  <r>
    <x v="4"/>
    <x v="4"/>
    <x v="0"/>
    <n v="300"/>
  </r>
  <r>
    <x v="4"/>
    <x v="4"/>
    <x v="1"/>
    <n v="1852"/>
  </r>
  <r>
    <x v="4"/>
    <x v="5"/>
    <x v="0"/>
    <n v="830"/>
  </r>
  <r>
    <x v="4"/>
    <x v="5"/>
    <x v="1"/>
    <n v="689"/>
  </r>
  <r>
    <x v="4"/>
    <x v="6"/>
    <x v="0"/>
    <n v="1123"/>
  </r>
  <r>
    <x v="4"/>
    <x v="6"/>
    <x v="1"/>
    <n v="676"/>
  </r>
  <r>
    <x v="5"/>
    <x v="0"/>
    <x v="0"/>
    <n v="577"/>
  </r>
  <r>
    <x v="5"/>
    <x v="0"/>
    <x v="1"/>
    <n v="28"/>
  </r>
  <r>
    <x v="5"/>
    <x v="1"/>
    <x v="0"/>
    <n v="279"/>
  </r>
  <r>
    <x v="5"/>
    <x v="1"/>
    <x v="1"/>
    <n v="17"/>
  </r>
  <r>
    <x v="5"/>
    <x v="2"/>
    <x v="0"/>
    <n v="7406"/>
  </r>
  <r>
    <x v="5"/>
    <x v="2"/>
    <x v="1"/>
    <n v="5805"/>
  </r>
  <r>
    <x v="5"/>
    <x v="3"/>
    <x v="0"/>
    <n v="882"/>
  </r>
  <r>
    <x v="5"/>
    <x v="3"/>
    <x v="1"/>
    <n v="56"/>
  </r>
  <r>
    <x v="5"/>
    <x v="4"/>
    <x v="0"/>
    <n v="325"/>
  </r>
  <r>
    <x v="5"/>
    <x v="4"/>
    <x v="1"/>
    <n v="1970"/>
  </r>
  <r>
    <x v="5"/>
    <x v="5"/>
    <x v="0"/>
    <n v="830"/>
  </r>
  <r>
    <x v="5"/>
    <x v="5"/>
    <x v="1"/>
    <n v="781"/>
  </r>
  <r>
    <x v="5"/>
    <x v="6"/>
    <x v="0"/>
    <n v="1129"/>
  </r>
  <r>
    <x v="5"/>
    <x v="6"/>
    <x v="1"/>
    <n v="779"/>
  </r>
  <r>
    <x v="6"/>
    <x v="0"/>
    <x v="0"/>
    <n v="598"/>
  </r>
  <r>
    <x v="6"/>
    <x v="0"/>
    <x v="1"/>
    <n v="40"/>
  </r>
  <r>
    <x v="6"/>
    <x v="1"/>
    <x v="0"/>
    <n v="274"/>
  </r>
  <r>
    <x v="6"/>
    <x v="1"/>
    <x v="1"/>
    <n v="22"/>
  </r>
  <r>
    <x v="6"/>
    <x v="2"/>
    <x v="0"/>
    <n v="7592"/>
  </r>
  <r>
    <x v="6"/>
    <x v="2"/>
    <x v="1"/>
    <n v="7354"/>
  </r>
  <r>
    <x v="6"/>
    <x v="3"/>
    <x v="0"/>
    <n v="871"/>
  </r>
  <r>
    <x v="6"/>
    <x v="3"/>
    <x v="1"/>
    <n v="81"/>
  </r>
  <r>
    <x v="6"/>
    <x v="4"/>
    <x v="0"/>
    <n v="299"/>
  </r>
  <r>
    <x v="6"/>
    <x v="4"/>
    <x v="1"/>
    <n v="2458"/>
  </r>
  <r>
    <x v="6"/>
    <x v="5"/>
    <x v="0"/>
    <n v="852"/>
  </r>
  <r>
    <x v="6"/>
    <x v="5"/>
    <x v="1"/>
    <n v="919"/>
  </r>
  <r>
    <x v="6"/>
    <x v="6"/>
    <x v="0"/>
    <n v="1237"/>
  </r>
  <r>
    <x v="6"/>
    <x v="6"/>
    <x v="1"/>
    <n v="959"/>
  </r>
  <r>
    <x v="7"/>
    <x v="0"/>
    <x v="0"/>
    <n v="538"/>
  </r>
  <r>
    <x v="7"/>
    <x v="0"/>
    <x v="1"/>
    <n v="37"/>
  </r>
  <r>
    <x v="7"/>
    <x v="1"/>
    <x v="0"/>
    <n v="276"/>
  </r>
  <r>
    <x v="7"/>
    <x v="1"/>
    <x v="1"/>
    <n v="17"/>
  </r>
  <r>
    <x v="7"/>
    <x v="2"/>
    <x v="0"/>
    <n v="7195"/>
  </r>
  <r>
    <x v="7"/>
    <x v="2"/>
    <x v="1"/>
    <n v="6485"/>
  </r>
  <r>
    <x v="7"/>
    <x v="3"/>
    <x v="0"/>
    <n v="851"/>
  </r>
  <r>
    <x v="7"/>
    <x v="3"/>
    <x v="1"/>
    <n v="77"/>
  </r>
  <r>
    <x v="7"/>
    <x v="4"/>
    <x v="0"/>
    <n v="321"/>
  </r>
  <r>
    <x v="7"/>
    <x v="4"/>
    <x v="1"/>
    <n v="2560"/>
  </r>
  <r>
    <x v="7"/>
    <x v="5"/>
    <x v="0"/>
    <n v="887"/>
  </r>
  <r>
    <x v="7"/>
    <x v="5"/>
    <x v="1"/>
    <n v="991"/>
  </r>
  <r>
    <x v="7"/>
    <x v="6"/>
    <x v="0"/>
    <n v="1227"/>
  </r>
  <r>
    <x v="7"/>
    <x v="6"/>
    <x v="1"/>
    <n v="1002"/>
  </r>
  <r>
    <x v="8"/>
    <x v="0"/>
    <x v="0"/>
    <n v="779"/>
  </r>
  <r>
    <x v="8"/>
    <x v="0"/>
    <x v="1"/>
    <n v="41"/>
  </r>
  <r>
    <x v="8"/>
    <x v="1"/>
    <x v="0"/>
    <n v="291"/>
  </r>
  <r>
    <x v="8"/>
    <x v="1"/>
    <x v="1"/>
    <n v="26"/>
  </r>
  <r>
    <x v="8"/>
    <x v="2"/>
    <x v="0"/>
    <n v="7157"/>
  </r>
  <r>
    <x v="8"/>
    <x v="2"/>
    <x v="1"/>
    <n v="6079"/>
  </r>
  <r>
    <x v="8"/>
    <x v="3"/>
    <x v="0"/>
    <n v="844"/>
  </r>
  <r>
    <x v="8"/>
    <x v="3"/>
    <x v="1"/>
    <n v="79"/>
  </r>
  <r>
    <x v="8"/>
    <x v="4"/>
    <x v="0"/>
    <n v="325"/>
  </r>
  <r>
    <x v="8"/>
    <x v="4"/>
    <x v="1"/>
    <n v="2139"/>
  </r>
  <r>
    <x v="8"/>
    <x v="5"/>
    <x v="0"/>
    <n v="1001"/>
  </r>
  <r>
    <x v="8"/>
    <x v="5"/>
    <x v="1"/>
    <n v="915"/>
  </r>
  <r>
    <x v="8"/>
    <x v="6"/>
    <x v="0"/>
    <n v="1281"/>
  </r>
  <r>
    <x v="8"/>
    <x v="6"/>
    <x v="1"/>
    <n v="982"/>
  </r>
  <r>
    <x v="9"/>
    <x v="0"/>
    <x v="0"/>
    <n v="603"/>
  </r>
  <r>
    <x v="9"/>
    <x v="0"/>
    <x v="1"/>
    <n v="36"/>
  </r>
  <r>
    <x v="9"/>
    <x v="1"/>
    <x v="0"/>
    <n v="230"/>
  </r>
  <r>
    <x v="9"/>
    <x v="1"/>
    <x v="1"/>
    <n v="20"/>
  </r>
  <r>
    <x v="9"/>
    <x v="2"/>
    <x v="0"/>
    <n v="6735"/>
  </r>
  <r>
    <x v="9"/>
    <x v="2"/>
    <x v="1"/>
    <n v="5962"/>
  </r>
  <r>
    <x v="9"/>
    <x v="3"/>
    <x v="0"/>
    <n v="787"/>
  </r>
  <r>
    <x v="9"/>
    <x v="3"/>
    <x v="1"/>
    <n v="66"/>
  </r>
  <r>
    <x v="9"/>
    <x v="4"/>
    <x v="0"/>
    <n v="304"/>
  </r>
  <r>
    <x v="9"/>
    <x v="4"/>
    <x v="1"/>
    <n v="1912"/>
  </r>
  <r>
    <x v="9"/>
    <x v="5"/>
    <x v="0"/>
    <n v="910"/>
  </r>
  <r>
    <x v="9"/>
    <x v="5"/>
    <x v="1"/>
    <n v="861"/>
  </r>
  <r>
    <x v="9"/>
    <x v="6"/>
    <x v="0"/>
    <n v="1155"/>
  </r>
  <r>
    <x v="9"/>
    <x v="6"/>
    <x v="1"/>
    <n v="988"/>
  </r>
  <r>
    <x v="10"/>
    <x v="0"/>
    <x v="0"/>
    <n v="554"/>
  </r>
  <r>
    <x v="10"/>
    <x v="0"/>
    <x v="1"/>
    <n v="30"/>
  </r>
  <r>
    <x v="10"/>
    <x v="1"/>
    <x v="0"/>
    <n v="173"/>
  </r>
  <r>
    <x v="10"/>
    <x v="1"/>
    <x v="1"/>
    <n v="15"/>
  </r>
  <r>
    <x v="10"/>
    <x v="2"/>
    <x v="0"/>
    <n v="5917"/>
  </r>
  <r>
    <x v="10"/>
    <x v="2"/>
    <x v="1"/>
    <n v="4939"/>
  </r>
  <r>
    <x v="10"/>
    <x v="3"/>
    <x v="0"/>
    <n v="764"/>
  </r>
  <r>
    <x v="10"/>
    <x v="3"/>
    <x v="1"/>
    <n v="70"/>
  </r>
  <r>
    <x v="10"/>
    <x v="4"/>
    <x v="0"/>
    <n v="283"/>
  </r>
  <r>
    <x v="10"/>
    <x v="4"/>
    <x v="1"/>
    <n v="1128"/>
  </r>
  <r>
    <x v="10"/>
    <x v="5"/>
    <x v="0"/>
    <n v="848"/>
  </r>
  <r>
    <x v="10"/>
    <x v="5"/>
    <x v="1"/>
    <n v="735"/>
  </r>
  <r>
    <x v="10"/>
    <x v="6"/>
    <x v="0"/>
    <n v="1212"/>
  </r>
  <r>
    <x v="10"/>
    <x v="6"/>
    <x v="1"/>
    <n v="857"/>
  </r>
  <r>
    <x v="11"/>
    <x v="0"/>
    <x v="0"/>
    <n v="597"/>
  </r>
  <r>
    <x v="11"/>
    <x v="0"/>
    <x v="1"/>
    <n v="19"/>
  </r>
  <r>
    <x v="11"/>
    <x v="1"/>
    <x v="0"/>
    <n v="226"/>
  </r>
  <r>
    <x v="11"/>
    <x v="1"/>
    <x v="1"/>
    <n v="15"/>
  </r>
  <r>
    <x v="11"/>
    <x v="2"/>
    <x v="0"/>
    <n v="6480"/>
  </r>
  <r>
    <x v="11"/>
    <x v="2"/>
    <x v="1"/>
    <n v="4363"/>
  </r>
  <r>
    <x v="11"/>
    <x v="3"/>
    <x v="0"/>
    <n v="826"/>
  </r>
  <r>
    <x v="11"/>
    <x v="3"/>
    <x v="1"/>
    <n v="58"/>
  </r>
  <r>
    <x v="11"/>
    <x v="4"/>
    <x v="0"/>
    <n v="283"/>
  </r>
  <r>
    <x v="11"/>
    <x v="4"/>
    <x v="1"/>
    <n v="1778"/>
  </r>
  <r>
    <x v="11"/>
    <x v="5"/>
    <x v="0"/>
    <n v="883"/>
  </r>
  <r>
    <x v="11"/>
    <x v="5"/>
    <x v="1"/>
    <n v="791"/>
  </r>
  <r>
    <x v="11"/>
    <x v="6"/>
    <x v="0"/>
    <n v="1313"/>
  </r>
  <r>
    <x v="11"/>
    <x v="6"/>
    <x v="1"/>
    <n v="756"/>
  </r>
  <r>
    <x v="12"/>
    <x v="0"/>
    <x v="0"/>
    <n v="670"/>
  </r>
  <r>
    <x v="12"/>
    <x v="0"/>
    <x v="1"/>
    <n v="28"/>
  </r>
  <r>
    <x v="12"/>
    <x v="1"/>
    <x v="0"/>
    <n v="227"/>
  </r>
  <r>
    <x v="12"/>
    <x v="1"/>
    <x v="1"/>
    <n v="24"/>
  </r>
  <r>
    <x v="12"/>
    <x v="2"/>
    <x v="0"/>
    <n v="6617"/>
  </r>
  <r>
    <x v="12"/>
    <x v="2"/>
    <x v="1"/>
    <n v="4048"/>
  </r>
  <r>
    <x v="12"/>
    <x v="3"/>
    <x v="0"/>
    <n v="935"/>
  </r>
  <r>
    <x v="12"/>
    <x v="3"/>
    <x v="1"/>
    <n v="51"/>
  </r>
  <r>
    <x v="12"/>
    <x v="4"/>
    <x v="0"/>
    <n v="380"/>
  </r>
  <r>
    <x v="12"/>
    <x v="4"/>
    <x v="1"/>
    <n v="2162"/>
  </r>
  <r>
    <x v="12"/>
    <x v="5"/>
    <x v="0"/>
    <n v="1034"/>
  </r>
  <r>
    <x v="12"/>
    <x v="5"/>
    <x v="1"/>
    <n v="722"/>
  </r>
  <r>
    <x v="12"/>
    <x v="6"/>
    <x v="0"/>
    <n v="1403"/>
  </r>
  <r>
    <x v="12"/>
    <x v="6"/>
    <x v="1"/>
    <n v="848"/>
  </r>
  <r>
    <x v="13"/>
    <x v="0"/>
    <x v="0"/>
    <n v="588"/>
  </r>
  <r>
    <x v="13"/>
    <x v="0"/>
    <x v="1"/>
    <n v="19"/>
  </r>
  <r>
    <x v="13"/>
    <x v="1"/>
    <x v="0"/>
    <n v="220"/>
  </r>
  <r>
    <x v="13"/>
    <x v="1"/>
    <x v="1"/>
    <n v="25"/>
  </r>
  <r>
    <x v="13"/>
    <x v="2"/>
    <x v="0"/>
    <n v="6841"/>
  </r>
  <r>
    <x v="13"/>
    <x v="2"/>
    <x v="1"/>
    <n v="3963"/>
  </r>
  <r>
    <x v="13"/>
    <x v="3"/>
    <x v="0"/>
    <n v="871"/>
  </r>
  <r>
    <x v="13"/>
    <x v="3"/>
    <x v="1"/>
    <n v="45"/>
  </r>
  <r>
    <x v="13"/>
    <x v="4"/>
    <x v="0"/>
    <n v="329"/>
  </r>
  <r>
    <x v="13"/>
    <x v="4"/>
    <x v="1"/>
    <n v="1781"/>
  </r>
  <r>
    <x v="13"/>
    <x v="5"/>
    <x v="0"/>
    <n v="1056"/>
  </r>
  <r>
    <x v="13"/>
    <x v="5"/>
    <x v="1"/>
    <n v="770"/>
  </r>
  <r>
    <x v="13"/>
    <x v="6"/>
    <x v="0"/>
    <n v="1381"/>
  </r>
  <r>
    <x v="13"/>
    <x v="6"/>
    <x v="1"/>
    <n v="786"/>
  </r>
  <r>
    <x v="14"/>
    <x v="0"/>
    <x v="0"/>
    <n v="563"/>
  </r>
  <r>
    <x v="14"/>
    <x v="0"/>
    <x v="1"/>
    <n v="28"/>
  </r>
  <r>
    <x v="14"/>
    <x v="1"/>
    <x v="0"/>
    <n v="234"/>
  </r>
  <r>
    <x v="14"/>
    <x v="1"/>
    <x v="1"/>
    <n v="18"/>
  </r>
  <r>
    <x v="14"/>
    <x v="2"/>
    <x v="0"/>
    <n v="6953"/>
  </r>
  <r>
    <x v="14"/>
    <x v="2"/>
    <x v="1"/>
    <n v="3817"/>
  </r>
  <r>
    <x v="14"/>
    <x v="3"/>
    <x v="0"/>
    <n v="948"/>
  </r>
  <r>
    <x v="14"/>
    <x v="3"/>
    <x v="1"/>
    <n v="50"/>
  </r>
  <r>
    <x v="14"/>
    <x v="4"/>
    <x v="0"/>
    <n v="342"/>
  </r>
  <r>
    <x v="14"/>
    <x v="4"/>
    <x v="1"/>
    <n v="1452"/>
  </r>
  <r>
    <x v="14"/>
    <x v="5"/>
    <x v="0"/>
    <n v="1198"/>
  </r>
  <r>
    <x v="14"/>
    <x v="5"/>
    <x v="1"/>
    <n v="803"/>
  </r>
  <r>
    <x v="14"/>
    <x v="6"/>
    <x v="0"/>
    <n v="1370"/>
  </r>
  <r>
    <x v="14"/>
    <x v="6"/>
    <x v="1"/>
    <n v="770"/>
  </r>
  <r>
    <x v="15"/>
    <x v="0"/>
    <x v="0"/>
    <n v="655"/>
  </r>
  <r>
    <x v="15"/>
    <x v="0"/>
    <x v="1"/>
    <n v="29"/>
  </r>
  <r>
    <x v="15"/>
    <x v="1"/>
    <x v="0"/>
    <n v="277"/>
  </r>
  <r>
    <x v="15"/>
    <x v="1"/>
    <x v="1"/>
    <n v="9"/>
  </r>
  <r>
    <x v="15"/>
    <x v="2"/>
    <x v="0"/>
    <n v="7259"/>
  </r>
  <r>
    <x v="15"/>
    <x v="2"/>
    <x v="1"/>
    <n v="4027"/>
  </r>
  <r>
    <x v="15"/>
    <x v="3"/>
    <x v="0"/>
    <n v="1029"/>
  </r>
  <r>
    <x v="15"/>
    <x v="3"/>
    <x v="1"/>
    <n v="38"/>
  </r>
  <r>
    <x v="15"/>
    <x v="4"/>
    <x v="0"/>
    <n v="401"/>
  </r>
  <r>
    <x v="15"/>
    <x v="4"/>
    <x v="1"/>
    <n v="1462"/>
  </r>
  <r>
    <x v="15"/>
    <x v="5"/>
    <x v="0"/>
    <n v="1275"/>
  </r>
  <r>
    <x v="15"/>
    <x v="5"/>
    <x v="1"/>
    <n v="857"/>
  </r>
  <r>
    <x v="15"/>
    <x v="6"/>
    <x v="0"/>
    <n v="1521"/>
  </r>
  <r>
    <x v="15"/>
    <x v="6"/>
    <x v="1"/>
    <n v="761"/>
  </r>
  <r>
    <x v="16"/>
    <x v="7"/>
    <x v="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5">
  <r>
    <x v="0"/>
    <x v="0"/>
    <x v="0"/>
    <n v="6"/>
  </r>
  <r>
    <x v="0"/>
    <x v="0"/>
    <x v="1"/>
    <n v="0"/>
  </r>
  <r>
    <x v="0"/>
    <x v="1"/>
    <x v="0"/>
    <n v="11"/>
  </r>
  <r>
    <x v="0"/>
    <x v="1"/>
    <x v="1"/>
    <n v="2"/>
  </r>
  <r>
    <x v="0"/>
    <x v="2"/>
    <x v="0"/>
    <n v="257"/>
  </r>
  <r>
    <x v="0"/>
    <x v="2"/>
    <x v="1"/>
    <n v="33"/>
  </r>
  <r>
    <x v="0"/>
    <x v="3"/>
    <x v="0"/>
    <n v="23"/>
  </r>
  <r>
    <x v="0"/>
    <x v="3"/>
    <x v="1"/>
    <n v="2"/>
  </r>
  <r>
    <x v="0"/>
    <x v="4"/>
    <x v="0"/>
    <n v="18"/>
  </r>
  <r>
    <x v="0"/>
    <x v="4"/>
    <x v="1"/>
    <n v="5"/>
  </r>
  <r>
    <x v="0"/>
    <x v="5"/>
    <x v="0"/>
    <n v="45"/>
  </r>
  <r>
    <x v="0"/>
    <x v="5"/>
    <x v="1"/>
    <n v="7"/>
  </r>
  <r>
    <x v="0"/>
    <x v="6"/>
    <x v="0"/>
    <n v="27"/>
  </r>
  <r>
    <x v="0"/>
    <x v="6"/>
    <x v="1"/>
    <n v="5"/>
  </r>
  <r>
    <x v="1"/>
    <x v="0"/>
    <x v="0"/>
    <n v="6"/>
  </r>
  <r>
    <x v="1"/>
    <x v="0"/>
    <x v="1"/>
    <n v="0"/>
  </r>
  <r>
    <x v="1"/>
    <x v="1"/>
    <x v="0"/>
    <n v="13"/>
  </r>
  <r>
    <x v="1"/>
    <x v="1"/>
    <x v="1"/>
    <n v="3"/>
  </r>
  <r>
    <x v="1"/>
    <x v="2"/>
    <x v="0"/>
    <n v="290"/>
  </r>
  <r>
    <x v="1"/>
    <x v="2"/>
    <x v="1"/>
    <n v="43"/>
  </r>
  <r>
    <x v="1"/>
    <x v="3"/>
    <x v="0"/>
    <n v="19"/>
  </r>
  <r>
    <x v="1"/>
    <x v="3"/>
    <x v="1"/>
    <n v="1"/>
  </r>
  <r>
    <x v="1"/>
    <x v="4"/>
    <x v="0"/>
    <n v="13"/>
  </r>
  <r>
    <x v="1"/>
    <x v="4"/>
    <x v="1"/>
    <n v="4"/>
  </r>
  <r>
    <x v="1"/>
    <x v="5"/>
    <x v="0"/>
    <n v="90"/>
  </r>
  <r>
    <x v="1"/>
    <x v="5"/>
    <x v="1"/>
    <n v="9"/>
  </r>
  <r>
    <x v="1"/>
    <x v="6"/>
    <x v="0"/>
    <n v="32"/>
  </r>
  <r>
    <x v="1"/>
    <x v="6"/>
    <x v="1"/>
    <n v="9"/>
  </r>
  <r>
    <x v="2"/>
    <x v="0"/>
    <x v="0"/>
    <n v="6"/>
  </r>
  <r>
    <x v="2"/>
    <x v="0"/>
    <x v="1"/>
    <n v="0"/>
  </r>
  <r>
    <x v="2"/>
    <x v="1"/>
    <x v="0"/>
    <n v="8"/>
  </r>
  <r>
    <x v="2"/>
    <x v="1"/>
    <x v="1"/>
    <n v="1"/>
  </r>
  <r>
    <x v="2"/>
    <x v="2"/>
    <x v="0"/>
    <n v="265"/>
  </r>
  <r>
    <x v="2"/>
    <x v="2"/>
    <x v="1"/>
    <n v="31"/>
  </r>
  <r>
    <x v="2"/>
    <x v="3"/>
    <x v="0"/>
    <n v="37"/>
  </r>
  <r>
    <x v="2"/>
    <x v="3"/>
    <x v="1"/>
    <n v="0"/>
  </r>
  <r>
    <x v="2"/>
    <x v="4"/>
    <x v="0"/>
    <n v="17"/>
  </r>
  <r>
    <x v="2"/>
    <x v="4"/>
    <x v="1"/>
    <n v="3"/>
  </r>
  <r>
    <x v="2"/>
    <x v="5"/>
    <x v="0"/>
    <n v="61"/>
  </r>
  <r>
    <x v="2"/>
    <x v="5"/>
    <x v="1"/>
    <n v="13"/>
  </r>
  <r>
    <x v="2"/>
    <x v="6"/>
    <x v="0"/>
    <n v="33"/>
  </r>
  <r>
    <x v="2"/>
    <x v="6"/>
    <x v="1"/>
    <n v="6"/>
  </r>
  <r>
    <x v="3"/>
    <x v="0"/>
    <x v="0"/>
    <n v="5"/>
  </r>
  <r>
    <x v="3"/>
    <x v="0"/>
    <x v="1"/>
    <n v="0"/>
  </r>
  <r>
    <x v="3"/>
    <x v="1"/>
    <x v="0"/>
    <n v="8"/>
  </r>
  <r>
    <x v="3"/>
    <x v="1"/>
    <x v="1"/>
    <n v="1"/>
  </r>
  <r>
    <x v="3"/>
    <x v="2"/>
    <x v="0"/>
    <n v="238"/>
  </r>
  <r>
    <x v="3"/>
    <x v="2"/>
    <x v="1"/>
    <n v="32"/>
  </r>
  <r>
    <x v="3"/>
    <x v="3"/>
    <x v="0"/>
    <n v="16"/>
  </r>
  <r>
    <x v="3"/>
    <x v="3"/>
    <x v="1"/>
    <n v="0"/>
  </r>
  <r>
    <x v="3"/>
    <x v="4"/>
    <x v="0"/>
    <n v="26"/>
  </r>
  <r>
    <x v="3"/>
    <x v="4"/>
    <x v="1"/>
    <n v="2"/>
  </r>
  <r>
    <x v="3"/>
    <x v="5"/>
    <x v="0"/>
    <n v="70"/>
  </r>
  <r>
    <x v="3"/>
    <x v="5"/>
    <x v="1"/>
    <n v="10"/>
  </r>
  <r>
    <x v="3"/>
    <x v="6"/>
    <x v="0"/>
    <n v="32"/>
  </r>
  <r>
    <x v="3"/>
    <x v="6"/>
    <x v="1"/>
    <n v="7"/>
  </r>
  <r>
    <x v="4"/>
    <x v="0"/>
    <x v="0"/>
    <n v="9"/>
  </r>
  <r>
    <x v="4"/>
    <x v="0"/>
    <x v="1"/>
    <n v="0"/>
  </r>
  <r>
    <x v="4"/>
    <x v="1"/>
    <x v="0"/>
    <n v="5"/>
  </r>
  <r>
    <x v="4"/>
    <x v="1"/>
    <x v="1"/>
    <n v="0"/>
  </r>
  <r>
    <x v="4"/>
    <x v="2"/>
    <x v="0"/>
    <n v="223"/>
  </r>
  <r>
    <x v="4"/>
    <x v="2"/>
    <x v="1"/>
    <n v="27"/>
  </r>
  <r>
    <x v="4"/>
    <x v="3"/>
    <x v="0"/>
    <n v="18"/>
  </r>
  <r>
    <x v="4"/>
    <x v="3"/>
    <x v="1"/>
    <n v="0"/>
  </r>
  <r>
    <x v="4"/>
    <x v="4"/>
    <x v="0"/>
    <n v="30"/>
  </r>
  <r>
    <x v="4"/>
    <x v="4"/>
    <x v="1"/>
    <n v="2"/>
  </r>
  <r>
    <x v="4"/>
    <x v="5"/>
    <x v="0"/>
    <n v="88"/>
  </r>
  <r>
    <x v="4"/>
    <x v="5"/>
    <x v="1"/>
    <n v="9"/>
  </r>
  <r>
    <x v="4"/>
    <x v="6"/>
    <x v="0"/>
    <n v="28"/>
  </r>
  <r>
    <x v="4"/>
    <x v="6"/>
    <x v="1"/>
    <n v="4"/>
  </r>
  <r>
    <x v="5"/>
    <x v="0"/>
    <x v="0"/>
    <n v="9"/>
  </r>
  <r>
    <x v="5"/>
    <x v="0"/>
    <x v="1"/>
    <n v="0"/>
  </r>
  <r>
    <x v="5"/>
    <x v="1"/>
    <x v="0"/>
    <n v="3"/>
  </r>
  <r>
    <x v="5"/>
    <x v="1"/>
    <x v="1"/>
    <n v="0"/>
  </r>
  <r>
    <x v="5"/>
    <x v="2"/>
    <x v="0"/>
    <n v="261"/>
  </r>
  <r>
    <x v="5"/>
    <x v="2"/>
    <x v="1"/>
    <n v="30"/>
  </r>
  <r>
    <x v="5"/>
    <x v="3"/>
    <x v="0"/>
    <n v="24"/>
  </r>
  <r>
    <x v="5"/>
    <x v="3"/>
    <x v="1"/>
    <n v="0"/>
  </r>
  <r>
    <x v="5"/>
    <x v="4"/>
    <x v="0"/>
    <n v="23"/>
  </r>
  <r>
    <x v="5"/>
    <x v="4"/>
    <x v="1"/>
    <n v="5"/>
  </r>
  <r>
    <x v="5"/>
    <x v="5"/>
    <x v="0"/>
    <n v="75"/>
  </r>
  <r>
    <x v="5"/>
    <x v="5"/>
    <x v="1"/>
    <n v="9"/>
  </r>
  <r>
    <x v="5"/>
    <x v="6"/>
    <x v="0"/>
    <n v="26"/>
  </r>
  <r>
    <x v="5"/>
    <x v="6"/>
    <x v="1"/>
    <n v="7"/>
  </r>
  <r>
    <x v="6"/>
    <x v="0"/>
    <x v="0"/>
    <n v="6"/>
  </r>
  <r>
    <x v="6"/>
    <x v="0"/>
    <x v="1"/>
    <n v="0"/>
  </r>
  <r>
    <x v="6"/>
    <x v="1"/>
    <x v="0"/>
    <n v="9"/>
  </r>
  <r>
    <x v="6"/>
    <x v="1"/>
    <x v="1"/>
    <n v="0"/>
  </r>
  <r>
    <x v="6"/>
    <x v="2"/>
    <x v="0"/>
    <n v="291"/>
  </r>
  <r>
    <x v="6"/>
    <x v="2"/>
    <x v="1"/>
    <n v="38"/>
  </r>
  <r>
    <x v="6"/>
    <x v="3"/>
    <x v="0"/>
    <n v="24"/>
  </r>
  <r>
    <x v="6"/>
    <x v="3"/>
    <x v="1"/>
    <n v="0"/>
  </r>
  <r>
    <x v="6"/>
    <x v="4"/>
    <x v="0"/>
    <n v="19"/>
  </r>
  <r>
    <x v="6"/>
    <x v="4"/>
    <x v="1"/>
    <n v="10"/>
  </r>
  <r>
    <x v="6"/>
    <x v="5"/>
    <x v="0"/>
    <n v="70"/>
  </r>
  <r>
    <x v="6"/>
    <x v="5"/>
    <x v="1"/>
    <n v="20"/>
  </r>
  <r>
    <x v="6"/>
    <x v="6"/>
    <x v="0"/>
    <n v="35"/>
  </r>
  <r>
    <x v="6"/>
    <x v="6"/>
    <x v="1"/>
    <n v="4"/>
  </r>
  <r>
    <x v="7"/>
    <x v="0"/>
    <x v="0"/>
    <n v="9"/>
  </r>
  <r>
    <x v="7"/>
    <x v="0"/>
    <x v="1"/>
    <n v="0"/>
  </r>
  <r>
    <x v="7"/>
    <x v="1"/>
    <x v="0"/>
    <n v="9"/>
  </r>
  <r>
    <x v="7"/>
    <x v="1"/>
    <x v="1"/>
    <n v="1"/>
  </r>
  <r>
    <x v="7"/>
    <x v="2"/>
    <x v="0"/>
    <n v="257"/>
  </r>
  <r>
    <x v="7"/>
    <x v="2"/>
    <x v="1"/>
    <n v="45"/>
  </r>
  <r>
    <x v="7"/>
    <x v="3"/>
    <x v="0"/>
    <n v="22"/>
  </r>
  <r>
    <x v="7"/>
    <x v="3"/>
    <x v="1"/>
    <n v="3"/>
  </r>
  <r>
    <x v="7"/>
    <x v="4"/>
    <x v="0"/>
    <n v="15"/>
  </r>
  <r>
    <x v="7"/>
    <x v="4"/>
    <x v="1"/>
    <n v="4"/>
  </r>
  <r>
    <x v="7"/>
    <x v="5"/>
    <x v="0"/>
    <n v="65"/>
  </r>
  <r>
    <x v="7"/>
    <x v="5"/>
    <x v="1"/>
    <n v="17"/>
  </r>
  <r>
    <x v="7"/>
    <x v="6"/>
    <x v="0"/>
    <n v="39"/>
  </r>
  <r>
    <x v="7"/>
    <x v="6"/>
    <x v="1"/>
    <n v="6"/>
  </r>
  <r>
    <x v="8"/>
    <x v="0"/>
    <x v="0"/>
    <n v="9"/>
  </r>
  <r>
    <x v="8"/>
    <x v="0"/>
    <x v="1"/>
    <n v="0"/>
  </r>
  <r>
    <x v="8"/>
    <x v="1"/>
    <x v="0"/>
    <n v="13"/>
  </r>
  <r>
    <x v="8"/>
    <x v="1"/>
    <x v="1"/>
    <n v="0"/>
  </r>
  <r>
    <x v="8"/>
    <x v="2"/>
    <x v="0"/>
    <n v="215"/>
  </r>
  <r>
    <x v="8"/>
    <x v="2"/>
    <x v="1"/>
    <n v="42"/>
  </r>
  <r>
    <x v="8"/>
    <x v="3"/>
    <x v="0"/>
    <n v="21"/>
  </r>
  <r>
    <x v="8"/>
    <x v="3"/>
    <x v="1"/>
    <n v="1"/>
  </r>
  <r>
    <x v="8"/>
    <x v="4"/>
    <x v="0"/>
    <n v="19"/>
  </r>
  <r>
    <x v="8"/>
    <x v="4"/>
    <x v="1"/>
    <n v="2"/>
  </r>
  <r>
    <x v="8"/>
    <x v="5"/>
    <x v="0"/>
    <n v="81"/>
  </r>
  <r>
    <x v="8"/>
    <x v="5"/>
    <x v="1"/>
    <n v="17"/>
  </r>
  <r>
    <x v="8"/>
    <x v="6"/>
    <x v="0"/>
    <n v="45"/>
  </r>
  <r>
    <x v="8"/>
    <x v="6"/>
    <x v="1"/>
    <n v="2"/>
  </r>
  <r>
    <x v="9"/>
    <x v="0"/>
    <x v="0"/>
    <n v="12"/>
  </r>
  <r>
    <x v="9"/>
    <x v="0"/>
    <x v="1"/>
    <n v="0"/>
  </r>
  <r>
    <x v="9"/>
    <x v="1"/>
    <x v="0"/>
    <n v="76"/>
  </r>
  <r>
    <x v="9"/>
    <x v="1"/>
    <x v="1"/>
    <n v="0"/>
  </r>
  <r>
    <x v="9"/>
    <x v="2"/>
    <x v="0"/>
    <n v="235"/>
  </r>
  <r>
    <x v="9"/>
    <x v="2"/>
    <x v="1"/>
    <n v="40"/>
  </r>
  <r>
    <x v="9"/>
    <x v="3"/>
    <x v="0"/>
    <n v="19"/>
  </r>
  <r>
    <x v="9"/>
    <x v="3"/>
    <x v="1"/>
    <n v="1"/>
  </r>
  <r>
    <x v="9"/>
    <x v="4"/>
    <x v="0"/>
    <n v="17"/>
  </r>
  <r>
    <x v="9"/>
    <x v="4"/>
    <x v="1"/>
    <n v="6"/>
  </r>
  <r>
    <x v="9"/>
    <x v="5"/>
    <x v="0"/>
    <n v="78"/>
  </r>
  <r>
    <x v="9"/>
    <x v="5"/>
    <x v="1"/>
    <n v="13"/>
  </r>
  <r>
    <x v="9"/>
    <x v="6"/>
    <x v="0"/>
    <n v="52"/>
  </r>
  <r>
    <x v="9"/>
    <x v="6"/>
    <x v="1"/>
    <n v="2"/>
  </r>
  <r>
    <x v="10"/>
    <x v="0"/>
    <x v="0"/>
    <n v="3"/>
  </r>
  <r>
    <x v="10"/>
    <x v="0"/>
    <x v="1"/>
    <n v="0"/>
  </r>
  <r>
    <x v="10"/>
    <x v="1"/>
    <x v="0"/>
    <n v="1"/>
  </r>
  <r>
    <x v="10"/>
    <x v="1"/>
    <x v="1"/>
    <n v="1"/>
  </r>
  <r>
    <x v="10"/>
    <x v="2"/>
    <x v="0"/>
    <n v="194"/>
  </r>
  <r>
    <x v="10"/>
    <x v="2"/>
    <x v="1"/>
    <n v="33"/>
  </r>
  <r>
    <x v="10"/>
    <x v="3"/>
    <x v="0"/>
    <n v="17"/>
  </r>
  <r>
    <x v="10"/>
    <x v="3"/>
    <x v="1"/>
    <n v="0"/>
  </r>
  <r>
    <x v="10"/>
    <x v="4"/>
    <x v="0"/>
    <n v="12"/>
  </r>
  <r>
    <x v="10"/>
    <x v="4"/>
    <x v="1"/>
    <n v="0"/>
  </r>
  <r>
    <x v="10"/>
    <x v="5"/>
    <x v="0"/>
    <n v="79"/>
  </r>
  <r>
    <x v="10"/>
    <x v="5"/>
    <x v="1"/>
    <n v="6"/>
  </r>
  <r>
    <x v="10"/>
    <x v="6"/>
    <x v="0"/>
    <n v="37"/>
  </r>
  <r>
    <x v="10"/>
    <x v="6"/>
    <x v="1"/>
    <n v="2"/>
  </r>
  <r>
    <x v="11"/>
    <x v="0"/>
    <x v="0"/>
    <n v="7"/>
  </r>
  <r>
    <x v="11"/>
    <x v="0"/>
    <x v="1"/>
    <n v="0"/>
  </r>
  <r>
    <x v="11"/>
    <x v="1"/>
    <x v="0"/>
    <n v="7"/>
  </r>
  <r>
    <x v="11"/>
    <x v="1"/>
    <x v="1"/>
    <n v="0"/>
  </r>
  <r>
    <x v="11"/>
    <x v="2"/>
    <x v="0"/>
    <n v="258"/>
  </r>
  <r>
    <x v="11"/>
    <x v="2"/>
    <x v="1"/>
    <n v="40"/>
  </r>
  <r>
    <x v="11"/>
    <x v="3"/>
    <x v="0"/>
    <n v="19"/>
  </r>
  <r>
    <x v="11"/>
    <x v="3"/>
    <x v="1"/>
    <n v="0"/>
  </r>
  <r>
    <x v="11"/>
    <x v="4"/>
    <x v="0"/>
    <n v="11"/>
  </r>
  <r>
    <x v="11"/>
    <x v="4"/>
    <x v="1"/>
    <n v="1"/>
  </r>
  <r>
    <x v="11"/>
    <x v="5"/>
    <x v="0"/>
    <n v="83"/>
  </r>
  <r>
    <x v="11"/>
    <x v="5"/>
    <x v="1"/>
    <n v="12"/>
  </r>
  <r>
    <x v="11"/>
    <x v="6"/>
    <x v="0"/>
    <n v="54"/>
  </r>
  <r>
    <x v="11"/>
    <x v="6"/>
    <x v="1"/>
    <n v="4"/>
  </r>
  <r>
    <x v="12"/>
    <x v="0"/>
    <x v="0"/>
    <n v="10"/>
  </r>
  <r>
    <x v="12"/>
    <x v="0"/>
    <x v="1"/>
    <n v="0"/>
  </r>
  <r>
    <x v="12"/>
    <x v="1"/>
    <x v="0"/>
    <n v="1"/>
  </r>
  <r>
    <x v="12"/>
    <x v="1"/>
    <x v="1"/>
    <n v="2"/>
  </r>
  <r>
    <x v="12"/>
    <x v="2"/>
    <x v="0"/>
    <n v="251"/>
  </r>
  <r>
    <x v="12"/>
    <x v="2"/>
    <x v="1"/>
    <n v="21"/>
  </r>
  <r>
    <x v="12"/>
    <x v="3"/>
    <x v="0"/>
    <n v="15"/>
  </r>
  <r>
    <x v="12"/>
    <x v="3"/>
    <x v="1"/>
    <n v="5"/>
  </r>
  <r>
    <x v="12"/>
    <x v="4"/>
    <x v="0"/>
    <n v="23"/>
  </r>
  <r>
    <x v="12"/>
    <x v="4"/>
    <x v="1"/>
    <n v="2"/>
  </r>
  <r>
    <x v="12"/>
    <x v="5"/>
    <x v="0"/>
    <n v="88"/>
  </r>
  <r>
    <x v="12"/>
    <x v="5"/>
    <x v="1"/>
    <n v="1"/>
  </r>
  <r>
    <x v="12"/>
    <x v="6"/>
    <x v="0"/>
    <n v="39"/>
  </r>
  <r>
    <x v="12"/>
    <x v="6"/>
    <x v="1"/>
    <n v="4"/>
  </r>
  <r>
    <x v="13"/>
    <x v="0"/>
    <x v="0"/>
    <n v="5"/>
  </r>
  <r>
    <x v="13"/>
    <x v="0"/>
    <x v="1"/>
    <n v="0"/>
  </r>
  <r>
    <x v="13"/>
    <x v="1"/>
    <x v="0"/>
    <n v="3"/>
  </r>
  <r>
    <x v="13"/>
    <x v="1"/>
    <x v="1"/>
    <n v="0"/>
  </r>
  <r>
    <x v="13"/>
    <x v="2"/>
    <x v="0"/>
    <n v="230"/>
  </r>
  <r>
    <x v="13"/>
    <x v="2"/>
    <x v="1"/>
    <n v="38"/>
  </r>
  <r>
    <x v="13"/>
    <x v="3"/>
    <x v="0"/>
    <n v="17"/>
  </r>
  <r>
    <x v="13"/>
    <x v="3"/>
    <x v="1"/>
    <n v="0"/>
  </r>
  <r>
    <x v="13"/>
    <x v="4"/>
    <x v="0"/>
    <n v="14"/>
  </r>
  <r>
    <x v="13"/>
    <x v="4"/>
    <x v="1"/>
    <n v="8"/>
  </r>
  <r>
    <x v="13"/>
    <x v="5"/>
    <x v="0"/>
    <n v="132"/>
  </r>
  <r>
    <x v="13"/>
    <x v="5"/>
    <x v="1"/>
    <n v="11"/>
  </r>
  <r>
    <x v="13"/>
    <x v="6"/>
    <x v="0"/>
    <n v="58"/>
  </r>
  <r>
    <x v="13"/>
    <x v="6"/>
    <x v="1"/>
    <n v="6"/>
  </r>
  <r>
    <x v="14"/>
    <x v="0"/>
    <x v="0"/>
    <n v="7"/>
  </r>
  <r>
    <x v="14"/>
    <x v="0"/>
    <x v="1"/>
    <n v="0"/>
  </r>
  <r>
    <x v="14"/>
    <x v="1"/>
    <x v="0"/>
    <n v="4"/>
  </r>
  <r>
    <x v="14"/>
    <x v="1"/>
    <x v="1"/>
    <n v="2"/>
  </r>
  <r>
    <x v="14"/>
    <x v="2"/>
    <x v="0"/>
    <n v="241"/>
  </r>
  <r>
    <x v="14"/>
    <x v="2"/>
    <x v="1"/>
    <n v="35"/>
  </r>
  <r>
    <x v="14"/>
    <x v="3"/>
    <x v="0"/>
    <n v="20"/>
  </r>
  <r>
    <x v="14"/>
    <x v="3"/>
    <x v="1"/>
    <n v="0"/>
  </r>
  <r>
    <x v="14"/>
    <x v="4"/>
    <x v="0"/>
    <n v="19"/>
  </r>
  <r>
    <x v="14"/>
    <x v="4"/>
    <x v="1"/>
    <n v="2"/>
  </r>
  <r>
    <x v="14"/>
    <x v="5"/>
    <x v="0"/>
    <n v="99"/>
  </r>
  <r>
    <x v="14"/>
    <x v="5"/>
    <x v="1"/>
    <n v="2"/>
  </r>
  <r>
    <x v="14"/>
    <x v="6"/>
    <x v="0"/>
    <n v="59"/>
  </r>
  <r>
    <x v="14"/>
    <x v="6"/>
    <x v="1"/>
    <n v="5"/>
  </r>
  <r>
    <x v="15"/>
    <x v="0"/>
    <x v="0"/>
    <n v="13"/>
  </r>
  <r>
    <x v="15"/>
    <x v="0"/>
    <x v="1"/>
    <n v="1"/>
  </r>
  <r>
    <x v="15"/>
    <x v="1"/>
    <x v="0"/>
    <n v="5"/>
  </r>
  <r>
    <x v="15"/>
    <x v="1"/>
    <x v="1"/>
    <n v="0"/>
  </r>
  <r>
    <x v="15"/>
    <x v="2"/>
    <x v="0"/>
    <n v="248"/>
  </r>
  <r>
    <x v="15"/>
    <x v="2"/>
    <x v="1"/>
    <n v="23"/>
  </r>
  <r>
    <x v="15"/>
    <x v="3"/>
    <x v="0"/>
    <n v="21"/>
  </r>
  <r>
    <x v="15"/>
    <x v="3"/>
    <x v="1"/>
    <n v="0"/>
  </r>
  <r>
    <x v="15"/>
    <x v="4"/>
    <x v="0"/>
    <n v="16"/>
  </r>
  <r>
    <x v="15"/>
    <x v="4"/>
    <x v="1"/>
    <n v="1"/>
  </r>
  <r>
    <x v="15"/>
    <x v="5"/>
    <x v="0"/>
    <n v="128"/>
  </r>
  <r>
    <x v="15"/>
    <x v="5"/>
    <x v="1"/>
    <n v="7"/>
  </r>
  <r>
    <x v="15"/>
    <x v="6"/>
    <x v="0"/>
    <n v="50"/>
  </r>
  <r>
    <x v="15"/>
    <x v="6"/>
    <x v="1"/>
    <n v="3"/>
  </r>
  <r>
    <x v="16"/>
    <x v="7"/>
    <x v="2"/>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5">
  <r>
    <x v="0"/>
    <x v="0"/>
    <x v="0"/>
    <n v="0"/>
  </r>
  <r>
    <x v="0"/>
    <x v="0"/>
    <x v="1"/>
    <n v="0"/>
  </r>
  <r>
    <x v="0"/>
    <x v="1"/>
    <x v="0"/>
    <n v="0"/>
  </r>
  <r>
    <x v="0"/>
    <x v="1"/>
    <x v="1"/>
    <n v="0"/>
  </r>
  <r>
    <x v="0"/>
    <x v="2"/>
    <x v="0"/>
    <n v="17"/>
  </r>
  <r>
    <x v="0"/>
    <x v="2"/>
    <x v="1"/>
    <n v="19"/>
  </r>
  <r>
    <x v="0"/>
    <x v="3"/>
    <x v="0"/>
    <n v="1"/>
  </r>
  <r>
    <x v="0"/>
    <x v="3"/>
    <x v="1"/>
    <n v="0"/>
  </r>
  <r>
    <x v="0"/>
    <x v="4"/>
    <x v="0"/>
    <n v="0"/>
  </r>
  <r>
    <x v="0"/>
    <x v="4"/>
    <x v="1"/>
    <n v="0"/>
  </r>
  <r>
    <x v="0"/>
    <x v="5"/>
    <x v="0"/>
    <n v="1"/>
  </r>
  <r>
    <x v="0"/>
    <x v="5"/>
    <x v="1"/>
    <n v="0"/>
  </r>
  <r>
    <x v="0"/>
    <x v="6"/>
    <x v="0"/>
    <n v="1"/>
  </r>
  <r>
    <x v="0"/>
    <x v="6"/>
    <x v="1"/>
    <n v="2"/>
  </r>
  <r>
    <x v="1"/>
    <x v="0"/>
    <x v="0"/>
    <n v="0"/>
  </r>
  <r>
    <x v="1"/>
    <x v="0"/>
    <x v="1"/>
    <n v="0"/>
  </r>
  <r>
    <x v="1"/>
    <x v="1"/>
    <x v="0"/>
    <n v="0"/>
  </r>
  <r>
    <x v="1"/>
    <x v="1"/>
    <x v="1"/>
    <n v="0"/>
  </r>
  <r>
    <x v="1"/>
    <x v="2"/>
    <x v="0"/>
    <n v="14"/>
  </r>
  <r>
    <x v="1"/>
    <x v="2"/>
    <x v="1"/>
    <n v="11"/>
  </r>
  <r>
    <x v="1"/>
    <x v="3"/>
    <x v="0"/>
    <n v="0"/>
  </r>
  <r>
    <x v="1"/>
    <x v="3"/>
    <x v="1"/>
    <n v="0"/>
  </r>
  <r>
    <x v="1"/>
    <x v="4"/>
    <x v="0"/>
    <n v="0"/>
  </r>
  <r>
    <x v="1"/>
    <x v="4"/>
    <x v="1"/>
    <n v="0"/>
  </r>
  <r>
    <x v="1"/>
    <x v="5"/>
    <x v="0"/>
    <n v="6"/>
  </r>
  <r>
    <x v="1"/>
    <x v="5"/>
    <x v="1"/>
    <n v="1"/>
  </r>
  <r>
    <x v="1"/>
    <x v="6"/>
    <x v="0"/>
    <n v="1"/>
  </r>
  <r>
    <x v="1"/>
    <x v="6"/>
    <x v="1"/>
    <n v="0"/>
  </r>
  <r>
    <x v="2"/>
    <x v="0"/>
    <x v="0"/>
    <n v="0"/>
  </r>
  <r>
    <x v="2"/>
    <x v="0"/>
    <x v="1"/>
    <n v="0"/>
  </r>
  <r>
    <x v="2"/>
    <x v="1"/>
    <x v="0"/>
    <n v="0"/>
  </r>
  <r>
    <x v="2"/>
    <x v="1"/>
    <x v="1"/>
    <n v="0"/>
  </r>
  <r>
    <x v="2"/>
    <x v="2"/>
    <x v="0"/>
    <n v="11"/>
  </r>
  <r>
    <x v="2"/>
    <x v="2"/>
    <x v="1"/>
    <n v="17"/>
  </r>
  <r>
    <x v="2"/>
    <x v="3"/>
    <x v="0"/>
    <n v="2"/>
  </r>
  <r>
    <x v="2"/>
    <x v="3"/>
    <x v="1"/>
    <n v="0"/>
  </r>
  <r>
    <x v="2"/>
    <x v="4"/>
    <x v="0"/>
    <n v="0"/>
  </r>
  <r>
    <x v="2"/>
    <x v="4"/>
    <x v="1"/>
    <n v="0"/>
  </r>
  <r>
    <x v="2"/>
    <x v="5"/>
    <x v="0"/>
    <n v="1"/>
  </r>
  <r>
    <x v="2"/>
    <x v="5"/>
    <x v="1"/>
    <n v="0"/>
  </r>
  <r>
    <x v="2"/>
    <x v="6"/>
    <x v="0"/>
    <n v="2"/>
  </r>
  <r>
    <x v="2"/>
    <x v="6"/>
    <x v="1"/>
    <n v="2"/>
  </r>
  <r>
    <x v="3"/>
    <x v="0"/>
    <x v="0"/>
    <n v="0"/>
  </r>
  <r>
    <x v="3"/>
    <x v="0"/>
    <x v="1"/>
    <n v="0"/>
  </r>
  <r>
    <x v="3"/>
    <x v="1"/>
    <x v="0"/>
    <n v="0"/>
  </r>
  <r>
    <x v="3"/>
    <x v="1"/>
    <x v="1"/>
    <n v="0"/>
  </r>
  <r>
    <x v="3"/>
    <x v="2"/>
    <x v="0"/>
    <n v="11"/>
  </r>
  <r>
    <x v="3"/>
    <x v="2"/>
    <x v="1"/>
    <n v="13"/>
  </r>
  <r>
    <x v="3"/>
    <x v="3"/>
    <x v="0"/>
    <n v="1"/>
  </r>
  <r>
    <x v="3"/>
    <x v="3"/>
    <x v="1"/>
    <n v="0"/>
  </r>
  <r>
    <x v="3"/>
    <x v="4"/>
    <x v="0"/>
    <n v="0"/>
  </r>
  <r>
    <x v="3"/>
    <x v="4"/>
    <x v="1"/>
    <n v="0"/>
  </r>
  <r>
    <x v="3"/>
    <x v="5"/>
    <x v="0"/>
    <n v="5"/>
  </r>
  <r>
    <x v="3"/>
    <x v="5"/>
    <x v="1"/>
    <n v="1"/>
  </r>
  <r>
    <x v="3"/>
    <x v="6"/>
    <x v="0"/>
    <n v="0"/>
  </r>
  <r>
    <x v="3"/>
    <x v="6"/>
    <x v="1"/>
    <n v="0"/>
  </r>
  <r>
    <x v="4"/>
    <x v="0"/>
    <x v="0"/>
    <n v="0"/>
  </r>
  <r>
    <x v="4"/>
    <x v="0"/>
    <x v="1"/>
    <n v="0"/>
  </r>
  <r>
    <x v="4"/>
    <x v="1"/>
    <x v="0"/>
    <n v="0"/>
  </r>
  <r>
    <x v="4"/>
    <x v="1"/>
    <x v="1"/>
    <n v="0"/>
  </r>
  <r>
    <x v="4"/>
    <x v="2"/>
    <x v="0"/>
    <n v="17"/>
  </r>
  <r>
    <x v="4"/>
    <x v="2"/>
    <x v="1"/>
    <n v="14"/>
  </r>
  <r>
    <x v="4"/>
    <x v="3"/>
    <x v="0"/>
    <n v="2"/>
  </r>
  <r>
    <x v="4"/>
    <x v="3"/>
    <x v="1"/>
    <n v="0"/>
  </r>
  <r>
    <x v="4"/>
    <x v="4"/>
    <x v="0"/>
    <n v="0"/>
  </r>
  <r>
    <x v="4"/>
    <x v="4"/>
    <x v="1"/>
    <n v="0"/>
  </r>
  <r>
    <x v="4"/>
    <x v="5"/>
    <x v="0"/>
    <n v="2"/>
  </r>
  <r>
    <x v="4"/>
    <x v="5"/>
    <x v="1"/>
    <n v="0"/>
  </r>
  <r>
    <x v="4"/>
    <x v="6"/>
    <x v="0"/>
    <n v="1"/>
  </r>
  <r>
    <x v="4"/>
    <x v="6"/>
    <x v="1"/>
    <n v="0"/>
  </r>
  <r>
    <x v="5"/>
    <x v="0"/>
    <x v="0"/>
    <n v="0"/>
  </r>
  <r>
    <x v="5"/>
    <x v="0"/>
    <x v="1"/>
    <n v="0"/>
  </r>
  <r>
    <x v="5"/>
    <x v="1"/>
    <x v="0"/>
    <n v="0"/>
  </r>
  <r>
    <x v="5"/>
    <x v="1"/>
    <x v="1"/>
    <n v="0"/>
  </r>
  <r>
    <x v="5"/>
    <x v="2"/>
    <x v="0"/>
    <n v="9"/>
  </r>
  <r>
    <x v="5"/>
    <x v="2"/>
    <x v="1"/>
    <n v="10"/>
  </r>
  <r>
    <x v="5"/>
    <x v="3"/>
    <x v="0"/>
    <n v="3"/>
  </r>
  <r>
    <x v="5"/>
    <x v="3"/>
    <x v="1"/>
    <n v="0"/>
  </r>
  <r>
    <x v="5"/>
    <x v="4"/>
    <x v="0"/>
    <n v="0"/>
  </r>
  <r>
    <x v="5"/>
    <x v="4"/>
    <x v="1"/>
    <n v="0"/>
  </r>
  <r>
    <x v="5"/>
    <x v="5"/>
    <x v="0"/>
    <n v="4"/>
  </r>
  <r>
    <x v="5"/>
    <x v="5"/>
    <x v="1"/>
    <n v="0"/>
  </r>
  <r>
    <x v="5"/>
    <x v="6"/>
    <x v="0"/>
    <n v="0"/>
  </r>
  <r>
    <x v="5"/>
    <x v="6"/>
    <x v="1"/>
    <n v="0"/>
  </r>
  <r>
    <x v="6"/>
    <x v="0"/>
    <x v="0"/>
    <n v="0"/>
  </r>
  <r>
    <x v="6"/>
    <x v="0"/>
    <x v="1"/>
    <n v="0"/>
  </r>
  <r>
    <x v="6"/>
    <x v="1"/>
    <x v="0"/>
    <n v="0"/>
  </r>
  <r>
    <x v="6"/>
    <x v="1"/>
    <x v="1"/>
    <n v="0"/>
  </r>
  <r>
    <x v="6"/>
    <x v="2"/>
    <x v="0"/>
    <n v="11"/>
  </r>
  <r>
    <x v="6"/>
    <x v="2"/>
    <x v="1"/>
    <n v="6"/>
  </r>
  <r>
    <x v="6"/>
    <x v="3"/>
    <x v="0"/>
    <n v="1"/>
  </r>
  <r>
    <x v="6"/>
    <x v="3"/>
    <x v="1"/>
    <n v="0"/>
  </r>
  <r>
    <x v="6"/>
    <x v="4"/>
    <x v="0"/>
    <n v="0"/>
  </r>
  <r>
    <x v="6"/>
    <x v="4"/>
    <x v="1"/>
    <n v="0"/>
  </r>
  <r>
    <x v="6"/>
    <x v="5"/>
    <x v="0"/>
    <n v="1"/>
  </r>
  <r>
    <x v="6"/>
    <x v="5"/>
    <x v="1"/>
    <n v="0"/>
  </r>
  <r>
    <x v="6"/>
    <x v="6"/>
    <x v="0"/>
    <n v="1"/>
  </r>
  <r>
    <x v="6"/>
    <x v="6"/>
    <x v="1"/>
    <n v="0"/>
  </r>
  <r>
    <x v="7"/>
    <x v="0"/>
    <x v="0"/>
    <n v="0"/>
  </r>
  <r>
    <x v="7"/>
    <x v="0"/>
    <x v="1"/>
    <n v="0"/>
  </r>
  <r>
    <x v="7"/>
    <x v="1"/>
    <x v="0"/>
    <n v="0"/>
  </r>
  <r>
    <x v="7"/>
    <x v="1"/>
    <x v="1"/>
    <n v="0"/>
  </r>
  <r>
    <x v="7"/>
    <x v="2"/>
    <x v="0"/>
    <n v="10"/>
  </r>
  <r>
    <x v="7"/>
    <x v="2"/>
    <x v="1"/>
    <n v="15"/>
  </r>
  <r>
    <x v="7"/>
    <x v="3"/>
    <x v="0"/>
    <n v="0"/>
  </r>
  <r>
    <x v="7"/>
    <x v="3"/>
    <x v="1"/>
    <n v="0"/>
  </r>
  <r>
    <x v="7"/>
    <x v="4"/>
    <x v="0"/>
    <n v="0"/>
  </r>
  <r>
    <x v="7"/>
    <x v="4"/>
    <x v="1"/>
    <n v="0"/>
  </r>
  <r>
    <x v="7"/>
    <x v="5"/>
    <x v="0"/>
    <n v="3"/>
  </r>
  <r>
    <x v="7"/>
    <x v="5"/>
    <x v="1"/>
    <n v="0"/>
  </r>
  <r>
    <x v="7"/>
    <x v="6"/>
    <x v="0"/>
    <n v="2"/>
  </r>
  <r>
    <x v="7"/>
    <x v="6"/>
    <x v="1"/>
    <n v="0"/>
  </r>
  <r>
    <x v="8"/>
    <x v="0"/>
    <x v="0"/>
    <n v="1"/>
  </r>
  <r>
    <x v="8"/>
    <x v="0"/>
    <x v="1"/>
    <n v="0"/>
  </r>
  <r>
    <x v="8"/>
    <x v="1"/>
    <x v="0"/>
    <n v="0"/>
  </r>
  <r>
    <x v="8"/>
    <x v="1"/>
    <x v="1"/>
    <n v="0"/>
  </r>
  <r>
    <x v="8"/>
    <x v="2"/>
    <x v="0"/>
    <n v="4"/>
  </r>
  <r>
    <x v="8"/>
    <x v="2"/>
    <x v="1"/>
    <n v="6"/>
  </r>
  <r>
    <x v="8"/>
    <x v="3"/>
    <x v="0"/>
    <n v="1"/>
  </r>
  <r>
    <x v="8"/>
    <x v="3"/>
    <x v="1"/>
    <n v="0"/>
  </r>
  <r>
    <x v="8"/>
    <x v="4"/>
    <x v="0"/>
    <n v="0"/>
  </r>
  <r>
    <x v="8"/>
    <x v="4"/>
    <x v="1"/>
    <n v="1"/>
  </r>
  <r>
    <x v="8"/>
    <x v="5"/>
    <x v="0"/>
    <n v="6"/>
  </r>
  <r>
    <x v="8"/>
    <x v="5"/>
    <x v="1"/>
    <n v="0"/>
  </r>
  <r>
    <x v="8"/>
    <x v="6"/>
    <x v="0"/>
    <n v="0"/>
  </r>
  <r>
    <x v="8"/>
    <x v="6"/>
    <x v="1"/>
    <n v="3"/>
  </r>
  <r>
    <x v="9"/>
    <x v="0"/>
    <x v="0"/>
    <n v="0"/>
  </r>
  <r>
    <x v="9"/>
    <x v="0"/>
    <x v="1"/>
    <n v="0"/>
  </r>
  <r>
    <x v="9"/>
    <x v="1"/>
    <x v="0"/>
    <n v="0"/>
  </r>
  <r>
    <x v="9"/>
    <x v="1"/>
    <x v="1"/>
    <n v="0"/>
  </r>
  <r>
    <x v="9"/>
    <x v="2"/>
    <x v="0"/>
    <n v="3"/>
  </r>
  <r>
    <x v="9"/>
    <x v="2"/>
    <x v="1"/>
    <n v="10"/>
  </r>
  <r>
    <x v="9"/>
    <x v="3"/>
    <x v="0"/>
    <n v="1"/>
  </r>
  <r>
    <x v="9"/>
    <x v="3"/>
    <x v="1"/>
    <n v="0"/>
  </r>
  <r>
    <x v="9"/>
    <x v="4"/>
    <x v="0"/>
    <n v="0"/>
  </r>
  <r>
    <x v="9"/>
    <x v="4"/>
    <x v="1"/>
    <n v="0"/>
  </r>
  <r>
    <x v="9"/>
    <x v="5"/>
    <x v="0"/>
    <n v="1"/>
  </r>
  <r>
    <x v="9"/>
    <x v="5"/>
    <x v="1"/>
    <n v="1"/>
  </r>
  <r>
    <x v="9"/>
    <x v="6"/>
    <x v="0"/>
    <n v="0"/>
  </r>
  <r>
    <x v="9"/>
    <x v="6"/>
    <x v="1"/>
    <n v="1"/>
  </r>
  <r>
    <x v="10"/>
    <x v="0"/>
    <x v="0"/>
    <n v="0"/>
  </r>
  <r>
    <x v="10"/>
    <x v="0"/>
    <x v="1"/>
    <n v="0"/>
  </r>
  <r>
    <x v="10"/>
    <x v="1"/>
    <x v="0"/>
    <n v="0"/>
  </r>
  <r>
    <x v="10"/>
    <x v="1"/>
    <x v="1"/>
    <n v="0"/>
  </r>
  <r>
    <x v="10"/>
    <x v="2"/>
    <x v="0"/>
    <n v="11"/>
  </r>
  <r>
    <x v="10"/>
    <x v="2"/>
    <x v="1"/>
    <n v="11"/>
  </r>
  <r>
    <x v="10"/>
    <x v="3"/>
    <x v="0"/>
    <n v="1"/>
  </r>
  <r>
    <x v="10"/>
    <x v="3"/>
    <x v="1"/>
    <n v="0"/>
  </r>
  <r>
    <x v="10"/>
    <x v="4"/>
    <x v="0"/>
    <n v="0"/>
  </r>
  <r>
    <x v="10"/>
    <x v="4"/>
    <x v="1"/>
    <n v="0"/>
  </r>
  <r>
    <x v="10"/>
    <x v="5"/>
    <x v="0"/>
    <n v="3"/>
  </r>
  <r>
    <x v="10"/>
    <x v="5"/>
    <x v="1"/>
    <n v="0"/>
  </r>
  <r>
    <x v="10"/>
    <x v="6"/>
    <x v="0"/>
    <n v="0"/>
  </r>
  <r>
    <x v="10"/>
    <x v="6"/>
    <x v="1"/>
    <n v="0"/>
  </r>
  <r>
    <x v="11"/>
    <x v="0"/>
    <x v="0"/>
    <n v="0"/>
  </r>
  <r>
    <x v="11"/>
    <x v="0"/>
    <x v="1"/>
    <n v="0"/>
  </r>
  <r>
    <x v="11"/>
    <x v="1"/>
    <x v="0"/>
    <n v="0"/>
  </r>
  <r>
    <x v="11"/>
    <x v="1"/>
    <x v="1"/>
    <n v="0"/>
  </r>
  <r>
    <x v="11"/>
    <x v="2"/>
    <x v="0"/>
    <n v="16"/>
  </r>
  <r>
    <x v="11"/>
    <x v="2"/>
    <x v="1"/>
    <n v="9"/>
  </r>
  <r>
    <x v="11"/>
    <x v="3"/>
    <x v="0"/>
    <n v="2"/>
  </r>
  <r>
    <x v="11"/>
    <x v="3"/>
    <x v="1"/>
    <n v="0"/>
  </r>
  <r>
    <x v="11"/>
    <x v="4"/>
    <x v="0"/>
    <n v="1"/>
  </r>
  <r>
    <x v="11"/>
    <x v="4"/>
    <x v="1"/>
    <n v="0"/>
  </r>
  <r>
    <x v="11"/>
    <x v="5"/>
    <x v="0"/>
    <n v="5"/>
  </r>
  <r>
    <x v="11"/>
    <x v="5"/>
    <x v="1"/>
    <n v="0"/>
  </r>
  <r>
    <x v="11"/>
    <x v="6"/>
    <x v="0"/>
    <n v="1"/>
  </r>
  <r>
    <x v="11"/>
    <x v="6"/>
    <x v="1"/>
    <n v="0"/>
  </r>
  <r>
    <x v="12"/>
    <x v="0"/>
    <x v="0"/>
    <n v="0"/>
  </r>
  <r>
    <x v="12"/>
    <x v="0"/>
    <x v="1"/>
    <n v="0"/>
  </r>
  <r>
    <x v="12"/>
    <x v="1"/>
    <x v="0"/>
    <n v="0"/>
  </r>
  <r>
    <x v="12"/>
    <x v="1"/>
    <x v="1"/>
    <n v="0"/>
  </r>
  <r>
    <x v="12"/>
    <x v="2"/>
    <x v="0"/>
    <n v="10"/>
  </r>
  <r>
    <x v="12"/>
    <x v="2"/>
    <x v="1"/>
    <n v="3"/>
  </r>
  <r>
    <x v="12"/>
    <x v="3"/>
    <x v="0"/>
    <n v="1"/>
  </r>
  <r>
    <x v="12"/>
    <x v="3"/>
    <x v="1"/>
    <n v="0"/>
  </r>
  <r>
    <x v="12"/>
    <x v="4"/>
    <x v="0"/>
    <n v="0"/>
  </r>
  <r>
    <x v="12"/>
    <x v="4"/>
    <x v="1"/>
    <n v="0"/>
  </r>
  <r>
    <x v="12"/>
    <x v="5"/>
    <x v="0"/>
    <n v="4"/>
  </r>
  <r>
    <x v="12"/>
    <x v="5"/>
    <x v="1"/>
    <n v="2"/>
  </r>
  <r>
    <x v="12"/>
    <x v="6"/>
    <x v="0"/>
    <n v="0"/>
  </r>
  <r>
    <x v="12"/>
    <x v="6"/>
    <x v="1"/>
    <n v="1"/>
  </r>
  <r>
    <x v="13"/>
    <x v="0"/>
    <x v="0"/>
    <n v="1"/>
  </r>
  <r>
    <x v="13"/>
    <x v="0"/>
    <x v="1"/>
    <n v="0"/>
  </r>
  <r>
    <x v="13"/>
    <x v="1"/>
    <x v="0"/>
    <n v="0"/>
  </r>
  <r>
    <x v="13"/>
    <x v="1"/>
    <x v="1"/>
    <n v="0"/>
  </r>
  <r>
    <x v="13"/>
    <x v="2"/>
    <x v="0"/>
    <n v="15"/>
  </r>
  <r>
    <x v="13"/>
    <x v="2"/>
    <x v="1"/>
    <n v="8"/>
  </r>
  <r>
    <x v="13"/>
    <x v="3"/>
    <x v="0"/>
    <n v="0"/>
  </r>
  <r>
    <x v="13"/>
    <x v="3"/>
    <x v="1"/>
    <n v="0"/>
  </r>
  <r>
    <x v="13"/>
    <x v="4"/>
    <x v="0"/>
    <n v="1"/>
  </r>
  <r>
    <x v="13"/>
    <x v="4"/>
    <x v="1"/>
    <n v="0"/>
  </r>
  <r>
    <x v="13"/>
    <x v="5"/>
    <x v="0"/>
    <n v="5"/>
  </r>
  <r>
    <x v="13"/>
    <x v="5"/>
    <x v="1"/>
    <n v="0"/>
  </r>
  <r>
    <x v="13"/>
    <x v="6"/>
    <x v="0"/>
    <n v="2"/>
  </r>
  <r>
    <x v="13"/>
    <x v="6"/>
    <x v="1"/>
    <n v="1"/>
  </r>
  <r>
    <x v="14"/>
    <x v="0"/>
    <x v="0"/>
    <n v="0"/>
  </r>
  <r>
    <x v="14"/>
    <x v="0"/>
    <x v="1"/>
    <n v="0"/>
  </r>
  <r>
    <x v="14"/>
    <x v="1"/>
    <x v="0"/>
    <n v="0"/>
  </r>
  <r>
    <x v="14"/>
    <x v="1"/>
    <x v="1"/>
    <n v="0"/>
  </r>
  <r>
    <x v="14"/>
    <x v="2"/>
    <x v="0"/>
    <n v="10"/>
  </r>
  <r>
    <x v="14"/>
    <x v="2"/>
    <x v="1"/>
    <n v="5"/>
  </r>
  <r>
    <x v="14"/>
    <x v="3"/>
    <x v="0"/>
    <n v="0"/>
  </r>
  <r>
    <x v="14"/>
    <x v="3"/>
    <x v="1"/>
    <n v="0"/>
  </r>
  <r>
    <x v="14"/>
    <x v="4"/>
    <x v="0"/>
    <n v="0"/>
  </r>
  <r>
    <x v="14"/>
    <x v="4"/>
    <x v="1"/>
    <n v="0"/>
  </r>
  <r>
    <x v="14"/>
    <x v="5"/>
    <x v="0"/>
    <n v="14"/>
  </r>
  <r>
    <x v="14"/>
    <x v="5"/>
    <x v="1"/>
    <n v="0"/>
  </r>
  <r>
    <x v="14"/>
    <x v="6"/>
    <x v="0"/>
    <n v="1"/>
  </r>
  <r>
    <x v="14"/>
    <x v="6"/>
    <x v="1"/>
    <n v="0"/>
  </r>
  <r>
    <x v="15"/>
    <x v="0"/>
    <x v="0"/>
    <n v="0"/>
  </r>
  <r>
    <x v="15"/>
    <x v="0"/>
    <x v="1"/>
    <n v="0"/>
  </r>
  <r>
    <x v="15"/>
    <x v="1"/>
    <x v="0"/>
    <n v="0"/>
  </r>
  <r>
    <x v="15"/>
    <x v="1"/>
    <x v="1"/>
    <n v="0"/>
  </r>
  <r>
    <x v="15"/>
    <x v="2"/>
    <x v="0"/>
    <n v="15"/>
  </r>
  <r>
    <x v="15"/>
    <x v="2"/>
    <x v="1"/>
    <n v="15"/>
  </r>
  <r>
    <x v="15"/>
    <x v="3"/>
    <x v="0"/>
    <n v="1"/>
  </r>
  <r>
    <x v="15"/>
    <x v="3"/>
    <x v="1"/>
    <n v="0"/>
  </r>
  <r>
    <x v="15"/>
    <x v="4"/>
    <x v="0"/>
    <n v="1"/>
  </r>
  <r>
    <x v="15"/>
    <x v="4"/>
    <x v="1"/>
    <n v="0"/>
  </r>
  <r>
    <x v="15"/>
    <x v="5"/>
    <x v="0"/>
    <n v="4"/>
  </r>
  <r>
    <x v="15"/>
    <x v="5"/>
    <x v="1"/>
    <n v="0"/>
  </r>
  <r>
    <x v="15"/>
    <x v="6"/>
    <x v="0"/>
    <n v="1"/>
  </r>
  <r>
    <x v="15"/>
    <x v="6"/>
    <x v="1"/>
    <n v="0"/>
  </r>
  <r>
    <x v="16"/>
    <x v="7"/>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0CEBCDD-F953-4EBC-9FDB-14436FFDEF98}" name="PivotTable15" cacheId="3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D15" firstHeaderRow="1" firstDataRow="2" firstDataCol="1" rowPageCount="1" colPageCount="1"/>
  <pivotFields count="4">
    <pivotField axis="axisPage" multipleItemSelectionAllowed="1" showAll="0">
      <items count="18">
        <item h="1" x="16"/>
        <item h="1" x="0"/>
        <item h="1" x="1"/>
        <item h="1" x="2"/>
        <item h="1" x="3"/>
        <item h="1" x="4"/>
        <item h="1" x="5"/>
        <item h="1" x="6"/>
        <item h="1" x="7"/>
        <item h="1" x="8"/>
        <item h="1" x="9"/>
        <item h="1" x="10"/>
        <item h="1" x="11"/>
        <item h="1" x="12"/>
        <item x="13"/>
        <item h="1" x="14"/>
        <item h="1" x="15"/>
        <item t="default"/>
      </items>
    </pivotField>
    <pivotField axis="axisRow" showAll="0">
      <items count="22">
        <item x="7"/>
        <item m="1" x="8"/>
        <item m="1" x="9"/>
        <item m="1" x="10"/>
        <item m="1" x="11"/>
        <item m="1" x="12"/>
        <item m="1" x="13"/>
        <item m="1" x="14"/>
        <item m="1" x="15"/>
        <item m="1" x="16"/>
        <item m="1" x="17"/>
        <item m="1" x="18"/>
        <item m="1" x="19"/>
        <item m="1" x="20"/>
        <item x="0"/>
        <item x="1"/>
        <item x="2"/>
        <item x="3"/>
        <item x="4"/>
        <item x="5"/>
        <item x="6"/>
        <item t="default"/>
      </items>
    </pivotField>
    <pivotField axis="axisCol" showAll="0">
      <items count="4">
        <item h="1" x="2"/>
        <item x="0"/>
        <item x="1"/>
        <item t="default"/>
      </items>
    </pivotField>
    <pivotField dataField="1" showAll="0"/>
  </pivotFields>
  <rowFields count="1">
    <field x="1"/>
  </rowFields>
  <rowItems count="8">
    <i>
      <x v="14"/>
    </i>
    <i>
      <x v="15"/>
    </i>
    <i>
      <x v="16"/>
    </i>
    <i>
      <x v="17"/>
    </i>
    <i>
      <x v="18"/>
    </i>
    <i>
      <x v="19"/>
    </i>
    <i>
      <x v="20"/>
    </i>
    <i t="grand">
      <x/>
    </i>
  </rowItems>
  <colFields count="1">
    <field x="2"/>
  </colFields>
  <colItems count="3">
    <i>
      <x v="1"/>
    </i>
    <i>
      <x v="2"/>
    </i>
    <i t="grand">
      <x/>
    </i>
  </colItems>
  <pageFields count="1">
    <pageField fld="0" hier="-1"/>
  </pageFields>
  <dataFields count="1">
    <dataField name="Sum of Total Primary Fires in road vehicles" fld="3" baseField="0" baseItem="0" numFmtId="3"/>
  </dataFields>
  <formats count="40">
    <format dxfId="119">
      <pivotArea type="all" dataOnly="0" outline="0" fieldPosition="0"/>
    </format>
    <format dxfId="118">
      <pivotArea outline="0" collapsedLevelsAreSubtotals="1" fieldPosition="0"/>
    </format>
    <format dxfId="117">
      <pivotArea type="origin" dataOnly="0" labelOnly="1" outline="0" fieldPosition="0"/>
    </format>
    <format dxfId="116">
      <pivotArea field="2" type="button" dataOnly="0" labelOnly="1" outline="0" axis="axisCol" fieldPosition="0"/>
    </format>
    <format dxfId="115">
      <pivotArea type="topRight" dataOnly="0" labelOnly="1" outline="0" fieldPosition="0"/>
    </format>
    <format dxfId="114">
      <pivotArea field="1" type="button" dataOnly="0" labelOnly="1" outline="0" axis="axisRow" fieldPosition="0"/>
    </format>
    <format dxfId="113">
      <pivotArea dataOnly="0" labelOnly="1" fieldPosition="0">
        <references count="1">
          <reference field="1" count="7">
            <x v="14"/>
            <x v="15"/>
            <x v="16"/>
            <x v="17"/>
            <x v="18"/>
            <x v="19"/>
            <x v="20"/>
          </reference>
        </references>
      </pivotArea>
    </format>
    <format dxfId="112">
      <pivotArea dataOnly="0" labelOnly="1" grandRow="1" outline="0" fieldPosition="0"/>
    </format>
    <format dxfId="111">
      <pivotArea dataOnly="0" labelOnly="1" fieldPosition="0">
        <references count="1">
          <reference field="2" count="0"/>
        </references>
      </pivotArea>
    </format>
    <format dxfId="110">
      <pivotArea dataOnly="0" labelOnly="1" grandCol="1" outline="0" fieldPosition="0"/>
    </format>
    <format dxfId="89">
      <pivotArea type="all" dataOnly="0" outline="0" fieldPosition="0"/>
    </format>
    <format dxfId="88">
      <pivotArea outline="0" collapsedLevelsAreSubtotals="1" fieldPosition="0"/>
    </format>
    <format dxfId="87">
      <pivotArea type="origin" dataOnly="0" labelOnly="1" outline="0" fieldPosition="0"/>
    </format>
    <format dxfId="86">
      <pivotArea field="2" type="button" dataOnly="0" labelOnly="1" outline="0" axis="axisCol" fieldPosition="0"/>
    </format>
    <format dxfId="85">
      <pivotArea type="topRight" dataOnly="0" labelOnly="1" outline="0" fieldPosition="0"/>
    </format>
    <format dxfId="84">
      <pivotArea field="1" type="button" dataOnly="0" labelOnly="1" outline="0" axis="axisRow" fieldPosition="0"/>
    </format>
    <format dxfId="83">
      <pivotArea dataOnly="0" labelOnly="1" fieldPosition="0">
        <references count="1">
          <reference field="1" count="7">
            <x v="14"/>
            <x v="15"/>
            <x v="16"/>
            <x v="17"/>
            <x v="18"/>
            <x v="19"/>
            <x v="20"/>
          </reference>
        </references>
      </pivotArea>
    </format>
    <format dxfId="82">
      <pivotArea dataOnly="0" labelOnly="1" grandRow="1" outline="0" fieldPosition="0"/>
    </format>
    <format dxfId="81">
      <pivotArea dataOnly="0" labelOnly="1" fieldPosition="0">
        <references count="1">
          <reference field="2" count="0"/>
        </references>
      </pivotArea>
    </format>
    <format dxfId="80">
      <pivotArea dataOnly="0" labelOnly="1" grandCol="1" outline="0" fieldPosition="0"/>
    </format>
    <format dxfId="59">
      <pivotArea type="all" dataOnly="0" outline="0" fieldPosition="0"/>
    </format>
    <format dxfId="58">
      <pivotArea outline="0" collapsedLevelsAreSubtotals="1" fieldPosition="0"/>
    </format>
    <format dxfId="57">
      <pivotArea type="origin" dataOnly="0" labelOnly="1" outline="0" fieldPosition="0"/>
    </format>
    <format dxfId="56">
      <pivotArea field="2" type="button" dataOnly="0" labelOnly="1" outline="0" axis="axisCol" fieldPosition="0"/>
    </format>
    <format dxfId="55">
      <pivotArea type="topRight" dataOnly="0" labelOnly="1" outline="0" fieldPosition="0"/>
    </format>
    <format dxfId="54">
      <pivotArea field="1" type="button" dataOnly="0" labelOnly="1" outline="0" axis="axisRow" fieldPosition="0"/>
    </format>
    <format dxfId="53">
      <pivotArea dataOnly="0" labelOnly="1" fieldPosition="0">
        <references count="1">
          <reference field="1" count="7">
            <x v="14"/>
            <x v="15"/>
            <x v="16"/>
            <x v="17"/>
            <x v="18"/>
            <x v="19"/>
            <x v="20"/>
          </reference>
        </references>
      </pivotArea>
    </format>
    <format dxfId="52">
      <pivotArea dataOnly="0" labelOnly="1" grandRow="1" outline="0" fieldPosition="0"/>
    </format>
    <format dxfId="51">
      <pivotArea dataOnly="0" labelOnly="1" fieldPosition="0">
        <references count="1">
          <reference field="2" count="0"/>
        </references>
      </pivotArea>
    </format>
    <format dxfId="50">
      <pivotArea dataOnly="0" labelOnly="1" grandCol="1" outline="0" fieldPosition="0"/>
    </format>
    <format dxfId="29">
      <pivotArea type="all" dataOnly="0" outline="0" fieldPosition="0"/>
    </format>
    <format dxfId="28">
      <pivotArea outline="0" collapsedLevelsAreSubtotals="1" fieldPosition="0"/>
    </format>
    <format dxfId="27">
      <pivotArea type="origin" dataOnly="0" labelOnly="1" outline="0" fieldPosition="0"/>
    </format>
    <format dxfId="26">
      <pivotArea field="2" type="button" dataOnly="0" labelOnly="1" outline="0" axis="axisCol" fieldPosition="0"/>
    </format>
    <format dxfId="25">
      <pivotArea type="topRight" dataOnly="0" labelOnly="1" outline="0" fieldPosition="0"/>
    </format>
    <format dxfId="24">
      <pivotArea field="1" type="button" dataOnly="0" labelOnly="1" outline="0" axis="axisRow" fieldPosition="0"/>
    </format>
    <format dxfId="23">
      <pivotArea dataOnly="0" labelOnly="1" fieldPosition="0">
        <references count="1">
          <reference field="1" count="7">
            <x v="14"/>
            <x v="15"/>
            <x v="16"/>
            <x v="17"/>
            <x v="18"/>
            <x v="19"/>
            <x v="20"/>
          </reference>
        </references>
      </pivotArea>
    </format>
    <format dxfId="22">
      <pivotArea dataOnly="0" labelOnly="1" grandRow="1" outline="0" fieldPosition="0"/>
    </format>
    <format dxfId="21">
      <pivotArea dataOnly="0" labelOnly="1" fieldPosition="0">
        <references count="1">
          <reference field="2" count="0"/>
        </references>
      </pivotArea>
    </format>
    <format dxfId="2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E7AA68-5AFB-43C1-A454-2361FE024147}" name="PivotTable16" cacheId="3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4:D43" firstHeaderRow="1" firstDataRow="2" firstDataCol="1" rowPageCount="1" colPageCount="1"/>
  <pivotFields count="4">
    <pivotField axis="axisPage" multipleItemSelectionAllowed="1" showAll="0">
      <items count="18">
        <item h="1" x="16"/>
        <item h="1" x="0"/>
        <item h="1" x="1"/>
        <item h="1" x="2"/>
        <item h="1" x="3"/>
        <item h="1" x="4"/>
        <item h="1" x="5"/>
        <item h="1" x="6"/>
        <item h="1" x="7"/>
        <item h="1" x="8"/>
        <item h="1" x="9"/>
        <item h="1" x="10"/>
        <item h="1" x="11"/>
        <item h="1" x="12"/>
        <item x="13"/>
        <item h="1" x="14"/>
        <item h="1" x="15"/>
        <item t="default"/>
      </items>
    </pivotField>
    <pivotField axis="axisRow" showAll="0">
      <items count="9">
        <item h="1" x="7"/>
        <item x="0"/>
        <item x="1"/>
        <item x="2"/>
        <item x="3"/>
        <item x="4"/>
        <item x="5"/>
        <item x="6"/>
        <item t="default"/>
      </items>
    </pivotField>
    <pivotField axis="axisCol" showAll="0">
      <items count="4">
        <item x="2"/>
        <item x="0"/>
        <item x="1"/>
        <item t="default"/>
      </items>
    </pivotField>
    <pivotField dataField="1" showAll="0"/>
  </pivotFields>
  <rowFields count="1">
    <field x="1"/>
  </rowFields>
  <rowItems count="8">
    <i>
      <x v="1"/>
    </i>
    <i>
      <x v="2"/>
    </i>
    <i>
      <x v="3"/>
    </i>
    <i>
      <x v="4"/>
    </i>
    <i>
      <x v="5"/>
    </i>
    <i>
      <x v="6"/>
    </i>
    <i>
      <x v="7"/>
    </i>
    <i t="grand">
      <x/>
    </i>
  </rowItems>
  <colFields count="1">
    <field x="2"/>
  </colFields>
  <colItems count="3">
    <i>
      <x v="1"/>
    </i>
    <i>
      <x v="2"/>
    </i>
    <i t="grand">
      <x/>
    </i>
  </colItems>
  <pageFields count="1">
    <pageField fld="0" hier="-1"/>
  </pageFields>
  <dataFields count="1">
    <dataField name="Sum of Total casualties in road vehicles" fld="3" baseField="0" baseItem="0" numFmtId="3"/>
  </dataFields>
  <formats count="40">
    <format dxfId="109">
      <pivotArea type="all" dataOnly="0" outline="0" fieldPosition="0"/>
    </format>
    <format dxfId="108">
      <pivotArea outline="0" collapsedLevelsAreSubtotals="1" fieldPosition="0"/>
    </format>
    <format dxfId="107">
      <pivotArea type="origin" dataOnly="0" labelOnly="1" outline="0" fieldPosition="0"/>
    </format>
    <format dxfId="106">
      <pivotArea field="2" type="button" dataOnly="0" labelOnly="1" outline="0" axis="axisCol" fieldPosition="0"/>
    </format>
    <format dxfId="105">
      <pivotArea type="topRight" dataOnly="0" labelOnly="1" outline="0" fieldPosition="0"/>
    </format>
    <format dxfId="104">
      <pivotArea field="1" type="button" dataOnly="0" labelOnly="1" outline="0" axis="axisRow" fieldPosition="0"/>
    </format>
    <format dxfId="103">
      <pivotArea dataOnly="0" labelOnly="1" fieldPosition="0">
        <references count="1">
          <reference field="1" count="0"/>
        </references>
      </pivotArea>
    </format>
    <format dxfId="102">
      <pivotArea dataOnly="0" labelOnly="1" grandRow="1" outline="0" fieldPosition="0"/>
    </format>
    <format dxfId="101">
      <pivotArea dataOnly="0" labelOnly="1" fieldPosition="0">
        <references count="1">
          <reference field="2" count="2">
            <x v="1"/>
            <x v="2"/>
          </reference>
        </references>
      </pivotArea>
    </format>
    <format dxfId="100">
      <pivotArea dataOnly="0" labelOnly="1" grandCol="1" outline="0" fieldPosition="0"/>
    </format>
    <format dxfId="79">
      <pivotArea type="all" dataOnly="0" outline="0" fieldPosition="0"/>
    </format>
    <format dxfId="78">
      <pivotArea outline="0" collapsedLevelsAreSubtotals="1" fieldPosition="0"/>
    </format>
    <format dxfId="77">
      <pivotArea type="origin" dataOnly="0" labelOnly="1" outline="0" fieldPosition="0"/>
    </format>
    <format dxfId="76">
      <pivotArea field="2" type="button" dataOnly="0" labelOnly="1" outline="0" axis="axisCol" fieldPosition="0"/>
    </format>
    <format dxfId="75">
      <pivotArea type="topRight" dataOnly="0" labelOnly="1" outline="0" fieldPosition="0"/>
    </format>
    <format dxfId="74">
      <pivotArea field="1" type="button" dataOnly="0" labelOnly="1" outline="0" axis="axisRow" fieldPosition="0"/>
    </format>
    <format dxfId="73">
      <pivotArea dataOnly="0" labelOnly="1" fieldPosition="0">
        <references count="1">
          <reference field="1" count="0"/>
        </references>
      </pivotArea>
    </format>
    <format dxfId="72">
      <pivotArea dataOnly="0" labelOnly="1" grandRow="1" outline="0" fieldPosition="0"/>
    </format>
    <format dxfId="71">
      <pivotArea dataOnly="0" labelOnly="1" fieldPosition="0">
        <references count="1">
          <reference field="2" count="2">
            <x v="1"/>
            <x v="2"/>
          </reference>
        </references>
      </pivotArea>
    </format>
    <format dxfId="70">
      <pivotArea dataOnly="0" labelOnly="1" grandCol="1" outline="0" fieldPosition="0"/>
    </format>
    <format dxfId="49">
      <pivotArea type="all" dataOnly="0" outline="0" fieldPosition="0"/>
    </format>
    <format dxfId="48">
      <pivotArea outline="0" collapsedLevelsAreSubtotals="1" fieldPosition="0"/>
    </format>
    <format dxfId="47">
      <pivotArea type="origin" dataOnly="0" labelOnly="1" outline="0" fieldPosition="0"/>
    </format>
    <format dxfId="46">
      <pivotArea field="2" type="button" dataOnly="0" labelOnly="1" outline="0" axis="axisCol" fieldPosition="0"/>
    </format>
    <format dxfId="45">
      <pivotArea type="topRight" dataOnly="0" labelOnly="1" outline="0" fieldPosition="0"/>
    </format>
    <format dxfId="44">
      <pivotArea field="1" type="button" dataOnly="0" labelOnly="1" outline="0" axis="axisRow" fieldPosition="0"/>
    </format>
    <format dxfId="43">
      <pivotArea dataOnly="0" labelOnly="1" fieldPosition="0">
        <references count="1">
          <reference field="1" count="0"/>
        </references>
      </pivotArea>
    </format>
    <format dxfId="42">
      <pivotArea dataOnly="0" labelOnly="1" grandRow="1" outline="0" fieldPosition="0"/>
    </format>
    <format dxfId="41">
      <pivotArea dataOnly="0" labelOnly="1" fieldPosition="0">
        <references count="1">
          <reference field="2" count="2">
            <x v="1"/>
            <x v="2"/>
          </reference>
        </references>
      </pivotArea>
    </format>
    <format dxfId="40">
      <pivotArea dataOnly="0" labelOnly="1" grandCol="1" outline="0" fieldPosition="0"/>
    </format>
    <format dxfId="19">
      <pivotArea type="all" dataOnly="0" outline="0" fieldPosition="0"/>
    </format>
    <format dxfId="18">
      <pivotArea outline="0" collapsedLevelsAreSubtotals="1" fieldPosition="0"/>
    </format>
    <format dxfId="17">
      <pivotArea type="origin" dataOnly="0" labelOnly="1" outline="0" fieldPosition="0"/>
    </format>
    <format dxfId="16">
      <pivotArea field="2" type="button" dataOnly="0" labelOnly="1" outline="0" axis="axisCol" fieldPosition="0"/>
    </format>
    <format dxfId="15">
      <pivotArea type="topRight" dataOnly="0" labelOnly="1" outline="0" fieldPosition="0"/>
    </format>
    <format dxfId="14">
      <pivotArea field="1" type="button" dataOnly="0" labelOnly="1" outline="0" axis="axisRow" fieldPosition="0"/>
    </format>
    <format dxfId="13">
      <pivotArea dataOnly="0" labelOnly="1" fieldPosition="0">
        <references count="1">
          <reference field="1" count="0"/>
        </references>
      </pivotArea>
    </format>
    <format dxfId="12">
      <pivotArea dataOnly="0" labelOnly="1" grandRow="1" outline="0" fieldPosition="0"/>
    </format>
    <format dxfId="11">
      <pivotArea dataOnly="0" labelOnly="1" fieldPosition="0">
        <references count="1">
          <reference field="2" count="2">
            <x v="1"/>
            <x v="2"/>
          </reference>
        </references>
      </pivotArea>
    </format>
    <format dxfId="1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1D8BF74-0C8D-4528-8AE2-7AC0EE949CEF}" name="PivotTable14" cacheId="3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0:D29" firstHeaderRow="1" firstDataRow="2" firstDataCol="1" rowPageCount="1" colPageCount="1"/>
  <pivotFields count="4">
    <pivotField axis="axisPage" multipleItemSelectionAllowed="1" showAll="0">
      <items count="18">
        <item h="1" x="16"/>
        <item h="1" x="0"/>
        <item h="1" x="1"/>
        <item h="1" x="2"/>
        <item h="1" x="3"/>
        <item h="1" x="4"/>
        <item h="1" x="5"/>
        <item h="1" x="6"/>
        <item h="1" x="7"/>
        <item h="1" x="8"/>
        <item h="1" x="9"/>
        <item h="1" x="10"/>
        <item h="1" x="11"/>
        <item h="1" x="12"/>
        <item x="13"/>
        <item h="1" x="14"/>
        <item h="1" x="15"/>
        <item t="default"/>
      </items>
    </pivotField>
    <pivotField axis="axisRow" showAll="0">
      <items count="9">
        <item h="1" x="7"/>
        <item x="0"/>
        <item x="1"/>
        <item x="2"/>
        <item x="3"/>
        <item x="4"/>
        <item x="5"/>
        <item x="6"/>
        <item t="default"/>
      </items>
    </pivotField>
    <pivotField axis="axisCol" showAll="0">
      <items count="5">
        <item x="2"/>
        <item x="0"/>
        <item x="1"/>
        <item m="1" x="3"/>
        <item t="default"/>
      </items>
    </pivotField>
    <pivotField dataField="1" showAll="0"/>
  </pivotFields>
  <rowFields count="1">
    <field x="1"/>
  </rowFields>
  <rowItems count="8">
    <i>
      <x v="1"/>
    </i>
    <i>
      <x v="2"/>
    </i>
    <i>
      <x v="3"/>
    </i>
    <i>
      <x v="4"/>
    </i>
    <i>
      <x v="5"/>
    </i>
    <i>
      <x v="6"/>
    </i>
    <i>
      <x v="7"/>
    </i>
    <i t="grand">
      <x/>
    </i>
  </rowItems>
  <colFields count="1">
    <field x="2"/>
  </colFields>
  <colItems count="3">
    <i>
      <x v="1"/>
    </i>
    <i>
      <x v="2"/>
    </i>
    <i t="grand">
      <x/>
    </i>
  </colItems>
  <pageFields count="1">
    <pageField fld="0" hier="-1"/>
  </pageFields>
  <dataFields count="1">
    <dataField name="Sum of Total fatalities in road vehicles" fld="3" baseField="0" baseItem="0" numFmtId="3"/>
  </dataFields>
  <formats count="40">
    <format dxfId="99">
      <pivotArea type="all" dataOnly="0" outline="0" fieldPosition="0"/>
    </format>
    <format dxfId="98">
      <pivotArea outline="0" collapsedLevelsAreSubtotals="1" fieldPosition="0"/>
    </format>
    <format dxfId="97">
      <pivotArea type="origin" dataOnly="0" labelOnly="1" outline="0" fieldPosition="0"/>
    </format>
    <format dxfId="96">
      <pivotArea field="2" type="button" dataOnly="0" labelOnly="1" outline="0" axis="axisCol" fieldPosition="0"/>
    </format>
    <format dxfId="95">
      <pivotArea type="topRight" dataOnly="0" labelOnly="1" outline="0" fieldPosition="0"/>
    </format>
    <format dxfId="94">
      <pivotArea field="1" type="button" dataOnly="0" labelOnly="1" outline="0" axis="axisRow" fieldPosition="0"/>
    </format>
    <format dxfId="93">
      <pivotArea dataOnly="0" labelOnly="1" fieldPosition="0">
        <references count="1">
          <reference field="1" count="0"/>
        </references>
      </pivotArea>
    </format>
    <format dxfId="92">
      <pivotArea dataOnly="0" labelOnly="1" grandRow="1" outline="0" fieldPosition="0"/>
    </format>
    <format dxfId="91">
      <pivotArea dataOnly="0" labelOnly="1" fieldPosition="0">
        <references count="1">
          <reference field="2" count="2">
            <x v="1"/>
            <x v="2"/>
          </reference>
        </references>
      </pivotArea>
    </format>
    <format dxfId="90">
      <pivotArea dataOnly="0" labelOnly="1" grandCol="1" outline="0" fieldPosition="0"/>
    </format>
    <format dxfId="69">
      <pivotArea type="all" dataOnly="0" outline="0" fieldPosition="0"/>
    </format>
    <format dxfId="68">
      <pivotArea outline="0" collapsedLevelsAreSubtotals="1" fieldPosition="0"/>
    </format>
    <format dxfId="67">
      <pivotArea type="origin" dataOnly="0" labelOnly="1" outline="0" fieldPosition="0"/>
    </format>
    <format dxfId="66">
      <pivotArea field="2" type="button" dataOnly="0" labelOnly="1" outline="0" axis="axisCol" fieldPosition="0"/>
    </format>
    <format dxfId="65">
      <pivotArea type="topRight" dataOnly="0" labelOnly="1" outline="0" fieldPosition="0"/>
    </format>
    <format dxfId="64">
      <pivotArea field="1" type="button" dataOnly="0" labelOnly="1" outline="0" axis="axisRow" fieldPosition="0"/>
    </format>
    <format dxfId="63">
      <pivotArea dataOnly="0" labelOnly="1" fieldPosition="0">
        <references count="1">
          <reference field="1" count="0"/>
        </references>
      </pivotArea>
    </format>
    <format dxfId="62">
      <pivotArea dataOnly="0" labelOnly="1" grandRow="1" outline="0" fieldPosition="0"/>
    </format>
    <format dxfId="61">
      <pivotArea dataOnly="0" labelOnly="1" fieldPosition="0">
        <references count="1">
          <reference field="2" count="2">
            <x v="1"/>
            <x v="2"/>
          </reference>
        </references>
      </pivotArea>
    </format>
    <format dxfId="60">
      <pivotArea dataOnly="0" labelOnly="1" grandCol="1" outline="0" fieldPosition="0"/>
    </format>
    <format dxfId="39">
      <pivotArea type="all" dataOnly="0" outline="0" fieldPosition="0"/>
    </format>
    <format dxfId="38">
      <pivotArea outline="0" collapsedLevelsAreSubtotals="1" fieldPosition="0"/>
    </format>
    <format dxfId="37">
      <pivotArea type="origin" dataOnly="0" labelOnly="1" outline="0" fieldPosition="0"/>
    </format>
    <format dxfId="36">
      <pivotArea field="2" type="button" dataOnly="0" labelOnly="1" outline="0" axis="axisCol" fieldPosition="0"/>
    </format>
    <format dxfId="35">
      <pivotArea type="topRight" dataOnly="0" labelOnly="1" outline="0" fieldPosition="0"/>
    </format>
    <format dxfId="34">
      <pivotArea field="1" type="button" dataOnly="0" labelOnly="1" outline="0" axis="axisRow" fieldPosition="0"/>
    </format>
    <format dxfId="33">
      <pivotArea dataOnly="0" labelOnly="1" fieldPosition="0">
        <references count="1">
          <reference field="1" count="0"/>
        </references>
      </pivotArea>
    </format>
    <format dxfId="32">
      <pivotArea dataOnly="0" labelOnly="1" grandRow="1" outline="0" fieldPosition="0"/>
    </format>
    <format dxfId="31">
      <pivotArea dataOnly="0" labelOnly="1" fieldPosition="0">
        <references count="1">
          <reference field="2" count="2">
            <x v="1"/>
            <x v="2"/>
          </reference>
        </references>
      </pivotArea>
    </format>
    <format dxfId="30">
      <pivotArea dataOnly="0" labelOnly="1" grandCol="1" outline="0"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2" type="button" dataOnly="0" labelOnly="1" outline="0" axis="axisCol" fieldPosition="0"/>
    </format>
    <format dxfId="5">
      <pivotArea type="topRight" dataOnly="0" labelOnly="1" outline="0" fieldPosition="0"/>
    </format>
    <format dxfId="4">
      <pivotArea field="1" type="button" dataOnly="0" labelOnly="1" outline="0" axis="axisRow" fieldPosition="0"/>
    </format>
    <format dxfId="3">
      <pivotArea dataOnly="0" labelOnly="1" fieldPosition="0">
        <references count="1">
          <reference field="1" count="0"/>
        </references>
      </pivotArea>
    </format>
    <format dxfId="2">
      <pivotArea dataOnly="0" labelOnly="1" grandRow="1" outline="0" fieldPosition="0"/>
    </format>
    <format dxfId="1">
      <pivotArea dataOnly="0" labelOnly="1" fieldPosition="0">
        <references count="1">
          <reference field="2" count="2">
            <x v="1"/>
            <x v="2"/>
          </reference>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ewsDesk@communities.gov.uk" TargetMode="External"/><Relationship Id="rId7" Type="http://schemas.openxmlformats.org/officeDocument/2006/relationships/drawing" Target="../drawings/drawing1.xml"/><Relationship Id="rId2" Type="http://schemas.openxmlformats.org/officeDocument/2006/relationships/hyperlink" Target="https://www.gov.uk/government/collections/fire-statistics-monitor" TargetMode="External"/><Relationship Id="rId1" Type="http://schemas.openxmlformats.org/officeDocument/2006/relationships/hyperlink" Target="https://www.gov.uk/search/research-and-statistics?keywords=fire&amp;content_store_document_type=upcoming_statistics&amp;order=release-date-oldest"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FireStatistics@communities.gov.uk"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https://www.gov.uk/government/statistical-data-sets/fire-statistics-guidance" TargetMode="Externa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862F-8685-4D35-80C6-C319E9108A0B}">
  <sheetPr codeName="Sheet1"/>
  <dimension ref="A1:K19"/>
  <sheetViews>
    <sheetView tabSelected="1" zoomScaleNormal="100" workbookViewId="0"/>
  </sheetViews>
  <sheetFormatPr defaultRowHeight="12.75" x14ac:dyDescent="0.2"/>
  <cols>
    <col min="1" max="1" width="87" style="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9" t="e" vm="1">
        <v>#VALUE!</v>
      </c>
    </row>
    <row r="2" spans="1:11" ht="27" x14ac:dyDescent="0.35">
      <c r="A2" s="10" t="s">
        <v>26</v>
      </c>
    </row>
    <row r="3" spans="1:11" ht="23.25" x14ac:dyDescent="0.2">
      <c r="A3" s="11" t="str">
        <f>_xlfn.CONCAT("England, year ending ",config!B5," ",config!B6,": data tables")</f>
        <v>England, year ending March 2026: data tables</v>
      </c>
    </row>
    <row r="4" spans="1:11" ht="45" customHeight="1" x14ac:dyDescent="0.25">
      <c r="A4" s="12" t="s">
        <v>30</v>
      </c>
      <c r="C4" s="2"/>
      <c r="K4" s="3"/>
    </row>
    <row r="5" spans="1:11" ht="31.5" customHeight="1" x14ac:dyDescent="0.2">
      <c r="A5" s="7" t="str">
        <f>_xlfn.CONCAT("Responsible Statistician: ",config!B4)</f>
        <v>Responsible Statistician: Paul Gaught-Allen</v>
      </c>
      <c r="B5" s="4"/>
    </row>
    <row r="6" spans="1:11" ht="31.5" customHeight="1" x14ac:dyDescent="0.2">
      <c r="A6" s="15" t="s">
        <v>99</v>
      </c>
      <c r="B6" s="4"/>
    </row>
    <row r="7" spans="1:11" ht="15.75" customHeight="1" x14ac:dyDescent="0.2">
      <c r="A7" s="16" t="s">
        <v>96</v>
      </c>
      <c r="B7" s="6"/>
    </row>
    <row r="8" spans="1:11" ht="31.5" customHeight="1" x14ac:dyDescent="0.2">
      <c r="A8" s="13" t="str">
        <f>_xlfn.CONCAT("Published: ",config!B1)</f>
        <v>Published: 22 July 2026</v>
      </c>
      <c r="B8" s="5"/>
    </row>
    <row r="9" spans="1:11" ht="15.75" customHeight="1" x14ac:dyDescent="0.2">
      <c r="A9" s="13" t="str">
        <f>_xlfn.CONCAT("Next update: ",config!B2)</f>
        <v>Next update: 28 October 2026</v>
      </c>
      <c r="B9" s="5"/>
    </row>
    <row r="10" spans="1:11" ht="31.5" customHeight="1" x14ac:dyDescent="0.2">
      <c r="A10" s="7" t="str">
        <f>_xlfn.CONCAT("Crown copyright © ",config!B6)</f>
        <v>Crown copyright © 2026</v>
      </c>
    </row>
    <row r="11" spans="1:11" ht="15.75" customHeight="1" x14ac:dyDescent="0.2">
      <c r="A11" s="14" t="s">
        <v>27</v>
      </c>
    </row>
    <row r="12" spans="1:11" ht="31.5" customHeight="1" x14ac:dyDescent="0.2">
      <c r="A12" s="7" t="s">
        <v>28</v>
      </c>
    </row>
    <row r="13" spans="1:11" ht="15.75" customHeight="1" x14ac:dyDescent="0.2">
      <c r="A13" s="7" t="s">
        <v>29</v>
      </c>
    </row>
    <row r="14" spans="1:11" ht="15.75" customHeight="1" x14ac:dyDescent="0.2">
      <c r="A14" s="8" t="s">
        <v>97</v>
      </c>
    </row>
    <row r="15" spans="1:11" x14ac:dyDescent="0.2">
      <c r="A15" s="9"/>
    </row>
    <row r="16" spans="1:11" x14ac:dyDescent="0.2">
      <c r="A16" s="9"/>
    </row>
    <row r="17" spans="1:1" x14ac:dyDescent="0.2">
      <c r="A17" s="9"/>
    </row>
    <row r="18" spans="1:1" x14ac:dyDescent="0.2">
      <c r="A18" s="9"/>
    </row>
    <row r="19" spans="1:1" x14ac:dyDescent="0.2">
      <c r="A19" s="9"/>
    </row>
  </sheetData>
  <hyperlinks>
    <hyperlink ref="A11" location="Contents!A1" display="Contents" xr:uid="{F28A5FF7-D6B2-4D5C-9308-D239EB343E96}"/>
    <hyperlink ref="A9" r:id="rId1" display="Next update: 24 October 2024" xr:uid="{81762632-4574-446F-B37D-13C6E35E1686}"/>
    <hyperlink ref="A8" r:id="rId2" display="Published: 12 August 2021" xr:uid="{93F6C8FE-F050-466A-BFB8-5CD496DC87C7}"/>
    <hyperlink ref="A7" r:id="rId3" xr:uid="{2A20C1CB-4CBB-4206-9AAD-E8CB1B06059D}"/>
    <hyperlink ref="A6" r:id="rId4" xr:uid="{19BC5201-571F-4FCC-8A2D-BB6A7AC5DF7A}"/>
    <hyperlink ref="A14" r:id="rId5" xr:uid="{1980D8A9-6720-4689-8D88-86D8A28FE654}"/>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2D04E-B605-4BEA-9625-D43897ED6DEA}">
  <dimension ref="A1:Z48"/>
  <sheetViews>
    <sheetView zoomScaleNormal="100" workbookViewId="0"/>
  </sheetViews>
  <sheetFormatPr defaultColWidth="9.140625" defaultRowHeight="15" x14ac:dyDescent="0.2"/>
  <cols>
    <col min="1" max="1" width="20.5703125" style="62" customWidth="1"/>
    <col min="2" max="4" width="15.7109375" style="62" customWidth="1"/>
    <col min="5" max="5" width="5.5703125" style="62" bestFit="1" customWidth="1"/>
    <col min="6" max="8" width="15.7109375" style="62" customWidth="1"/>
    <col min="9" max="9" width="5.5703125" style="62" bestFit="1" customWidth="1"/>
    <col min="10" max="12" width="15.7109375" style="62" customWidth="1"/>
    <col min="13" max="13" width="2" style="62" bestFit="1" customWidth="1"/>
    <col min="14" max="14" width="7.5703125" style="62" hidden="1" customWidth="1"/>
    <col min="15" max="16384" width="9.140625" style="62"/>
  </cols>
  <sheetData>
    <row r="1" spans="1:26" ht="15.75" customHeight="1" x14ac:dyDescent="0.25">
      <c r="A1" s="66" t="s">
        <v>105</v>
      </c>
      <c r="B1" s="58"/>
      <c r="C1" s="58"/>
      <c r="D1" s="58"/>
      <c r="E1" s="58"/>
      <c r="F1" s="58"/>
      <c r="G1" s="58"/>
      <c r="H1" s="58"/>
      <c r="I1" s="58"/>
      <c r="J1" s="58"/>
      <c r="K1" s="58"/>
      <c r="L1" s="58"/>
      <c r="M1" s="58"/>
      <c r="N1" s="58"/>
      <c r="O1" s="58"/>
      <c r="P1" s="58"/>
      <c r="Q1" s="58"/>
      <c r="R1" s="58"/>
      <c r="S1" s="58"/>
      <c r="T1" s="58"/>
    </row>
    <row r="2" spans="1:26" ht="30" customHeight="1" x14ac:dyDescent="0.2">
      <c r="A2" s="58" t="s">
        <v>51</v>
      </c>
      <c r="B2" s="58"/>
      <c r="C2" s="58"/>
      <c r="D2" s="58"/>
      <c r="E2" s="58"/>
      <c r="F2" s="58"/>
      <c r="G2" s="58"/>
      <c r="H2" s="58"/>
      <c r="I2" s="58"/>
      <c r="J2" s="58"/>
      <c r="K2" s="58"/>
      <c r="L2" s="58"/>
      <c r="M2" s="58"/>
      <c r="N2" s="58"/>
      <c r="O2" s="58"/>
      <c r="P2" s="58"/>
      <c r="Q2" s="58"/>
      <c r="R2" s="58"/>
      <c r="S2" s="58"/>
      <c r="T2" s="58"/>
      <c r="U2" s="58"/>
      <c r="V2" s="58"/>
      <c r="W2" s="58"/>
      <c r="X2" s="58"/>
      <c r="Y2" s="58"/>
      <c r="Z2" s="58"/>
    </row>
    <row r="3" spans="1:26" x14ac:dyDescent="0.2">
      <c r="A3" s="58" t="s">
        <v>52</v>
      </c>
      <c r="B3" s="58"/>
      <c r="C3" s="58"/>
      <c r="D3" s="58"/>
      <c r="E3" s="58"/>
      <c r="F3" s="58"/>
      <c r="G3" s="58"/>
      <c r="H3" s="58"/>
      <c r="I3" s="58"/>
      <c r="J3" s="58"/>
      <c r="K3" s="58"/>
      <c r="L3" s="58"/>
      <c r="M3" s="58"/>
      <c r="N3" s="58"/>
      <c r="O3" s="58"/>
      <c r="P3" s="58"/>
      <c r="Q3" s="58"/>
      <c r="R3" s="58"/>
      <c r="S3" s="58"/>
      <c r="T3" s="58"/>
      <c r="U3" s="58"/>
      <c r="V3" s="58"/>
      <c r="W3" s="58"/>
      <c r="X3" s="58"/>
      <c r="Y3" s="58"/>
      <c r="Z3" s="58"/>
    </row>
    <row r="4" spans="1:26" x14ac:dyDescent="0.2">
      <c r="A4" s="58" t="s">
        <v>53</v>
      </c>
      <c r="B4" s="58"/>
      <c r="C4" s="58"/>
      <c r="D4" s="58"/>
      <c r="E4" s="58"/>
      <c r="F4" s="58"/>
      <c r="G4" s="58"/>
      <c r="H4" s="58"/>
      <c r="I4" s="58"/>
      <c r="J4" s="58"/>
      <c r="K4" s="58"/>
      <c r="L4" s="58"/>
      <c r="M4" s="58"/>
      <c r="N4" s="58"/>
      <c r="O4" s="58"/>
      <c r="P4" s="58"/>
      <c r="Q4" s="58"/>
      <c r="R4" s="58"/>
      <c r="S4" s="58"/>
      <c r="T4" s="58"/>
      <c r="U4" s="58"/>
      <c r="V4" s="58"/>
      <c r="W4" s="58"/>
      <c r="X4" s="58"/>
      <c r="Y4" s="58"/>
      <c r="Z4" s="58"/>
    </row>
    <row r="5" spans="1:26" x14ac:dyDescent="0.2">
      <c r="A5" s="58" t="s">
        <v>54</v>
      </c>
      <c r="B5" s="58"/>
      <c r="C5" s="58"/>
      <c r="D5" s="58"/>
      <c r="E5" s="58"/>
      <c r="F5" s="58"/>
      <c r="G5" s="58"/>
      <c r="H5" s="58"/>
      <c r="I5" s="58"/>
      <c r="J5" s="58"/>
      <c r="K5" s="58"/>
      <c r="L5" s="58"/>
      <c r="M5" s="58"/>
      <c r="N5" s="58"/>
      <c r="O5" s="58"/>
      <c r="P5" s="58"/>
      <c r="Q5" s="58"/>
      <c r="R5" s="58"/>
      <c r="S5" s="58"/>
      <c r="T5" s="58"/>
      <c r="U5" s="58"/>
      <c r="V5" s="58"/>
      <c r="W5" s="58"/>
      <c r="X5" s="58"/>
      <c r="Y5" s="58"/>
      <c r="Z5" s="58"/>
    </row>
    <row r="6" spans="1:26" ht="29.1" customHeight="1" x14ac:dyDescent="0.2">
      <c r="A6" s="72" t="s">
        <v>55</v>
      </c>
      <c r="B6" s="72"/>
      <c r="C6" s="72"/>
      <c r="D6" s="72"/>
      <c r="E6" s="72"/>
      <c r="F6" s="72"/>
      <c r="G6" s="72"/>
      <c r="H6" s="72"/>
      <c r="I6" s="72"/>
      <c r="J6" s="72"/>
      <c r="K6" s="72"/>
      <c r="L6" s="72"/>
      <c r="M6" s="58"/>
      <c r="N6" s="58"/>
      <c r="O6" s="58"/>
      <c r="P6" s="58"/>
      <c r="Q6" s="58"/>
      <c r="R6" s="58"/>
      <c r="S6" s="58"/>
      <c r="T6" s="58"/>
      <c r="U6" s="58"/>
      <c r="V6" s="58"/>
      <c r="W6" s="58"/>
      <c r="X6" s="58"/>
      <c r="Y6" s="58"/>
      <c r="Z6" s="58"/>
    </row>
    <row r="7" spans="1:26" s="75" customFormat="1" ht="15" customHeight="1" x14ac:dyDescent="0.2">
      <c r="A7" s="73" t="s">
        <v>56</v>
      </c>
      <c r="B7" s="73"/>
      <c r="C7" s="73"/>
      <c r="D7" s="73"/>
      <c r="E7" s="73"/>
      <c r="F7" s="73"/>
      <c r="G7" s="73"/>
      <c r="H7" s="73"/>
      <c r="I7" s="73"/>
      <c r="J7" s="73"/>
      <c r="K7" s="73"/>
      <c r="L7" s="73"/>
      <c r="M7" s="74"/>
      <c r="N7" s="74"/>
      <c r="O7" s="74"/>
      <c r="P7" s="58"/>
      <c r="Q7" s="58"/>
      <c r="R7" s="58"/>
      <c r="S7" s="58"/>
      <c r="T7" s="58"/>
      <c r="U7" s="58"/>
      <c r="V7" s="58"/>
      <c r="W7" s="58"/>
      <c r="X7" s="58"/>
      <c r="Y7" s="58"/>
      <c r="Z7" s="58"/>
    </row>
    <row r="8" spans="1:26" s="77" customFormat="1" ht="30" customHeight="1" x14ac:dyDescent="0.2">
      <c r="A8" s="72" t="s">
        <v>57</v>
      </c>
      <c r="B8" s="72"/>
      <c r="C8" s="72"/>
      <c r="D8" s="72"/>
      <c r="E8" s="72"/>
      <c r="F8" s="72"/>
      <c r="G8" s="72"/>
      <c r="H8" s="72"/>
      <c r="I8" s="72"/>
      <c r="J8" s="72"/>
      <c r="K8" s="72"/>
      <c r="L8" s="72"/>
      <c r="M8" s="76"/>
      <c r="N8" s="76"/>
      <c r="O8" s="76"/>
      <c r="P8" s="58"/>
      <c r="Q8" s="58"/>
      <c r="R8" s="58"/>
      <c r="S8" s="58"/>
      <c r="T8" s="58"/>
      <c r="U8" s="58"/>
      <c r="V8" s="58"/>
      <c r="W8" s="58"/>
      <c r="X8" s="58"/>
      <c r="Y8" s="58"/>
      <c r="Z8" s="58"/>
    </row>
    <row r="9" spans="1:26" s="77" customFormat="1" ht="20.45" customHeight="1" x14ac:dyDescent="0.2">
      <c r="A9" s="74" t="s">
        <v>58</v>
      </c>
      <c r="B9" s="74"/>
      <c r="C9" s="74"/>
      <c r="D9" s="74"/>
      <c r="E9" s="74"/>
      <c r="F9" s="74"/>
      <c r="G9" s="74"/>
      <c r="H9" s="74"/>
      <c r="I9" s="74"/>
      <c r="J9" s="74"/>
      <c r="K9" s="74"/>
      <c r="L9" s="74"/>
      <c r="M9" s="78"/>
      <c r="N9" s="78"/>
      <c r="O9" s="76"/>
      <c r="P9" s="58"/>
      <c r="Q9" s="58"/>
      <c r="R9" s="58"/>
      <c r="S9" s="58"/>
      <c r="T9" s="58"/>
      <c r="U9" s="58"/>
      <c r="V9" s="58"/>
      <c r="W9" s="58"/>
      <c r="X9" s="58"/>
      <c r="Y9" s="58"/>
      <c r="Z9" s="58"/>
    </row>
    <row r="10" spans="1:26" ht="31.5" customHeight="1" x14ac:dyDescent="0.25">
      <c r="A10" s="66" t="s">
        <v>106</v>
      </c>
      <c r="B10" s="58"/>
      <c r="C10" s="58"/>
      <c r="D10" s="58"/>
      <c r="E10" s="58"/>
      <c r="F10" s="58"/>
      <c r="G10" s="58"/>
      <c r="H10" s="58"/>
      <c r="I10" s="58"/>
      <c r="J10" s="58"/>
      <c r="K10" s="58"/>
      <c r="L10" s="58"/>
      <c r="M10" s="58"/>
      <c r="N10" s="58"/>
    </row>
    <row r="11" spans="1:26" ht="15.75" customHeight="1" x14ac:dyDescent="0.2">
      <c r="A11" s="58" t="s">
        <v>107</v>
      </c>
      <c r="B11" s="58"/>
      <c r="C11" s="58"/>
      <c r="D11" s="58"/>
      <c r="E11" s="58"/>
      <c r="F11" s="58"/>
      <c r="G11" s="58"/>
      <c r="H11" s="58"/>
      <c r="I11" s="58"/>
      <c r="J11" s="58"/>
      <c r="K11" s="58"/>
      <c r="L11" s="58"/>
      <c r="M11" s="58"/>
      <c r="N11" s="58"/>
    </row>
    <row r="12" spans="1:26" ht="15.75" customHeight="1" x14ac:dyDescent="0.2">
      <c r="A12" s="79" t="s">
        <v>108</v>
      </c>
      <c r="B12" s="58"/>
      <c r="C12" s="58"/>
      <c r="D12" s="58"/>
      <c r="E12" s="58"/>
      <c r="F12" s="58"/>
      <c r="G12" s="58"/>
      <c r="H12" s="58"/>
      <c r="I12" s="58"/>
      <c r="J12" s="58"/>
      <c r="K12" s="58"/>
      <c r="L12" s="58"/>
      <c r="M12" s="58"/>
      <c r="N12" s="58"/>
    </row>
    <row r="13" spans="1:26" ht="15.75" customHeight="1" x14ac:dyDescent="0.2">
      <c r="A13" s="79" t="s">
        <v>109</v>
      </c>
      <c r="B13" s="58"/>
      <c r="C13" s="58"/>
      <c r="D13" s="58"/>
      <c r="E13" s="58"/>
      <c r="F13" s="58"/>
      <c r="G13" s="58"/>
      <c r="H13" s="58"/>
      <c r="I13" s="58"/>
      <c r="J13" s="58"/>
      <c r="K13" s="58"/>
      <c r="L13" s="58"/>
      <c r="M13" s="58"/>
      <c r="N13" s="58"/>
    </row>
    <row r="14" spans="1:26" ht="15.75" customHeight="1" x14ac:dyDescent="0.2">
      <c r="A14" s="79" t="s">
        <v>110</v>
      </c>
      <c r="B14" s="58"/>
      <c r="C14" s="58"/>
      <c r="D14" s="58"/>
      <c r="E14" s="58"/>
      <c r="F14" s="58"/>
      <c r="G14" s="58"/>
      <c r="H14" s="58"/>
      <c r="I14" s="58"/>
      <c r="J14" s="58"/>
      <c r="K14" s="58"/>
      <c r="L14" s="58"/>
      <c r="M14" s="58"/>
      <c r="N14" s="58"/>
    </row>
    <row r="15" spans="1:26" ht="15.75" customHeight="1" x14ac:dyDescent="0.2">
      <c r="A15" s="79" t="s">
        <v>111</v>
      </c>
      <c r="B15" s="58"/>
      <c r="C15" s="58"/>
      <c r="D15" s="58"/>
      <c r="E15" s="58"/>
      <c r="F15" s="58"/>
      <c r="G15" s="58"/>
      <c r="H15" s="58"/>
      <c r="I15" s="58"/>
      <c r="J15" s="58"/>
      <c r="K15" s="58"/>
      <c r="L15" s="58"/>
      <c r="M15" s="58"/>
      <c r="N15" s="58"/>
    </row>
    <row r="16" spans="1:26" ht="15.75" customHeight="1" x14ac:dyDescent="0.2">
      <c r="A16" s="74" t="s">
        <v>112</v>
      </c>
      <c r="B16" s="58"/>
      <c r="C16" s="58"/>
      <c r="D16" s="58"/>
      <c r="E16" s="58"/>
      <c r="F16" s="58"/>
      <c r="G16" s="58"/>
      <c r="H16" s="58"/>
      <c r="I16" s="58"/>
      <c r="J16" s="58"/>
      <c r="K16" s="58"/>
      <c r="L16" s="58"/>
      <c r="M16" s="58"/>
      <c r="N16" s="58"/>
    </row>
    <row r="17" spans="1:26" ht="31.5" customHeight="1" x14ac:dyDescent="0.25">
      <c r="A17" s="80" t="s">
        <v>113</v>
      </c>
    </row>
    <row r="18" spans="1:26" ht="15.75" customHeight="1" x14ac:dyDescent="0.2">
      <c r="A18" s="62" t="s">
        <v>115</v>
      </c>
    </row>
    <row r="19" spans="1:26" ht="31.5" customHeight="1" x14ac:dyDescent="0.25">
      <c r="A19" s="66" t="s">
        <v>59</v>
      </c>
      <c r="B19" s="58"/>
      <c r="C19" s="58"/>
      <c r="D19" s="58"/>
      <c r="E19" s="58"/>
      <c r="F19" s="58"/>
      <c r="G19" s="58"/>
      <c r="H19" s="58"/>
      <c r="I19" s="58"/>
      <c r="J19" s="58"/>
      <c r="K19" s="58"/>
      <c r="L19" s="58"/>
      <c r="M19" s="58"/>
      <c r="N19" s="58"/>
      <c r="O19" s="58"/>
      <c r="P19" s="58"/>
      <c r="Q19" s="58"/>
      <c r="R19" s="58"/>
      <c r="S19" s="58"/>
      <c r="T19" s="58"/>
      <c r="U19" s="58"/>
    </row>
    <row r="20" spans="1:26" ht="15.75" customHeight="1" x14ac:dyDescent="0.2">
      <c r="A20" s="81" t="s">
        <v>114</v>
      </c>
      <c r="B20" s="81"/>
      <c r="C20" s="81"/>
      <c r="D20" s="81"/>
      <c r="E20" s="81"/>
      <c r="F20" s="81"/>
      <c r="G20" s="81"/>
      <c r="H20" s="81"/>
      <c r="I20" s="81"/>
      <c r="J20" s="81"/>
      <c r="K20" s="81"/>
      <c r="L20" s="81"/>
      <c r="M20" s="58"/>
      <c r="N20" s="58"/>
      <c r="O20" s="58"/>
      <c r="P20" s="58"/>
      <c r="Q20" s="58"/>
      <c r="R20" s="58"/>
      <c r="S20" s="58"/>
      <c r="T20" s="58"/>
      <c r="U20" s="58"/>
      <c r="V20" s="58"/>
      <c r="W20" s="58"/>
      <c r="X20" s="58"/>
      <c r="Y20" s="58"/>
    </row>
    <row r="21" spans="1:26" ht="15.75" customHeight="1" x14ac:dyDescent="0.2">
      <c r="A21" s="58" t="s">
        <v>122</v>
      </c>
      <c r="B21" s="58"/>
      <c r="C21" s="58"/>
      <c r="D21" s="58"/>
      <c r="E21" s="58"/>
      <c r="F21" s="58"/>
      <c r="G21" s="58"/>
      <c r="H21" s="58"/>
      <c r="I21" s="58"/>
      <c r="J21" s="58"/>
      <c r="K21" s="58"/>
      <c r="L21" s="58"/>
      <c r="M21" s="58"/>
      <c r="N21" s="58"/>
      <c r="O21" s="58"/>
      <c r="P21" s="58"/>
      <c r="Q21" s="58"/>
      <c r="R21" s="58"/>
      <c r="S21" s="58"/>
      <c r="T21" s="58"/>
      <c r="U21" s="58"/>
      <c r="V21" s="58"/>
      <c r="W21" s="58"/>
      <c r="X21" s="58"/>
      <c r="Y21" s="58"/>
    </row>
    <row r="22" spans="1:26" ht="31.5" customHeight="1" x14ac:dyDescent="0.2">
      <c r="A22" s="58" t="s">
        <v>60</v>
      </c>
      <c r="B22" s="58"/>
      <c r="C22" s="58"/>
      <c r="D22" s="58"/>
      <c r="E22" s="58"/>
      <c r="F22" s="58"/>
      <c r="G22" s="58"/>
      <c r="H22" s="58"/>
      <c r="I22" s="58"/>
      <c r="J22" s="58"/>
      <c r="K22" s="58"/>
      <c r="L22" s="58"/>
      <c r="M22" s="58"/>
      <c r="N22" s="58"/>
      <c r="O22" s="58"/>
      <c r="P22" s="58"/>
      <c r="Q22" s="58"/>
      <c r="R22" s="58"/>
      <c r="S22" s="58"/>
      <c r="T22" s="58"/>
      <c r="U22" s="58"/>
      <c r="V22" s="58"/>
      <c r="W22" s="58"/>
      <c r="X22" s="58"/>
      <c r="Y22" s="58"/>
    </row>
    <row r="23" spans="1:26" ht="15.75" customHeight="1" x14ac:dyDescent="0.2">
      <c r="A23" s="82" t="s">
        <v>61</v>
      </c>
      <c r="B23" s="82"/>
      <c r="C23" s="82"/>
      <c r="D23" s="58"/>
      <c r="E23" s="58"/>
      <c r="F23" s="58"/>
      <c r="G23" s="58"/>
      <c r="H23" s="58"/>
      <c r="I23" s="58"/>
      <c r="J23" s="58"/>
      <c r="K23" s="58"/>
      <c r="L23" s="58"/>
      <c r="M23" s="58"/>
      <c r="N23" s="58"/>
      <c r="O23" s="58"/>
      <c r="P23" s="58"/>
      <c r="Q23" s="58"/>
      <c r="R23" s="58"/>
      <c r="S23" s="58"/>
      <c r="T23" s="58"/>
      <c r="U23" s="58"/>
      <c r="V23" s="58"/>
      <c r="W23" s="58"/>
      <c r="X23" s="58"/>
      <c r="Y23" s="58"/>
    </row>
    <row r="24" spans="1:26" ht="31.5" customHeight="1" x14ac:dyDescent="0.2">
      <c r="A24" s="83" t="s">
        <v>71</v>
      </c>
      <c r="B24" s="58"/>
      <c r="C24" s="58"/>
      <c r="D24" s="58"/>
      <c r="E24" s="58"/>
      <c r="F24" s="58"/>
      <c r="G24" s="58"/>
      <c r="H24" s="58"/>
      <c r="I24" s="58"/>
      <c r="J24" s="58"/>
      <c r="K24" s="58"/>
      <c r="L24" s="58"/>
      <c r="M24" s="58"/>
      <c r="N24" s="58"/>
      <c r="O24" s="58"/>
      <c r="P24" s="58"/>
      <c r="Q24" s="58"/>
      <c r="R24" s="58"/>
      <c r="S24" s="58"/>
      <c r="T24" s="58"/>
      <c r="U24" s="58"/>
      <c r="V24" s="58"/>
      <c r="W24" s="58"/>
      <c r="X24" s="58"/>
      <c r="Y24" s="58"/>
    </row>
    <row r="25" spans="1:26" ht="31.5" customHeight="1" x14ac:dyDescent="0.2">
      <c r="A25" s="58" t="s">
        <v>123</v>
      </c>
      <c r="B25" s="58"/>
      <c r="C25" s="58"/>
      <c r="D25" s="58"/>
      <c r="E25" s="58"/>
      <c r="F25" s="58"/>
      <c r="G25" s="58"/>
      <c r="H25" s="58"/>
      <c r="I25" s="58"/>
      <c r="J25" s="84"/>
      <c r="K25" s="84"/>
      <c r="L25" s="84"/>
      <c r="M25" s="58"/>
      <c r="N25" s="58"/>
      <c r="O25" s="58"/>
      <c r="P25" s="58"/>
      <c r="Q25" s="58"/>
      <c r="R25" s="58"/>
      <c r="S25" s="58"/>
      <c r="T25" s="58"/>
      <c r="U25" s="58"/>
      <c r="V25" s="58"/>
      <c r="W25" s="58"/>
      <c r="X25" s="58"/>
      <c r="Y25" s="58"/>
    </row>
    <row r="26" spans="1:26" ht="15.75" customHeight="1" x14ac:dyDescent="0.2">
      <c r="A26" s="82" t="s">
        <v>100</v>
      </c>
      <c r="B26" s="82"/>
      <c r="C26" s="58"/>
      <c r="D26" s="58"/>
      <c r="E26" s="58"/>
      <c r="F26" s="58"/>
      <c r="G26" s="58"/>
      <c r="H26" s="58"/>
      <c r="I26" s="58"/>
      <c r="J26" s="84"/>
      <c r="K26" s="84"/>
      <c r="L26" s="84"/>
      <c r="M26" s="58"/>
      <c r="N26" s="58"/>
      <c r="O26" s="58"/>
      <c r="P26" s="58"/>
      <c r="Q26" s="58"/>
      <c r="R26" s="58"/>
      <c r="S26" s="58"/>
      <c r="T26" s="58"/>
      <c r="U26" s="58"/>
      <c r="V26" s="58"/>
      <c r="W26" s="58"/>
      <c r="X26" s="58"/>
      <c r="Y26" s="58"/>
    </row>
    <row r="27" spans="1:26" x14ac:dyDescent="0.2">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row>
    <row r="28" spans="1:26" x14ac:dyDescent="0.2">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row>
    <row r="29" spans="1:26" x14ac:dyDescent="0.2">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row>
    <row r="30" spans="1:26" x14ac:dyDescent="0.2">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row>
    <row r="31" spans="1:26" x14ac:dyDescent="0.2">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row>
    <row r="32" spans="1:26" x14ac:dyDescent="0.2">
      <c r="A32" s="58"/>
      <c r="B32" s="58"/>
      <c r="C32" s="58"/>
      <c r="D32" s="58"/>
      <c r="E32" s="58"/>
      <c r="F32" s="58"/>
      <c r="G32" s="58"/>
      <c r="H32" s="58"/>
      <c r="I32" s="58"/>
      <c r="J32" s="58"/>
      <c r="K32" s="58"/>
      <c r="L32" s="58"/>
      <c r="M32" s="58"/>
      <c r="N32" s="58" t="s">
        <v>104</v>
      </c>
      <c r="O32" s="58"/>
      <c r="P32" s="58"/>
      <c r="Q32" s="58"/>
      <c r="R32" s="58"/>
      <c r="S32" s="58"/>
      <c r="T32" s="58"/>
      <c r="U32" s="58"/>
      <c r="V32" s="58"/>
      <c r="W32" s="58"/>
      <c r="X32" s="58"/>
      <c r="Y32" s="58"/>
      <c r="Z32" s="58"/>
    </row>
    <row r="33" spans="1:26" x14ac:dyDescent="0.2">
      <c r="A33" s="58"/>
      <c r="B33" s="58"/>
      <c r="C33" s="58"/>
      <c r="D33" s="58"/>
      <c r="E33" s="58"/>
      <c r="F33" s="58"/>
      <c r="G33" s="58"/>
      <c r="H33" s="58"/>
      <c r="I33" s="58"/>
      <c r="J33" s="58"/>
      <c r="K33" s="58"/>
      <c r="L33" s="58"/>
      <c r="M33" s="58"/>
      <c r="N33" s="58" t="s">
        <v>98</v>
      </c>
      <c r="O33" s="58"/>
      <c r="P33" s="58"/>
      <c r="Q33" s="58"/>
      <c r="R33" s="58"/>
      <c r="S33" s="58"/>
      <c r="T33" s="58"/>
      <c r="U33" s="58"/>
      <c r="V33" s="58"/>
      <c r="W33" s="58"/>
      <c r="X33" s="58"/>
      <c r="Y33" s="58"/>
      <c r="Z33" s="58"/>
    </row>
    <row r="34" spans="1:26" x14ac:dyDescent="0.2">
      <c r="A34" s="58"/>
      <c r="B34" s="58"/>
      <c r="C34" s="58"/>
      <c r="D34" s="58"/>
      <c r="E34" s="58"/>
      <c r="F34" s="58"/>
      <c r="G34" s="58"/>
      <c r="H34" s="58"/>
      <c r="I34" s="58"/>
      <c r="J34" s="58"/>
      <c r="K34" s="58"/>
      <c r="L34" s="58"/>
      <c r="M34" s="58"/>
      <c r="N34" s="58" t="s">
        <v>72</v>
      </c>
      <c r="O34" s="58"/>
      <c r="P34" s="58"/>
      <c r="Q34" s="58"/>
      <c r="R34" s="58"/>
      <c r="S34" s="58"/>
      <c r="T34" s="58"/>
      <c r="U34" s="58"/>
      <c r="V34" s="58"/>
      <c r="W34" s="58"/>
      <c r="X34" s="58"/>
      <c r="Y34" s="58"/>
      <c r="Z34" s="58"/>
    </row>
    <row r="35" spans="1:26" x14ac:dyDescent="0.2">
      <c r="A35" s="58"/>
      <c r="B35" s="58"/>
      <c r="C35" s="58"/>
      <c r="D35" s="58"/>
      <c r="E35" s="58"/>
      <c r="F35" s="58"/>
      <c r="G35" s="58"/>
      <c r="H35" s="58"/>
      <c r="I35" s="58"/>
      <c r="J35" s="58"/>
      <c r="K35" s="58"/>
      <c r="L35" s="58"/>
      <c r="M35" s="58"/>
      <c r="N35" s="58" t="s">
        <v>73</v>
      </c>
      <c r="O35" s="58"/>
      <c r="P35" s="58"/>
      <c r="Q35" s="58"/>
      <c r="R35" s="58"/>
      <c r="S35" s="58"/>
      <c r="T35" s="58"/>
      <c r="U35" s="58"/>
      <c r="V35" s="58"/>
      <c r="W35" s="58"/>
      <c r="X35" s="58"/>
      <c r="Y35" s="58"/>
      <c r="Z35" s="58"/>
    </row>
    <row r="36" spans="1:26" x14ac:dyDescent="0.2">
      <c r="A36" s="58"/>
      <c r="B36" s="58"/>
      <c r="C36" s="58"/>
      <c r="D36" s="58"/>
      <c r="E36" s="58"/>
      <c r="F36" s="58"/>
      <c r="G36" s="58"/>
      <c r="H36" s="58"/>
      <c r="I36" s="58"/>
      <c r="J36" s="58"/>
      <c r="K36" s="58"/>
      <c r="L36" s="58"/>
      <c r="M36" s="58"/>
      <c r="N36" s="58" t="s">
        <v>65</v>
      </c>
      <c r="O36" s="58"/>
      <c r="P36" s="58"/>
      <c r="Q36" s="58"/>
      <c r="R36" s="58"/>
      <c r="S36" s="58"/>
      <c r="T36" s="58"/>
      <c r="U36" s="58"/>
      <c r="V36" s="58"/>
      <c r="W36" s="58"/>
      <c r="X36" s="58"/>
      <c r="Y36" s="58"/>
      <c r="Z36" s="58"/>
    </row>
    <row r="37" spans="1:26" x14ac:dyDescent="0.2">
      <c r="A37" s="58"/>
      <c r="B37" s="58"/>
      <c r="C37" s="58"/>
      <c r="D37" s="58"/>
      <c r="E37" s="58"/>
      <c r="F37" s="58"/>
      <c r="G37" s="58"/>
      <c r="H37" s="58"/>
      <c r="I37" s="58"/>
      <c r="J37" s="58"/>
      <c r="K37" s="58"/>
      <c r="L37" s="58"/>
      <c r="M37" s="58"/>
      <c r="N37" s="58" t="s">
        <v>25</v>
      </c>
      <c r="O37" s="58"/>
      <c r="P37" s="58"/>
      <c r="Q37" s="58"/>
      <c r="R37" s="58"/>
      <c r="S37" s="58"/>
      <c r="T37" s="58"/>
      <c r="U37" s="58"/>
      <c r="V37" s="58"/>
      <c r="W37" s="58"/>
      <c r="X37" s="58"/>
      <c r="Y37" s="58"/>
      <c r="Z37" s="58"/>
    </row>
    <row r="38" spans="1:26" x14ac:dyDescent="0.2">
      <c r="A38" s="58"/>
      <c r="B38" s="58"/>
      <c r="C38" s="58"/>
      <c r="D38" s="58"/>
      <c r="E38" s="58"/>
      <c r="F38" s="58"/>
      <c r="G38" s="58"/>
      <c r="H38" s="58"/>
      <c r="I38" s="58"/>
      <c r="J38" s="58"/>
      <c r="K38" s="58"/>
      <c r="L38" s="58"/>
      <c r="M38" s="58"/>
      <c r="N38" s="58" t="s">
        <v>24</v>
      </c>
      <c r="O38" s="58"/>
      <c r="P38" s="58"/>
      <c r="Q38" s="58"/>
      <c r="R38" s="58"/>
      <c r="S38" s="58"/>
      <c r="T38" s="58"/>
      <c r="U38" s="58"/>
      <c r="V38" s="58"/>
      <c r="W38" s="58"/>
      <c r="X38" s="58"/>
      <c r="Y38" s="58"/>
      <c r="Z38" s="58"/>
    </row>
    <row r="39" spans="1:26" x14ac:dyDescent="0.2">
      <c r="N39" s="58" t="s">
        <v>23</v>
      </c>
    </row>
    <row r="40" spans="1:26" x14ac:dyDescent="0.2">
      <c r="N40" s="58" t="s">
        <v>22</v>
      </c>
    </row>
    <row r="41" spans="1:26" x14ac:dyDescent="0.2">
      <c r="N41" s="58" t="s">
        <v>21</v>
      </c>
    </row>
    <row r="42" spans="1:26" x14ac:dyDescent="0.2">
      <c r="N42" s="58" t="s">
        <v>20</v>
      </c>
    </row>
    <row r="43" spans="1:26" x14ac:dyDescent="0.2">
      <c r="N43" s="58" t="s">
        <v>19</v>
      </c>
    </row>
    <row r="44" spans="1:26" x14ac:dyDescent="0.2">
      <c r="N44" s="58" t="s">
        <v>18</v>
      </c>
    </row>
    <row r="45" spans="1:26" x14ac:dyDescent="0.2">
      <c r="N45" s="58" t="s">
        <v>17</v>
      </c>
    </row>
    <row r="46" spans="1:26" x14ac:dyDescent="0.2">
      <c r="N46" s="58" t="s">
        <v>16</v>
      </c>
    </row>
    <row r="47" spans="1:26" x14ac:dyDescent="0.2">
      <c r="N47" s="58" t="s">
        <v>6</v>
      </c>
    </row>
    <row r="48" spans="1:26" x14ac:dyDescent="0.2">
      <c r="N48" s="58" t="s">
        <v>50</v>
      </c>
    </row>
  </sheetData>
  <mergeCells count="2">
    <mergeCell ref="A6:L6"/>
    <mergeCell ref="A8:L8"/>
  </mergeCells>
  <hyperlinks>
    <hyperlink ref="A7:L7" r:id="rId1" display="3 For more detailed technical definitions of fire-related non-fatal casualties, see the Fire Statistics Definitions document. " xr:uid="{5C524F05-4219-4087-9457-1D58064B898E}"/>
    <hyperlink ref="A23" r:id="rId2" xr:uid="{0974EA89-A70F-4A5D-BA14-366473D0FE64}"/>
    <hyperlink ref="A24" r:id="rId3" display="The statistics in this table are National Statistics." xr:uid="{BBC254A7-D1F2-4C2F-86FF-A77B24C184EB}"/>
  </hyperlinks>
  <pageMargins left="0.70866141732283472" right="0.70866141732283472" top="0.74803149606299213" bottom="0.74803149606299213" header="0.31496062992125984" footer="0.31496062992125984"/>
  <pageSetup paperSize="9" orientation="portrait" r:id="rId4"/>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ACD81-C5E3-4A48-9440-9C5640416B7D}">
  <sheetPr codeName="Sheet10">
    <tabColor rgb="FFFFC000"/>
  </sheetPr>
  <dimension ref="A1:N62"/>
  <sheetViews>
    <sheetView zoomScaleNormal="100" workbookViewId="0">
      <selection activeCell="H5" sqref="H5"/>
    </sheetView>
  </sheetViews>
  <sheetFormatPr defaultRowHeight="15" x14ac:dyDescent="0.2"/>
  <cols>
    <col min="1" max="1" width="35.42578125" style="18" bestFit="1" customWidth="1"/>
    <col min="2" max="2" width="16.28515625" style="18" bestFit="1" customWidth="1"/>
    <col min="3" max="3" width="10.42578125" style="18" bestFit="1" customWidth="1"/>
    <col min="4" max="6" width="11.28515625" style="18" bestFit="1" customWidth="1"/>
    <col min="7" max="12" width="9.140625" style="18"/>
    <col min="13" max="13" width="9.140625" style="18" customWidth="1"/>
    <col min="14" max="15" width="9.140625" style="18"/>
    <col min="16" max="16" width="35.85546875" style="18" bestFit="1" customWidth="1"/>
    <col min="17" max="17" width="16.28515625" style="18" bestFit="1" customWidth="1"/>
    <col min="18" max="18" width="10.42578125" style="18" bestFit="1" customWidth="1"/>
    <col min="19" max="19" width="11.28515625" style="18" bestFit="1" customWidth="1"/>
    <col min="20" max="30" width="9.140625" style="18"/>
    <col min="31" max="31" width="37.140625" style="18" bestFit="1" customWidth="1"/>
    <col min="32" max="32" width="16.28515625" style="18" bestFit="1" customWidth="1"/>
    <col min="33" max="33" width="10.42578125" style="18" bestFit="1" customWidth="1"/>
    <col min="34" max="34" width="11.28515625" style="18" bestFit="1" customWidth="1"/>
    <col min="35" max="16384" width="9.140625" style="18"/>
  </cols>
  <sheetData>
    <row r="1" spans="1:14" ht="15.75" x14ac:dyDescent="0.2">
      <c r="A1" s="85" t="s">
        <v>82</v>
      </c>
      <c r="B1" s="86">
        <f>IF(SUM(B3,B17,B31)=0,"PASS",SUM(B3,B17,B31))</f>
        <v>58</v>
      </c>
    </row>
    <row r="3" spans="1:14" ht="41.25" customHeight="1" x14ac:dyDescent="0.2">
      <c r="A3" s="87" t="s">
        <v>83</v>
      </c>
      <c r="B3" s="18">
        <f>COUNTIF(L8:N15,"Error")</f>
        <v>24</v>
      </c>
    </row>
    <row r="4" spans="1:14" ht="15.75" customHeight="1" x14ac:dyDescent="0.2">
      <c r="A4" s="88" t="s">
        <v>0</v>
      </c>
      <c r="B4" s="18" t="s">
        <v>72</v>
      </c>
    </row>
    <row r="5" spans="1:14" ht="14.25" customHeight="1" x14ac:dyDescent="0.2"/>
    <row r="6" spans="1:14" x14ac:dyDescent="0.2">
      <c r="A6" s="88" t="s">
        <v>92</v>
      </c>
      <c r="B6" s="88" t="s">
        <v>84</v>
      </c>
      <c r="G6" s="18">
        <v>4</v>
      </c>
      <c r="H6" s="18">
        <v>2</v>
      </c>
      <c r="I6" s="18">
        <v>3</v>
      </c>
      <c r="L6" s="18">
        <v>2</v>
      </c>
      <c r="M6" s="18">
        <v>3</v>
      </c>
      <c r="N6" s="18">
        <v>4</v>
      </c>
    </row>
    <row r="7" spans="1:14" ht="15.75" x14ac:dyDescent="0.25">
      <c r="A7" s="88" t="s">
        <v>85</v>
      </c>
      <c r="B7" s="18" t="s">
        <v>8</v>
      </c>
      <c r="C7" s="18" t="s">
        <v>9</v>
      </c>
      <c r="D7" s="18" t="s">
        <v>86</v>
      </c>
      <c r="F7" s="18" t="str" cm="1">
        <f t="array" ref="F7:I15">A7:D15</f>
        <v>Row Labels</v>
      </c>
      <c r="G7" s="18" t="str">
        <v>Accidental</v>
      </c>
      <c r="H7" s="18" t="str">
        <v>Deliberate</v>
      </c>
      <c r="I7" s="18" t="str">
        <v>Grand Total</v>
      </c>
      <c r="K7" s="17" t="s">
        <v>87</v>
      </c>
      <c r="L7" s="18" t="s">
        <v>49</v>
      </c>
      <c r="M7" s="18" t="s">
        <v>88</v>
      </c>
      <c r="N7" s="18" t="s">
        <v>89</v>
      </c>
    </row>
    <row r="8" spans="1:14" x14ac:dyDescent="0.2">
      <c r="A8" s="89" t="s">
        <v>7</v>
      </c>
      <c r="B8" s="18">
        <v>588</v>
      </c>
      <c r="C8" s="18">
        <v>19</v>
      </c>
      <c r="D8" s="18">
        <v>607</v>
      </c>
      <c r="F8" s="18" t="str">
        <v>Agricultural vehicles</v>
      </c>
      <c r="G8" s="18">
        <v>588</v>
      </c>
      <c r="H8" s="18">
        <v>19</v>
      </c>
      <c r="I8" s="18">
        <v>607</v>
      </c>
      <c r="K8" s="18" t="s">
        <v>49</v>
      </c>
      <c r="L8" s="18" t="str">
        <f>IF(VLOOKUP("Grand Total",$F$8:$I$15,G$6,FALSE)=VLOOKUP($K8,FIRE0302!$A$7:$L$15,'QA checks'!L$6,FALSE),TRUE,"Error")</f>
        <v>Error</v>
      </c>
      <c r="M8" s="18" t="str">
        <f>IF(VLOOKUP("Grand Total",$F$8:$I$15,H$6,FALSE)=VLOOKUP($K8,FIRE0302!$A$7:$L$15,'QA checks'!M$6,FALSE),TRUE,"Error")</f>
        <v>Error</v>
      </c>
      <c r="N8" s="18" t="str">
        <f>IF(VLOOKUP("Grand Total",$F$8:$I$15,I$6,FALSE)=VLOOKUP($K8,FIRE0302!$A$7:$L$15,'QA checks'!N$6,FALSE),TRUE,"Error")</f>
        <v>Error</v>
      </c>
    </row>
    <row r="9" spans="1:14" x14ac:dyDescent="0.2">
      <c r="A9" s="89" t="s">
        <v>10</v>
      </c>
      <c r="B9" s="18">
        <v>220</v>
      </c>
      <c r="C9" s="18">
        <v>25</v>
      </c>
      <c r="D9" s="18">
        <v>245</v>
      </c>
      <c r="F9" s="18" t="str">
        <v>Bus/Coach</v>
      </c>
      <c r="G9" s="18">
        <v>220</v>
      </c>
      <c r="H9" s="18">
        <v>25</v>
      </c>
      <c r="I9" s="18">
        <v>245</v>
      </c>
      <c r="K9" s="18" t="s">
        <v>11</v>
      </c>
      <c r="L9" s="18" t="str">
        <f>IF(VLOOKUP($K9,$F$8:$I$15,G$6,FALSE)=VLOOKUP($K9,FIRE0302!$A$7:$L$15,'QA checks'!L$6,FALSE),TRUE,"Error")</f>
        <v>Error</v>
      </c>
      <c r="M9" s="18" t="str">
        <f>IF(VLOOKUP($K9,$F$8:$I$15,H$6,FALSE)=VLOOKUP($K9,FIRE0302!$A$7:$L$15,'QA checks'!M$6,FALSE),TRUE,"Error")</f>
        <v>Error</v>
      </c>
      <c r="N9" s="18" t="str">
        <f>IF(VLOOKUP($K9,$F$8:$I$15,I$6,FALSE)=VLOOKUP($K9,FIRE0302!$A$7:$L$15,'QA checks'!N$6,FALSE),TRUE,"Error")</f>
        <v>Error</v>
      </c>
    </row>
    <row r="10" spans="1:14" x14ac:dyDescent="0.2">
      <c r="A10" s="89" t="s">
        <v>11</v>
      </c>
      <c r="B10" s="18">
        <v>6841</v>
      </c>
      <c r="C10" s="18">
        <v>3963</v>
      </c>
      <c r="D10" s="18">
        <v>10804</v>
      </c>
      <c r="F10" s="18" t="str">
        <v>Car</v>
      </c>
      <c r="G10" s="18">
        <v>6841</v>
      </c>
      <c r="H10" s="18">
        <v>3963</v>
      </c>
      <c r="I10" s="18">
        <v>10804</v>
      </c>
      <c r="K10" s="18" t="s">
        <v>13</v>
      </c>
      <c r="L10" s="18" t="str">
        <f>IF(VLOOKUP($K10,$F$8:$I$15,G$6,FALSE)=VLOOKUP($K10,FIRE0302!$A$7:$L$15,'QA checks'!L$6,FALSE),TRUE,"Error")</f>
        <v>Error</v>
      </c>
      <c r="M10" s="18" t="str">
        <f>IF(VLOOKUP($K10,$F$8:$I$15,H$6,FALSE)=VLOOKUP($K10,FIRE0302!$A$7:$L$15,'QA checks'!M$6,FALSE),TRUE,"Error")</f>
        <v>Error</v>
      </c>
      <c r="N10" s="18" t="str">
        <f>IF(VLOOKUP($K10,$F$8:$I$15,I$6,FALSE)=VLOOKUP($K10,FIRE0302!$A$7:$L$15,'QA checks'!N$6,FALSE),TRUE,"Error")</f>
        <v>Error</v>
      </c>
    </row>
    <row r="11" spans="1:14" x14ac:dyDescent="0.2">
      <c r="A11" s="89" t="s">
        <v>12</v>
      </c>
      <c r="B11" s="18">
        <v>871</v>
      </c>
      <c r="C11" s="18">
        <v>45</v>
      </c>
      <c r="D11" s="18">
        <v>916</v>
      </c>
      <c r="F11" s="18" t="str">
        <v>Lorry/HGV</v>
      </c>
      <c r="G11" s="18">
        <v>871</v>
      </c>
      <c r="H11" s="18">
        <v>45</v>
      </c>
      <c r="I11" s="18">
        <v>916</v>
      </c>
      <c r="K11" s="18" t="s">
        <v>15</v>
      </c>
      <c r="L11" s="18" t="str">
        <f>IF(VLOOKUP($K11,$F$8:$I$15,G$6,FALSE)=VLOOKUP($K11,FIRE0302!$A$7:$L$15,'QA checks'!L$6,FALSE),TRUE,"Error")</f>
        <v>Error</v>
      </c>
      <c r="M11" s="18" t="str">
        <f>IF(VLOOKUP($K11,$F$8:$I$15,H$6,FALSE)=VLOOKUP($K11,FIRE0302!$A$7:$L$15,'QA checks'!M$6,FALSE),TRUE,"Error")</f>
        <v>Error</v>
      </c>
      <c r="N11" s="18" t="str">
        <f>IF(VLOOKUP($K11,$F$8:$I$15,I$6,FALSE)=VLOOKUP($K11,FIRE0302!$A$7:$L$15,'QA checks'!N$6,FALSE),TRUE,"Error")</f>
        <v>Error</v>
      </c>
    </row>
    <row r="12" spans="1:14" x14ac:dyDescent="0.2">
      <c r="A12" s="89" t="s">
        <v>13</v>
      </c>
      <c r="B12" s="18">
        <v>329</v>
      </c>
      <c r="C12" s="18">
        <v>1781</v>
      </c>
      <c r="D12" s="18">
        <v>2110</v>
      </c>
      <c r="F12" s="18" t="str">
        <v>Motorcycle</v>
      </c>
      <c r="G12" s="18">
        <v>329</v>
      </c>
      <c r="H12" s="18">
        <v>1781</v>
      </c>
      <c r="I12" s="18">
        <v>2110</v>
      </c>
      <c r="K12" s="18" t="s">
        <v>12</v>
      </c>
      <c r="L12" s="18" t="str">
        <f>IF(VLOOKUP($K12,$F$8:$I$15,G$6,FALSE)=VLOOKUP($K12,FIRE0302!$A$7:$L$15,'QA checks'!L$6,FALSE),TRUE,"Error")</f>
        <v>Error</v>
      </c>
      <c r="M12" s="18" t="str">
        <f>IF(VLOOKUP($K12,$F$8:$I$15,H$6,FALSE)=VLOOKUP($K12,FIRE0302!$A$7:$L$15,'QA checks'!M$6,FALSE),TRUE,"Error")</f>
        <v>Error</v>
      </c>
      <c r="N12" s="18" t="str">
        <f>IF(VLOOKUP($K12,$F$8:$I$15,I$6,FALSE)=VLOOKUP($K12,FIRE0302!$A$7:$L$15,'QA checks'!N$6,FALSE),TRUE,"Error")</f>
        <v>Error</v>
      </c>
    </row>
    <row r="13" spans="1:14" x14ac:dyDescent="0.2">
      <c r="A13" s="89" t="s">
        <v>14</v>
      </c>
      <c r="B13" s="18">
        <v>1056</v>
      </c>
      <c r="C13" s="18">
        <v>770</v>
      </c>
      <c r="D13" s="18">
        <v>1826</v>
      </c>
      <c r="F13" s="18" t="str">
        <v>Other road vehicles</v>
      </c>
      <c r="G13" s="18">
        <v>1056</v>
      </c>
      <c r="H13" s="18">
        <v>770</v>
      </c>
      <c r="I13" s="18">
        <v>1826</v>
      </c>
      <c r="K13" s="18" t="s">
        <v>10</v>
      </c>
      <c r="L13" s="18" t="str">
        <f>IF(VLOOKUP($K13,$F$8:$I$15,G$6,FALSE)=VLOOKUP($K13,FIRE0302!$A$7:$L$15,'QA checks'!L$6,FALSE),TRUE,"Error")</f>
        <v>Error</v>
      </c>
      <c r="M13" s="18" t="str">
        <f>IF(VLOOKUP($K13,$F$8:$I$15,H$6,FALSE)=VLOOKUP($K13,FIRE0302!$A$7:$L$15,'QA checks'!M$6,FALSE),TRUE,"Error")</f>
        <v>Error</v>
      </c>
      <c r="N13" s="18" t="str">
        <f>IF(VLOOKUP($K13,$F$8:$I$15,I$6,FALSE)=VLOOKUP($K13,FIRE0302!$A$7:$L$15,'QA checks'!N$6,FALSE),TRUE,"Error")</f>
        <v>Error</v>
      </c>
    </row>
    <row r="14" spans="1:14" x14ac:dyDescent="0.2">
      <c r="A14" s="89" t="s">
        <v>15</v>
      </c>
      <c r="B14" s="18">
        <v>1381</v>
      </c>
      <c r="C14" s="18">
        <v>786</v>
      </c>
      <c r="D14" s="18">
        <v>2167</v>
      </c>
      <c r="F14" s="18" t="str">
        <v>Van</v>
      </c>
      <c r="G14" s="18">
        <v>1381</v>
      </c>
      <c r="H14" s="18">
        <v>786</v>
      </c>
      <c r="I14" s="18">
        <v>2167</v>
      </c>
      <c r="K14" s="18" t="s">
        <v>7</v>
      </c>
      <c r="L14" s="18" t="str">
        <f>IF(VLOOKUP($K14,$F$8:$I$15,G$6,FALSE)=VLOOKUP($K14,FIRE0302!$A$7:$L$15,'QA checks'!L$6,FALSE),TRUE,"Error")</f>
        <v>Error</v>
      </c>
      <c r="M14" s="18" t="str">
        <f>IF(VLOOKUP($K14,$F$8:$I$15,H$6,FALSE)=VLOOKUP($K14,FIRE0302!$A$7:$L$15,'QA checks'!M$6,FALSE),TRUE,"Error")</f>
        <v>Error</v>
      </c>
      <c r="N14" s="18" t="str">
        <f>IF(VLOOKUP($K14,$F$8:$I$15,I$6,FALSE)=VLOOKUP($K14,FIRE0302!$A$7:$L$15,'QA checks'!N$6,FALSE),TRUE,"Error")</f>
        <v>Error</v>
      </c>
    </row>
    <row r="15" spans="1:14" x14ac:dyDescent="0.2">
      <c r="A15" s="89" t="s">
        <v>86</v>
      </c>
      <c r="B15" s="18">
        <v>11286</v>
      </c>
      <c r="C15" s="18">
        <v>7389</v>
      </c>
      <c r="D15" s="18">
        <v>18675</v>
      </c>
      <c r="F15" s="18" t="str">
        <v>Grand Total</v>
      </c>
      <c r="G15" s="18">
        <v>11286</v>
      </c>
      <c r="H15" s="18">
        <v>7389</v>
      </c>
      <c r="I15" s="18">
        <v>18675</v>
      </c>
      <c r="K15" s="18" t="s">
        <v>93</v>
      </c>
      <c r="L15" s="18" t="str">
        <f>IF(VLOOKUP($F13,$F$8:$I$15,G$6,FALSE)=VLOOKUP($K15,FIRE0302!$A$7:$L$15,'QA checks'!L$6,FALSE),TRUE,"Error")</f>
        <v>Error</v>
      </c>
      <c r="M15" s="18" t="str">
        <f>IF(VLOOKUP($F13,$F$8:$I$15,H$6,FALSE)=VLOOKUP($K15,FIRE0302!$A$7:$L$15,'QA checks'!M$6,FALSE),TRUE,"Error")</f>
        <v>Error</v>
      </c>
      <c r="N15" s="18" t="str">
        <f>IF(VLOOKUP($F13,$F$8:$I$15,I$6,FALSE)=VLOOKUP($K15,FIRE0302!$A$7:$L$15,'QA checks'!N$6,FALSE),TRUE,"Error")</f>
        <v>Error</v>
      </c>
    </row>
    <row r="17" spans="1:14" ht="15.75" x14ac:dyDescent="0.2">
      <c r="A17" s="87" t="s">
        <v>90</v>
      </c>
      <c r="B17" s="18">
        <f>COUNTIF(L22:N29,"Error")</f>
        <v>12</v>
      </c>
    </row>
    <row r="18" spans="1:14" x14ac:dyDescent="0.2">
      <c r="A18" s="88" t="s">
        <v>0</v>
      </c>
      <c r="B18" s="18" t="s">
        <v>72</v>
      </c>
    </row>
    <row r="20" spans="1:14" x14ac:dyDescent="0.2">
      <c r="A20" s="88" t="s">
        <v>94</v>
      </c>
      <c r="B20" s="88" t="s">
        <v>84</v>
      </c>
      <c r="G20" s="18">
        <v>4</v>
      </c>
      <c r="H20" s="18">
        <v>2</v>
      </c>
      <c r="I20" s="18">
        <v>3</v>
      </c>
      <c r="L20" s="18">
        <v>6</v>
      </c>
      <c r="M20" s="18">
        <v>7</v>
      </c>
      <c r="N20" s="18">
        <v>8</v>
      </c>
    </row>
    <row r="21" spans="1:14" ht="15.75" x14ac:dyDescent="0.25">
      <c r="A21" s="88" t="s">
        <v>85</v>
      </c>
      <c r="B21" s="18" t="s">
        <v>8</v>
      </c>
      <c r="C21" s="18" t="s">
        <v>9</v>
      </c>
      <c r="D21" s="18" t="s">
        <v>86</v>
      </c>
      <c r="F21" s="18" t="str" cm="1">
        <f t="array" ref="F21:I29">A21:D29</f>
        <v>Row Labels</v>
      </c>
      <c r="G21" s="18" t="str">
        <v>Accidental</v>
      </c>
      <c r="H21" s="18" t="str">
        <v>Deliberate</v>
      </c>
      <c r="I21" s="18" t="str">
        <v>Grand Total</v>
      </c>
      <c r="K21" s="17" t="s">
        <v>87</v>
      </c>
      <c r="L21" s="18" t="s">
        <v>49</v>
      </c>
      <c r="M21" s="18" t="s">
        <v>88</v>
      </c>
      <c r="N21" s="18" t="s">
        <v>89</v>
      </c>
    </row>
    <row r="22" spans="1:14" x14ac:dyDescent="0.2">
      <c r="A22" s="89" t="s">
        <v>7</v>
      </c>
      <c r="B22" s="18">
        <v>1</v>
      </c>
      <c r="C22" s="18">
        <v>0</v>
      </c>
      <c r="D22" s="18">
        <v>1</v>
      </c>
      <c r="F22" s="18" t="str">
        <v>Agricultural vehicles</v>
      </c>
      <c r="G22" s="18">
        <v>1</v>
      </c>
      <c r="H22" s="18">
        <v>0</v>
      </c>
      <c r="I22" s="18">
        <v>1</v>
      </c>
      <c r="K22" s="18" t="s">
        <v>49</v>
      </c>
      <c r="L22" s="18" t="str">
        <f>IF(VLOOKUP($F29,$F$22:$I$30,G$20,FALSE)=VLOOKUP($K22,FIRE0302!$A$7:$L$15,'QA checks'!L$20,FALSE),TRUE,"Error")</f>
        <v>Error</v>
      </c>
      <c r="M22" s="18" t="str">
        <f>IF(VLOOKUP($F29,$F$22:$I$30,H$20,FALSE)=VLOOKUP($K22,FIRE0302!$A$7:$L$15,'QA checks'!M$20,FALSE),TRUE,"Error")</f>
        <v>Error</v>
      </c>
      <c r="N22" s="18" t="str">
        <f>IF(VLOOKUP($F29,$F$22:$I$30,I$20,FALSE)=VLOOKUP($K22,FIRE0302!$A$7:$L$15,'QA checks'!N$20,FALSE),TRUE,"Error")</f>
        <v>Error</v>
      </c>
    </row>
    <row r="23" spans="1:14" x14ac:dyDescent="0.2">
      <c r="A23" s="89" t="s">
        <v>10</v>
      </c>
      <c r="B23" s="18">
        <v>0</v>
      </c>
      <c r="C23" s="18">
        <v>0</v>
      </c>
      <c r="D23" s="18">
        <v>0</v>
      </c>
      <c r="F23" s="18" t="str">
        <v>Bus/Coach</v>
      </c>
      <c r="G23" s="18">
        <v>0</v>
      </c>
      <c r="H23" s="18">
        <v>0</v>
      </c>
      <c r="I23" s="18">
        <v>0</v>
      </c>
      <c r="K23" s="18" t="s">
        <v>11</v>
      </c>
      <c r="L23" s="18" t="str">
        <f>IF(VLOOKUP($K23,$F$22:$I$30,G$20,FALSE)=VLOOKUP($K23,FIRE0302!$A$7:$L$15,'QA checks'!L$20,FALSE),TRUE,"Error")</f>
        <v>Error</v>
      </c>
      <c r="M23" s="18" t="str">
        <f>IF(VLOOKUP($K23,$F$22:$I$30,H$20,FALSE)=VLOOKUP($K23,FIRE0302!$A$7:$L$15,'QA checks'!M$20,FALSE),TRUE,"Error")</f>
        <v>Error</v>
      </c>
      <c r="N23" s="18" t="str">
        <f>IF(VLOOKUP($K23,$F$22:$I$30,I$20,FALSE)=VLOOKUP($K23,FIRE0302!$A$7:$L$15,'QA checks'!N$20,FALSE),TRUE,"Error")</f>
        <v>Error</v>
      </c>
    </row>
    <row r="24" spans="1:14" x14ac:dyDescent="0.2">
      <c r="A24" s="89" t="s">
        <v>11</v>
      </c>
      <c r="B24" s="18">
        <v>15</v>
      </c>
      <c r="C24" s="18">
        <v>8</v>
      </c>
      <c r="D24" s="18">
        <v>23</v>
      </c>
      <c r="F24" s="18" t="str">
        <v>Car</v>
      </c>
      <c r="G24" s="18">
        <v>15</v>
      </c>
      <c r="H24" s="18">
        <v>8</v>
      </c>
      <c r="I24" s="18">
        <v>23</v>
      </c>
      <c r="K24" s="18" t="s">
        <v>13</v>
      </c>
      <c r="L24" s="18" t="str">
        <f>IF(VLOOKUP($K24,$F$22:$I$30,G$20,FALSE)=VLOOKUP($K24,FIRE0302!$A$7:$L$15,'QA checks'!L$20,FALSE),TRUE,"Error")</f>
        <v>Error</v>
      </c>
      <c r="M24" s="18" t="str">
        <f>IF(VLOOKUP($K24,$F$22:$I$30,H$20,FALSE)=VLOOKUP($K24,FIRE0302!$A$7:$L$15,'QA checks'!M$20,FALSE),TRUE,"Error")</f>
        <v>Error</v>
      </c>
      <c r="N24" s="18" t="b">
        <f>IF(VLOOKUP($K24,$F$22:$I$30,I$20,FALSE)=VLOOKUP($K24,FIRE0302!$A$7:$L$15,'QA checks'!N$20,FALSE),TRUE,"Error")</f>
        <v>1</v>
      </c>
    </row>
    <row r="25" spans="1:14" x14ac:dyDescent="0.2">
      <c r="A25" s="89" t="s">
        <v>12</v>
      </c>
      <c r="B25" s="18">
        <v>0</v>
      </c>
      <c r="C25" s="18">
        <v>0</v>
      </c>
      <c r="D25" s="18">
        <v>0</v>
      </c>
      <c r="F25" s="18" t="str">
        <v>Lorry/HGV</v>
      </c>
      <c r="G25" s="18">
        <v>0</v>
      </c>
      <c r="H25" s="18">
        <v>0</v>
      </c>
      <c r="I25" s="18">
        <v>0</v>
      </c>
      <c r="K25" s="18" t="s">
        <v>15</v>
      </c>
      <c r="L25" s="18" t="str">
        <f>IF(VLOOKUP($K25,$F$22:$I$30,G$20,FALSE)=VLOOKUP($K25,FIRE0302!$A$7:$L$15,'QA checks'!L$20,FALSE),TRUE,"Error")</f>
        <v>Error</v>
      </c>
      <c r="M25" s="18" t="str">
        <f>IF(VLOOKUP($K25,$F$22:$I$30,H$20,FALSE)=VLOOKUP($K25,FIRE0302!$A$7:$L$15,'QA checks'!M$20,FALSE),TRUE,"Error")</f>
        <v>Error</v>
      </c>
      <c r="N25" s="18" t="b">
        <f>IF(VLOOKUP($K25,$F$22:$I$30,I$20,FALSE)=VLOOKUP($K25,FIRE0302!$A$7:$L$15,'QA checks'!N$20,FALSE),TRUE,"Error")</f>
        <v>1</v>
      </c>
    </row>
    <row r="26" spans="1:14" x14ac:dyDescent="0.2">
      <c r="A26" s="89" t="s">
        <v>13</v>
      </c>
      <c r="B26" s="18">
        <v>1</v>
      </c>
      <c r="C26" s="18">
        <v>0</v>
      </c>
      <c r="D26" s="18">
        <v>1</v>
      </c>
      <c r="F26" s="18" t="str">
        <v>Motorcycle</v>
      </c>
      <c r="G26" s="18">
        <v>1</v>
      </c>
      <c r="H26" s="18">
        <v>0</v>
      </c>
      <c r="I26" s="18">
        <v>1</v>
      </c>
      <c r="K26" s="18" t="s">
        <v>12</v>
      </c>
      <c r="L26" s="18" t="b">
        <f>IF(VLOOKUP($K26,$F$22:$I$30,G$20,FALSE)=VLOOKUP($K26,FIRE0302!$A$7:$L$15,'QA checks'!L$20,FALSE),TRUE,"Error")</f>
        <v>1</v>
      </c>
      <c r="M26" s="18" t="b">
        <f>IF(VLOOKUP($K26,$F$22:$I$30,H$20,FALSE)=VLOOKUP($K26,FIRE0302!$A$7:$L$15,'QA checks'!M$20,FALSE),TRUE,"Error")</f>
        <v>1</v>
      </c>
      <c r="N26" s="18" t="b">
        <f>IF(VLOOKUP($K26,$F$22:$I$30,I$20,FALSE)=VLOOKUP($K26,FIRE0302!$A$7:$L$15,'QA checks'!N$20,FALSE),TRUE,"Error")</f>
        <v>1</v>
      </c>
    </row>
    <row r="27" spans="1:14" x14ac:dyDescent="0.2">
      <c r="A27" s="89" t="s">
        <v>14</v>
      </c>
      <c r="B27" s="18">
        <v>5</v>
      </c>
      <c r="C27" s="18">
        <v>0</v>
      </c>
      <c r="D27" s="18">
        <v>5</v>
      </c>
      <c r="F27" s="18" t="str">
        <v>Other road vehicles</v>
      </c>
      <c r="G27" s="18">
        <v>5</v>
      </c>
      <c r="H27" s="18">
        <v>0</v>
      </c>
      <c r="I27" s="18">
        <v>5</v>
      </c>
      <c r="K27" s="18" t="s">
        <v>10</v>
      </c>
      <c r="L27" s="18" t="b">
        <f>IF(VLOOKUP($K27,$F$22:$I$30,G$20,FALSE)=VLOOKUP($K27,FIRE0302!$A$7:$L$15,'QA checks'!L$20,FALSE),TRUE,"Error")</f>
        <v>1</v>
      </c>
      <c r="M27" s="18" t="b">
        <f>IF(VLOOKUP($K27,$F$22:$I$30,H$20,FALSE)=VLOOKUP($K27,FIRE0302!$A$7:$L$15,'QA checks'!M$20,FALSE),TRUE,"Error")</f>
        <v>1</v>
      </c>
      <c r="N27" s="18" t="b">
        <f>IF(VLOOKUP($K27,$F$22:$I$30,I$20,FALSE)=VLOOKUP($K27,FIRE0302!$A$7:$L$15,'QA checks'!N$20,FALSE),TRUE,"Error")</f>
        <v>1</v>
      </c>
    </row>
    <row r="28" spans="1:14" x14ac:dyDescent="0.2">
      <c r="A28" s="89" t="s">
        <v>15</v>
      </c>
      <c r="B28" s="18">
        <v>2</v>
      </c>
      <c r="C28" s="18">
        <v>1</v>
      </c>
      <c r="D28" s="18">
        <v>3</v>
      </c>
      <c r="F28" s="18" t="str">
        <v>Van</v>
      </c>
      <c r="G28" s="18">
        <v>2</v>
      </c>
      <c r="H28" s="18">
        <v>1</v>
      </c>
      <c r="I28" s="18">
        <v>3</v>
      </c>
      <c r="K28" s="18" t="s">
        <v>7</v>
      </c>
      <c r="L28" s="18" t="str">
        <f>IF(VLOOKUP($K28,$F$22:$I$30,G$20,FALSE)=VLOOKUP($K28,FIRE0302!$A$7:$L$15,'QA checks'!L$20,FALSE),TRUE,"Error")</f>
        <v>Error</v>
      </c>
      <c r="M28" s="18" t="str">
        <f>IF(VLOOKUP($K28,$F$22:$I$30,H$20,FALSE)=VLOOKUP($K28,FIRE0302!$A$7:$L$15,'QA checks'!M$20,FALSE),TRUE,"Error")</f>
        <v>Error</v>
      </c>
      <c r="N28" s="18" t="b">
        <f>IF(VLOOKUP($K28,$F$22:$I$30,I$20,FALSE)=VLOOKUP($K28,FIRE0302!$A$7:$L$15,'QA checks'!N$20,FALSE),TRUE,"Error")</f>
        <v>1</v>
      </c>
    </row>
    <row r="29" spans="1:14" x14ac:dyDescent="0.2">
      <c r="A29" s="89" t="s">
        <v>86</v>
      </c>
      <c r="B29" s="18">
        <v>24</v>
      </c>
      <c r="C29" s="18">
        <v>9</v>
      </c>
      <c r="D29" s="18">
        <v>33</v>
      </c>
      <c r="F29" s="18" t="str">
        <v>Grand Total</v>
      </c>
      <c r="G29" s="18">
        <v>24</v>
      </c>
      <c r="H29" s="18">
        <v>9</v>
      </c>
      <c r="I29" s="18">
        <v>33</v>
      </c>
      <c r="K29" s="18" t="s">
        <v>93</v>
      </c>
      <c r="L29" s="18" t="b">
        <f>IF(VLOOKUP($F27,$F$22:$I$30,G$20,FALSE)=VLOOKUP($K29,FIRE0302!$A$7:$L$15,'QA checks'!L$20,FALSE),TRUE,"Error")</f>
        <v>1</v>
      </c>
      <c r="M29" s="18" t="b">
        <f>IF(VLOOKUP($F27,$F$22:$I$30,H$20,FALSE)=VLOOKUP($K29,FIRE0302!$A$7:$L$15,'QA checks'!M$20,FALSE),TRUE,"Error")</f>
        <v>1</v>
      </c>
      <c r="N29" s="18" t="b">
        <f>IF(VLOOKUP($F27,$F$22:$I$30,I$20,FALSE)=VLOOKUP($K29,FIRE0302!$A$7:$L$15,'QA checks'!N$20,FALSE),TRUE,"Error")</f>
        <v>1</v>
      </c>
    </row>
    <row r="31" spans="1:14" ht="15.75" x14ac:dyDescent="0.2">
      <c r="A31" s="87" t="s">
        <v>91</v>
      </c>
      <c r="B31" s="18">
        <f>COUNTIF(L36:N49,"Error")</f>
        <v>22</v>
      </c>
    </row>
    <row r="32" spans="1:14" x14ac:dyDescent="0.2">
      <c r="A32" s="88" t="s">
        <v>0</v>
      </c>
      <c r="B32" s="18" t="s">
        <v>72</v>
      </c>
    </row>
    <row r="34" spans="1:14" x14ac:dyDescent="0.2">
      <c r="A34" s="88" t="s">
        <v>95</v>
      </c>
      <c r="B34" s="88" t="s">
        <v>84</v>
      </c>
      <c r="G34" s="18">
        <v>4</v>
      </c>
      <c r="H34" s="18">
        <v>2</v>
      </c>
      <c r="I34" s="18">
        <v>3</v>
      </c>
      <c r="L34" s="18">
        <v>10</v>
      </c>
      <c r="M34" s="18">
        <v>11</v>
      </c>
      <c r="N34" s="18">
        <v>12</v>
      </c>
    </row>
    <row r="35" spans="1:14" ht="15.75" x14ac:dyDescent="0.25">
      <c r="A35" s="88" t="s">
        <v>85</v>
      </c>
      <c r="B35" s="18" t="s">
        <v>8</v>
      </c>
      <c r="C35" s="18" t="s">
        <v>9</v>
      </c>
      <c r="D35" s="18" t="s">
        <v>86</v>
      </c>
      <c r="F35" s="18" t="str" cm="1">
        <f t="array" ref="F35:I43">A35:D43</f>
        <v>Row Labels</v>
      </c>
      <c r="G35" s="18" t="str">
        <v>Accidental</v>
      </c>
      <c r="H35" s="18" t="str">
        <v>Deliberate</v>
      </c>
      <c r="I35" s="18" t="str">
        <v>Grand Total</v>
      </c>
      <c r="K35" s="17" t="s">
        <v>87</v>
      </c>
      <c r="L35" s="18" t="s">
        <v>49</v>
      </c>
      <c r="M35" s="18" t="s">
        <v>88</v>
      </c>
      <c r="N35" s="18" t="s">
        <v>89</v>
      </c>
    </row>
    <row r="36" spans="1:14" x14ac:dyDescent="0.2">
      <c r="A36" s="89" t="s">
        <v>7</v>
      </c>
      <c r="B36" s="18">
        <v>5</v>
      </c>
      <c r="C36" s="18">
        <v>0</v>
      </c>
      <c r="D36" s="18">
        <v>5</v>
      </c>
      <c r="F36" s="18" t="str">
        <v>Agricultural vehicles</v>
      </c>
      <c r="G36" s="18">
        <v>5</v>
      </c>
      <c r="H36" s="18">
        <v>0</v>
      </c>
      <c r="I36" s="18">
        <v>5</v>
      </c>
      <c r="K36" s="18" t="s">
        <v>49</v>
      </c>
      <c r="L36" s="18" t="str">
        <f>IF(VLOOKUP($F43,$F$36:$I$49,G$34,FALSE)=VLOOKUP($K36,FIRE0302!$A$7:$L$15,'QA checks'!L$34,FALSE),TRUE,"Error")</f>
        <v>Error</v>
      </c>
      <c r="M36" s="18" t="str">
        <f>IF(VLOOKUP($F43,$F$36:$I$49,H$34,FALSE)=VLOOKUP($K36,FIRE0302!$A$7:$L$15,'QA checks'!M$34,FALSE),TRUE,"Error")</f>
        <v>Error</v>
      </c>
      <c r="N36" s="18" t="str">
        <f>IF(VLOOKUP($F43,$F$36:$I$49,I$34,FALSE)=VLOOKUP($K36,FIRE0302!$A$7:$L$15,'QA checks'!N$34,FALSE),TRUE,"Error")</f>
        <v>Error</v>
      </c>
    </row>
    <row r="37" spans="1:14" x14ac:dyDescent="0.2">
      <c r="A37" s="89" t="s">
        <v>10</v>
      </c>
      <c r="B37" s="18">
        <v>3</v>
      </c>
      <c r="C37" s="18">
        <v>0</v>
      </c>
      <c r="D37" s="18">
        <v>3</v>
      </c>
      <c r="F37" s="18" t="str">
        <v>Bus/Coach</v>
      </c>
      <c r="G37" s="18">
        <v>3</v>
      </c>
      <c r="H37" s="18">
        <v>0</v>
      </c>
      <c r="I37" s="18">
        <v>3</v>
      </c>
      <c r="K37" s="18" t="s">
        <v>11</v>
      </c>
      <c r="L37" s="18" t="str">
        <f>IF(VLOOKUP($K37,$F$36:$I$49,G$34,FALSE)=VLOOKUP($K37,FIRE0302!$A$7:$L$15,'QA checks'!L$34,FALSE),TRUE,"Error")</f>
        <v>Error</v>
      </c>
      <c r="M37" s="18" t="str">
        <f>IF(VLOOKUP($K37,$F$36:$I$49,H$34,FALSE)=VLOOKUP($K37,FIRE0302!$A$7:$L$15,'QA checks'!M$34,FALSE),TRUE,"Error")</f>
        <v>Error</v>
      </c>
      <c r="N37" s="18" t="str">
        <f>IF(VLOOKUP($K37,$F$36:$I$49,I$34,FALSE)=VLOOKUP($K37,FIRE0302!$A$7:$L$15,'QA checks'!N$34,FALSE),TRUE,"Error")</f>
        <v>Error</v>
      </c>
    </row>
    <row r="38" spans="1:14" x14ac:dyDescent="0.2">
      <c r="A38" s="89" t="s">
        <v>11</v>
      </c>
      <c r="B38" s="18">
        <v>230</v>
      </c>
      <c r="C38" s="18">
        <v>38</v>
      </c>
      <c r="D38" s="18">
        <v>268</v>
      </c>
      <c r="F38" s="18" t="str">
        <v>Car</v>
      </c>
      <c r="G38" s="18">
        <v>230</v>
      </c>
      <c r="H38" s="18">
        <v>38</v>
      </c>
      <c r="I38" s="18">
        <v>268</v>
      </c>
      <c r="K38" s="18" t="s">
        <v>13</v>
      </c>
      <c r="L38" s="18" t="str">
        <f>IF(VLOOKUP($K38,$F$36:$I$49,G$34,FALSE)=VLOOKUP($K38,FIRE0302!$A$7:$L$15,'QA checks'!L$34,FALSE),TRUE,"Error")</f>
        <v>Error</v>
      </c>
      <c r="M38" s="18" t="str">
        <f>IF(VLOOKUP($K38,$F$36:$I$49,H$34,FALSE)=VLOOKUP($K38,FIRE0302!$A$7:$L$15,'QA checks'!M$34,FALSE),TRUE,"Error")</f>
        <v>Error</v>
      </c>
      <c r="N38" s="18" t="str">
        <f>IF(VLOOKUP($K38,$F$36:$I$49,I$34,FALSE)=VLOOKUP($K38,FIRE0302!$A$7:$L$15,'QA checks'!N$34,FALSE),TRUE,"Error")</f>
        <v>Error</v>
      </c>
    </row>
    <row r="39" spans="1:14" x14ac:dyDescent="0.2">
      <c r="A39" s="89" t="s">
        <v>12</v>
      </c>
      <c r="B39" s="18">
        <v>17</v>
      </c>
      <c r="C39" s="18">
        <v>0</v>
      </c>
      <c r="D39" s="18">
        <v>17</v>
      </c>
      <c r="F39" s="18" t="str">
        <v>Lorry/HGV</v>
      </c>
      <c r="G39" s="18">
        <v>17</v>
      </c>
      <c r="H39" s="18">
        <v>0</v>
      </c>
      <c r="I39" s="18">
        <v>17</v>
      </c>
      <c r="K39" s="18" t="s">
        <v>15</v>
      </c>
      <c r="L39" s="18" t="str">
        <f>IF(VLOOKUP($K39,$F$36:$I$49,G$34,FALSE)=VLOOKUP($K39,FIRE0302!$A$7:$L$15,'QA checks'!L$34,FALSE),TRUE,"Error")</f>
        <v>Error</v>
      </c>
      <c r="M39" s="18" t="str">
        <f>IF(VLOOKUP($K39,$F$36:$I$49,H$34,FALSE)=VLOOKUP($K39,FIRE0302!$A$7:$L$15,'QA checks'!M$34,FALSE),TRUE,"Error")</f>
        <v>Error</v>
      </c>
      <c r="N39" s="18" t="str">
        <f>IF(VLOOKUP($K39,$F$36:$I$49,I$34,FALSE)=VLOOKUP($K39,FIRE0302!$A$7:$L$15,'QA checks'!N$34,FALSE),TRUE,"Error")</f>
        <v>Error</v>
      </c>
    </row>
    <row r="40" spans="1:14" x14ac:dyDescent="0.2">
      <c r="A40" s="89" t="s">
        <v>13</v>
      </c>
      <c r="B40" s="18">
        <v>14</v>
      </c>
      <c r="C40" s="18">
        <v>8</v>
      </c>
      <c r="D40" s="18">
        <v>22</v>
      </c>
      <c r="F40" s="18" t="str">
        <v>Motorcycle</v>
      </c>
      <c r="G40" s="18">
        <v>14</v>
      </c>
      <c r="H40" s="18">
        <v>8</v>
      </c>
      <c r="I40" s="18">
        <v>22</v>
      </c>
      <c r="K40" s="18" t="s">
        <v>12</v>
      </c>
      <c r="L40" s="18" t="str">
        <f>IF(VLOOKUP($K40,$F$36:$I$49,G$34,FALSE)=VLOOKUP($K40,FIRE0302!$A$7:$L$15,'QA checks'!L$34,FALSE),TRUE,"Error")</f>
        <v>Error</v>
      </c>
      <c r="M40" s="18" t="str">
        <f>IF(VLOOKUP($K40,$F$36:$I$49,H$34,FALSE)=VLOOKUP($K40,FIRE0302!$A$7:$L$15,'QA checks'!M$34,FALSE),TRUE,"Error")</f>
        <v>Error</v>
      </c>
      <c r="N40" s="18" t="b">
        <f>IF(VLOOKUP($K40,$F$36:$I$49,I$34,FALSE)=VLOOKUP($K40,FIRE0302!$A$7:$L$15,'QA checks'!N$34,FALSE),TRUE,"Error")</f>
        <v>1</v>
      </c>
    </row>
    <row r="41" spans="1:14" x14ac:dyDescent="0.2">
      <c r="A41" s="89" t="s">
        <v>14</v>
      </c>
      <c r="B41" s="18">
        <v>132</v>
      </c>
      <c r="C41" s="18">
        <v>11</v>
      </c>
      <c r="D41" s="18">
        <v>143</v>
      </c>
      <c r="F41" s="18" t="str">
        <v>Other road vehicles</v>
      </c>
      <c r="G41" s="18">
        <v>132</v>
      </c>
      <c r="H41" s="18">
        <v>11</v>
      </c>
      <c r="I41" s="18">
        <v>143</v>
      </c>
      <c r="K41" s="18" t="s">
        <v>10</v>
      </c>
      <c r="L41" s="18" t="str">
        <f>IF(VLOOKUP($K41,$F$36:$I$49,G$34,FALSE)=VLOOKUP($K41,FIRE0302!$A$7:$L$15,'QA checks'!L$34,FALSE),TRUE,"Error")</f>
        <v>Error</v>
      </c>
      <c r="M41" s="18" t="str">
        <f>IF(VLOOKUP($K41,$F$36:$I$49,H$34,FALSE)=VLOOKUP($K41,FIRE0302!$A$7:$L$15,'QA checks'!M$34,FALSE),TRUE,"Error")</f>
        <v>Error</v>
      </c>
      <c r="N41" s="18" t="str">
        <f>IF(VLOOKUP($K41,$F$36:$I$49,I$34,FALSE)=VLOOKUP($K41,FIRE0302!$A$7:$L$15,'QA checks'!N$34,FALSE),TRUE,"Error")</f>
        <v>Error</v>
      </c>
    </row>
    <row r="42" spans="1:14" x14ac:dyDescent="0.2">
      <c r="A42" s="89" t="s">
        <v>15</v>
      </c>
      <c r="B42" s="18">
        <v>58</v>
      </c>
      <c r="C42" s="18">
        <v>6</v>
      </c>
      <c r="D42" s="18">
        <v>64</v>
      </c>
      <c r="F42" s="18" t="str">
        <v>Van</v>
      </c>
      <c r="G42" s="18">
        <v>58</v>
      </c>
      <c r="H42" s="18">
        <v>6</v>
      </c>
      <c r="I42" s="18">
        <v>64</v>
      </c>
      <c r="K42" s="18" t="s">
        <v>7</v>
      </c>
      <c r="L42" s="18" t="str">
        <f>IF(VLOOKUP($K42,$F$36:$I$49,G$34,FALSE)=VLOOKUP($K42,FIRE0302!$A$7:$L$15,'QA checks'!L$34,FALSE),TRUE,"Error")</f>
        <v>Error</v>
      </c>
      <c r="M42" s="18" t="str">
        <f>IF(VLOOKUP($K42,$F$36:$I$49,H$34,FALSE)=VLOOKUP($K42,FIRE0302!$A$7:$L$15,'QA checks'!M$34,FALSE),TRUE,"Error")</f>
        <v>Error</v>
      </c>
      <c r="N42" s="18" t="b">
        <f>IF(VLOOKUP($K42,$F$36:$I$49,I$34,FALSE)=VLOOKUP($K42,FIRE0302!$A$7:$L$15,'QA checks'!N$34,FALSE),TRUE,"Error")</f>
        <v>1</v>
      </c>
    </row>
    <row r="43" spans="1:14" x14ac:dyDescent="0.2">
      <c r="A43" s="89" t="s">
        <v>86</v>
      </c>
      <c r="B43" s="18">
        <v>459</v>
      </c>
      <c r="C43" s="18">
        <v>63</v>
      </c>
      <c r="D43" s="18">
        <v>522</v>
      </c>
      <c r="F43" s="18" t="str">
        <v>Grand Total</v>
      </c>
      <c r="G43" s="18">
        <v>459</v>
      </c>
      <c r="H43" s="18">
        <v>63</v>
      </c>
      <c r="I43" s="18">
        <v>522</v>
      </c>
      <c r="K43" s="18" t="s">
        <v>93</v>
      </c>
      <c r="L43" s="18" t="str">
        <f>IF(VLOOKUP($F41,$F$36:$I$49,G$34,FALSE)=VLOOKUP($K43,FIRE0302!$A$7:$L$15,'QA checks'!L$34,FALSE),TRUE,"Error")</f>
        <v>Error</v>
      </c>
      <c r="M43" s="18" t="str">
        <f>IF(VLOOKUP($F41,$F$36:$I$49,H$34,FALSE)=VLOOKUP($K43,FIRE0302!$A$7:$L$15,'QA checks'!M$34,FALSE),TRUE,"Error")</f>
        <v>Error</v>
      </c>
      <c r="N43" s="18" t="str">
        <f>IF(VLOOKUP($F41,$F$36:$I$49,I$34,FALSE)=VLOOKUP($K43,FIRE0302!$A$7:$L$15,'QA checks'!N$34,FALSE),TRUE,"Error")</f>
        <v>Error</v>
      </c>
    </row>
    <row r="62" ht="45" customHeight="1" x14ac:dyDescent="0.2"/>
  </sheetData>
  <conditionalFormatting sqref="A22:A31 A32:N35">
    <cfRule type="containsText" dxfId="144" priority="5" operator="containsText" text="true">
      <formula>NOT(ISERROR(SEARCH("true",A22)))</formula>
    </cfRule>
    <cfRule type="containsText" dxfId="143" priority="6" operator="containsText" text="error">
      <formula>NOT(ISERROR(SEARCH("error",A22)))</formula>
    </cfRule>
  </conditionalFormatting>
  <conditionalFormatting sqref="A2:O7">
    <cfRule type="containsText" dxfId="142" priority="8" operator="containsText" text="true">
      <formula>NOT(ISERROR(SEARCH("true",A2)))</formula>
    </cfRule>
    <cfRule type="containsText" dxfId="141" priority="9" operator="containsText" text="error">
      <formula>NOT(ISERROR(SEARCH("error",A2)))</formula>
    </cfRule>
  </conditionalFormatting>
  <conditionalFormatting sqref="B1">
    <cfRule type="containsText" dxfId="140" priority="22" operator="containsText" text="PASS">
      <formula>NOT(ISERROR(SEARCH("PASS",B1)))</formula>
    </cfRule>
    <cfRule type="cellIs" dxfId="139" priority="23" operator="greaterThan">
      <formula>0</formula>
    </cfRule>
  </conditionalFormatting>
  <conditionalFormatting sqref="B3">
    <cfRule type="cellIs" dxfId="138" priority="7" operator="equal">
      <formula>0</formula>
    </cfRule>
    <cfRule type="cellIs" dxfId="137" priority="10" operator="greaterThan">
      <formula>0</formula>
    </cfRule>
  </conditionalFormatting>
  <conditionalFormatting sqref="B17">
    <cfRule type="cellIs" dxfId="136" priority="11" operator="equal">
      <formula>0</formula>
    </cfRule>
    <cfRule type="cellIs" dxfId="135" priority="14" operator="greaterThan">
      <formula>0</formula>
    </cfRule>
  </conditionalFormatting>
  <conditionalFormatting sqref="B31">
    <cfRule type="cellIs" dxfId="134" priority="1" operator="equal">
      <formula>0</formula>
    </cfRule>
    <cfRule type="cellIs" dxfId="133" priority="4" operator="greaterThan">
      <formula>0</formula>
    </cfRule>
  </conditionalFormatting>
  <conditionalFormatting sqref="B31:N31">
    <cfRule type="containsText" dxfId="132" priority="2" operator="containsText" text="true">
      <formula>NOT(ISERROR(SEARCH("true",B31)))</formula>
    </cfRule>
    <cfRule type="containsText" dxfId="131" priority="3" operator="containsText" text="error">
      <formula>NOT(ISERROR(SEARCH("error",B31)))</formula>
    </cfRule>
  </conditionalFormatting>
  <conditionalFormatting sqref="B17:O17">
    <cfRule type="containsText" dxfId="130" priority="12" operator="containsText" text="true">
      <formula>NOT(ISERROR(SEARCH("true",B17)))</formula>
    </cfRule>
    <cfRule type="containsText" dxfId="129" priority="13" operator="containsText" text="error">
      <formula>NOT(ISERROR(SEARCH("error",B17)))</formula>
    </cfRule>
  </conditionalFormatting>
  <conditionalFormatting sqref="P2:S30">
    <cfRule type="containsText" dxfId="128" priority="15" operator="containsText" text="true">
      <formula>NOT(ISERROR(SEARCH("true",P2)))</formula>
    </cfRule>
  </conditionalFormatting>
  <conditionalFormatting sqref="T2:T15 F8:O16 A8:A17 T16:XFD128 A18:O21 Q31:S96 P2:S30">
    <cfRule type="containsText" dxfId="127" priority="19" operator="containsText" text="error">
      <formula>NOT(ISERROR(SEARCH("error",A2)))</formula>
    </cfRule>
  </conditionalFormatting>
  <conditionalFormatting sqref="T2:T15 F8:O16 A8:A17 T16:XFD128 A18:O21 Q31:S96">
    <cfRule type="containsText" dxfId="126" priority="18" operator="containsText" text="true">
      <formula>NOT(ISERROR(SEARCH("true",A2)))</formula>
    </cfRule>
  </conditionalFormatting>
  <conditionalFormatting sqref="U2 U9:U12">
    <cfRule type="containsText" dxfId="125" priority="16" operator="containsText" text="true">
      <formula>NOT(ISERROR(SEARCH("true",U2)))</formula>
    </cfRule>
  </conditionalFormatting>
  <conditionalFormatting sqref="U2:U7 U9:U12">
    <cfRule type="containsText" dxfId="124" priority="17" operator="containsText" text="error">
      <formula>NOT(ISERROR(SEARCH("error",U2)))</formula>
    </cfRule>
  </conditionalFormatting>
  <conditionalFormatting sqref="U3:U8">
    <cfRule type="containsText" dxfId="123" priority="20" operator="containsText" text="true">
      <formula>NOT(ISERROR(SEARCH("true",U3)))</formula>
    </cfRule>
  </conditionalFormatting>
  <conditionalFormatting sqref="U8">
    <cfRule type="containsText" dxfId="122" priority="21" operator="containsText" text="error">
      <formula>NOT(ISERROR(SEARCH("error",U8)))</formula>
    </cfRule>
  </conditionalFormatting>
  <conditionalFormatting sqref="V2:XFD15 G22:O30 O31:P36 F36:N36 A36:A49 F37:P44 E45:P49 A50:P51 A52 E52:P52 A53:P54 A55 E55:P55 A56:P57 A58 E58:P58 A59:P60 A61 E61:P61 A62:P63 A64 E64:P64 A65:P66 A67 E67:P67 A68:P69 A70 E70:P70 A71:P72 A73 E73:P73 A74:P75 A76 E76:P76 A77:P78 A79 E79:P79 A80:P81 A82 E82:P82 A83:P84 A85 E85:P85 A86:P87 A88 E88:P88 A89:P90 A91 E91:P91 A92:P93 A94 E94:P94 A95:P96 A97:O128 A129:XFD1048576">
    <cfRule type="containsText" dxfId="121" priority="24" operator="containsText" text="true">
      <formula>NOT(ISERROR(SEARCH("true",A2)))</formula>
    </cfRule>
    <cfRule type="containsText" dxfId="120" priority="25" operator="containsText" text="error">
      <formula>NOT(ISERROR(SEARCH("error",A2)))</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6CC1-85CD-4A65-92EC-239C45DDB948}">
  <sheetPr codeName="Sheet2"/>
  <dimension ref="A1:B9"/>
  <sheetViews>
    <sheetView zoomScaleNormal="100" workbookViewId="0">
      <selection activeCell="B9" sqref="B9"/>
    </sheetView>
  </sheetViews>
  <sheetFormatPr defaultRowHeight="15" x14ac:dyDescent="0.2"/>
  <cols>
    <col min="1" max="1" width="21.28515625" style="18" bestFit="1" customWidth="1"/>
    <col min="2" max="2" width="14.5703125" style="18" bestFit="1" customWidth="1"/>
    <col min="3" max="16384" width="9.140625" style="18"/>
  </cols>
  <sheetData>
    <row r="1" spans="1:2" ht="15.75" x14ac:dyDescent="0.25">
      <c r="A1" s="17" t="s">
        <v>75</v>
      </c>
      <c r="B1" s="18" t="s">
        <v>116</v>
      </c>
    </row>
    <row r="2" spans="1:2" x14ac:dyDescent="0.2">
      <c r="A2" s="18" t="s">
        <v>76</v>
      </c>
      <c r="B2" s="18" t="s">
        <v>117</v>
      </c>
    </row>
    <row r="3" spans="1:2" x14ac:dyDescent="0.2">
      <c r="A3" s="18" t="s">
        <v>77</v>
      </c>
      <c r="B3" s="18" t="s">
        <v>118</v>
      </c>
    </row>
    <row r="4" spans="1:2" x14ac:dyDescent="0.2">
      <c r="A4" s="18" t="s">
        <v>78</v>
      </c>
      <c r="B4" s="18" t="s">
        <v>119</v>
      </c>
    </row>
    <row r="5" spans="1:2" x14ac:dyDescent="0.2">
      <c r="A5" s="18" t="s">
        <v>79</v>
      </c>
      <c r="B5" s="18" t="s">
        <v>120</v>
      </c>
    </row>
    <row r="6" spans="1:2" x14ac:dyDescent="0.2">
      <c r="A6" s="18" t="s">
        <v>80</v>
      </c>
      <c r="B6" s="18">
        <v>2026</v>
      </c>
    </row>
    <row r="7" spans="1:2" x14ac:dyDescent="0.2">
      <c r="A7" s="18" t="s">
        <v>102</v>
      </c>
      <c r="B7" s="18" t="s">
        <v>104</v>
      </c>
    </row>
    <row r="8" spans="1:2" x14ac:dyDescent="0.2">
      <c r="A8" s="18" t="s">
        <v>81</v>
      </c>
      <c r="B8" s="19" t="s">
        <v>121</v>
      </c>
    </row>
    <row r="9" spans="1:2" x14ac:dyDescent="0.2">
      <c r="B9" s="18">
        <v>2024</v>
      </c>
    </row>
  </sheetData>
  <pageMargins left="0.7" right="0.7" top="0.75" bottom="0.75" header="0.3" footer="0.3"/>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DBD31-AF13-4794-8F2C-2B60220351B5}">
  <sheetPr codeName="Sheet3"/>
  <dimension ref="A1:E23"/>
  <sheetViews>
    <sheetView zoomScaleNormal="100" workbookViewId="0"/>
  </sheetViews>
  <sheetFormatPr defaultColWidth="9.42578125" defaultRowHeight="15" x14ac:dyDescent="0.2"/>
  <cols>
    <col min="1" max="1" width="26.85546875" style="33" customWidth="1"/>
    <col min="2" max="2" width="50.85546875" style="38" customWidth="1"/>
    <col min="3" max="3" width="72.42578125" style="33" customWidth="1"/>
    <col min="4" max="4" width="22.85546875" style="33" customWidth="1"/>
    <col min="5" max="5" width="24.140625" style="33" customWidth="1"/>
    <col min="6" max="16384" width="9.42578125" style="33"/>
  </cols>
  <sheetData>
    <row r="1" spans="1:5" s="21" customFormat="1" ht="15.6" customHeight="1" x14ac:dyDescent="0.25">
      <c r="A1" s="20" t="s">
        <v>26</v>
      </c>
      <c r="D1" s="22"/>
      <c r="E1" s="22"/>
    </row>
    <row r="2" spans="1:5" s="21" customFormat="1" ht="21.6" customHeight="1" x14ac:dyDescent="0.25">
      <c r="A2" s="23" t="str">
        <f>_xlfn.CONCAT("Publication Date: ",config!B1)</f>
        <v>Publication Date: 22 July 2026</v>
      </c>
      <c r="B2" s="24"/>
      <c r="C2" s="24"/>
      <c r="D2" s="25"/>
      <c r="E2" s="22"/>
    </row>
    <row r="3" spans="1:5" s="29" customFormat="1" ht="18" customHeight="1" x14ac:dyDescent="0.2">
      <c r="A3" s="26" t="s">
        <v>31</v>
      </c>
      <c r="B3" s="26"/>
      <c r="C3" s="26"/>
      <c r="D3" s="27"/>
      <c r="E3" s="28"/>
    </row>
    <row r="4" spans="1:5" s="29" customFormat="1" ht="15.75" customHeight="1" x14ac:dyDescent="0.2">
      <c r="A4" s="30" t="s">
        <v>32</v>
      </c>
      <c r="D4" s="28"/>
      <c r="E4" s="28"/>
    </row>
    <row r="5" spans="1:5" ht="32.1" customHeight="1" x14ac:dyDescent="0.25">
      <c r="A5" s="31" t="s">
        <v>33</v>
      </c>
      <c r="B5" s="31" t="s">
        <v>34</v>
      </c>
      <c r="C5" s="31" t="s">
        <v>39</v>
      </c>
      <c r="D5" s="31" t="s">
        <v>35</v>
      </c>
      <c r="E5" s="32" t="s">
        <v>70</v>
      </c>
    </row>
    <row r="6" spans="1:5" ht="31.5" customHeight="1" x14ac:dyDescent="0.2">
      <c r="A6" s="34" t="s">
        <v>103</v>
      </c>
      <c r="B6" s="35" t="s">
        <v>44</v>
      </c>
      <c r="C6" s="35" t="s">
        <v>46</v>
      </c>
      <c r="D6" s="36" t="str">
        <f>_xlfn.CONCAT("2009/10 to ", config!$B$7)</f>
        <v>2009/10 to 2025/26</v>
      </c>
      <c r="E6" s="37" t="s">
        <v>36</v>
      </c>
    </row>
    <row r="7" spans="1:5" ht="31.5" customHeight="1" x14ac:dyDescent="0.2">
      <c r="A7" s="34" t="s">
        <v>41</v>
      </c>
      <c r="B7" s="35" t="s">
        <v>37</v>
      </c>
      <c r="C7" s="35" t="s">
        <v>40</v>
      </c>
      <c r="D7" s="36" t="str">
        <f>_xlfn.CONCAT("2010/11 to ", config!$B$7)</f>
        <v>2010/11 to 2025/26</v>
      </c>
      <c r="E7" s="37" t="s">
        <v>36</v>
      </c>
    </row>
    <row r="8" spans="1:5" ht="31.5" customHeight="1" x14ac:dyDescent="0.2">
      <c r="A8" s="34" t="s">
        <v>42</v>
      </c>
      <c r="B8" s="35" t="s">
        <v>38</v>
      </c>
      <c r="C8" s="35" t="s">
        <v>40</v>
      </c>
      <c r="D8" s="36" t="str">
        <f>_xlfn.CONCAT("2010/11 to ", config!$B$7)</f>
        <v>2010/11 to 2025/26</v>
      </c>
      <c r="E8" s="37" t="s">
        <v>36</v>
      </c>
    </row>
    <row r="9" spans="1:5" ht="31.5" customHeight="1" x14ac:dyDescent="0.2">
      <c r="A9" s="34" t="s">
        <v>43</v>
      </c>
      <c r="B9" s="35" t="s">
        <v>45</v>
      </c>
      <c r="C9" s="35" t="s">
        <v>40</v>
      </c>
      <c r="D9" s="36" t="str">
        <f>_xlfn.CONCAT("2010/11 to ", config!$B$7)</f>
        <v>2010/11 to 2025/26</v>
      </c>
      <c r="E9" s="37" t="s">
        <v>36</v>
      </c>
    </row>
    <row r="10" spans="1:5" x14ac:dyDescent="0.2">
      <c r="C10" s="39"/>
    </row>
    <row r="11" spans="1:5" x14ac:dyDescent="0.2">
      <c r="C11" s="39"/>
    </row>
    <row r="12" spans="1:5" x14ac:dyDescent="0.2">
      <c r="C12" s="39"/>
    </row>
    <row r="13" spans="1:5" x14ac:dyDescent="0.2">
      <c r="C13" s="39"/>
    </row>
    <row r="14" spans="1:5" x14ac:dyDescent="0.2">
      <c r="C14" s="39"/>
    </row>
    <row r="15" spans="1:5" x14ac:dyDescent="0.2">
      <c r="C15" s="39"/>
    </row>
    <row r="16" spans="1:5" x14ac:dyDescent="0.2">
      <c r="C16" s="39"/>
    </row>
    <row r="17" spans="3:3" x14ac:dyDescent="0.2">
      <c r="C17" s="39"/>
    </row>
    <row r="18" spans="3:3" x14ac:dyDescent="0.2">
      <c r="C18" s="39"/>
    </row>
    <row r="19" spans="3:3" x14ac:dyDescent="0.2">
      <c r="C19" s="39"/>
    </row>
    <row r="20" spans="3:3" x14ac:dyDescent="0.2">
      <c r="C20" s="39"/>
    </row>
    <row r="21" spans="3:3" x14ac:dyDescent="0.2">
      <c r="C21" s="39"/>
    </row>
    <row r="22" spans="3:3" x14ac:dyDescent="0.2">
      <c r="C22" s="39"/>
    </row>
    <row r="23" spans="3:3" x14ac:dyDescent="0.2">
      <c r="C23" s="39"/>
    </row>
  </sheetData>
  <hyperlinks>
    <hyperlink ref="A6" location="FIRE0302!A1" display="Fire0302" xr:uid="{4F64F9FD-A61A-4C87-AE50-4C87834246B6}"/>
    <hyperlink ref="A8" location="'Data - fatalities'!A1" display="Data - fatalities" xr:uid="{77BE94E8-C823-4D72-85DE-FB2EA25F1C0D}"/>
    <hyperlink ref="A7" location="'Data - primary fires'!A1" display="Data - primary fires" xr:uid="{BDB1D1EB-9A39-4ED2-9D62-6F8A6E4CFDE6}"/>
    <hyperlink ref="A9" location="'Data - casualties'!A1" display="Data - casualties" xr:uid="{5C33E5C0-D283-4C18-A0CC-413D319EA21D}"/>
    <hyperlink ref="A4" location="Cover_sheet!A1" display="Cover sheet" xr:uid="{09C3428E-95DA-433D-BA35-61AB12DFA805}"/>
  </hyperlink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E341-8196-4373-A520-5C7950B5997D}">
  <sheetPr codeName="Sheet4">
    <tabColor rgb="FFFF0000"/>
  </sheetPr>
  <dimension ref="A1:F17"/>
  <sheetViews>
    <sheetView zoomScaleNormal="100" workbookViewId="0">
      <selection activeCell="B32" sqref="B32"/>
    </sheetView>
  </sheetViews>
  <sheetFormatPr defaultRowHeight="15" x14ac:dyDescent="0.2"/>
  <cols>
    <col min="1" max="1" width="16.140625" style="18" bestFit="1" customWidth="1"/>
    <col min="2" max="2" width="24.85546875" style="18" bestFit="1" customWidth="1"/>
    <col min="3" max="3" width="12.5703125" style="18" bestFit="1" customWidth="1"/>
    <col min="4" max="4" width="32.42578125" style="18" bestFit="1" customWidth="1"/>
    <col min="5" max="5" width="28.5703125" style="18" bestFit="1" customWidth="1"/>
    <col min="6" max="6" width="29.42578125" style="18" bestFit="1" customWidth="1"/>
    <col min="7" max="16384" width="9.140625" style="18"/>
  </cols>
  <sheetData>
    <row r="1" spans="1:6" ht="15.75" x14ac:dyDescent="0.25">
      <c r="A1" s="17" t="s">
        <v>0</v>
      </c>
      <c r="B1" s="18" t="s">
        <v>1</v>
      </c>
      <c r="C1" s="18" t="s">
        <v>2</v>
      </c>
      <c r="D1" s="18" t="s">
        <v>5</v>
      </c>
      <c r="E1" s="18" t="s">
        <v>4</v>
      </c>
      <c r="F1" s="18" t="s">
        <v>3</v>
      </c>
    </row>
    <row r="2" spans="1:6" x14ac:dyDescent="0.2">
      <c r="A2" s="18" t="s">
        <v>50</v>
      </c>
      <c r="B2" s="18" t="s">
        <v>11</v>
      </c>
      <c r="C2" s="18" t="s">
        <v>8</v>
      </c>
      <c r="D2" s="18">
        <v>9339</v>
      </c>
      <c r="E2" s="18">
        <v>14</v>
      </c>
      <c r="F2" s="18">
        <v>293</v>
      </c>
    </row>
    <row r="3" spans="1:6" x14ac:dyDescent="0.2">
      <c r="A3" s="18" t="s">
        <v>50</v>
      </c>
      <c r="B3" s="18" t="s">
        <v>13</v>
      </c>
      <c r="C3" s="18" t="s">
        <v>8</v>
      </c>
      <c r="D3" s="18">
        <v>384</v>
      </c>
      <c r="E3" s="18">
        <v>0</v>
      </c>
      <c r="F3" s="18">
        <v>31</v>
      </c>
    </row>
    <row r="4" spans="1:6" x14ac:dyDescent="0.2">
      <c r="A4" s="18" t="s">
        <v>50</v>
      </c>
      <c r="B4" s="18" t="s">
        <v>15</v>
      </c>
      <c r="C4" s="18" t="s">
        <v>8</v>
      </c>
      <c r="D4" s="18">
        <v>1357</v>
      </c>
      <c r="E4" s="18">
        <v>0</v>
      </c>
      <c r="F4" s="18">
        <v>21</v>
      </c>
    </row>
    <row r="5" spans="1:6" x14ac:dyDescent="0.2">
      <c r="A5" s="18" t="s">
        <v>50</v>
      </c>
      <c r="B5" s="18" t="s">
        <v>12</v>
      </c>
      <c r="C5" s="18" t="s">
        <v>8</v>
      </c>
      <c r="D5" s="18">
        <v>973</v>
      </c>
      <c r="E5" s="18">
        <v>0</v>
      </c>
      <c r="F5" s="18">
        <v>15</v>
      </c>
    </row>
    <row r="6" spans="1:6" x14ac:dyDescent="0.2">
      <c r="A6" s="18" t="s">
        <v>50</v>
      </c>
      <c r="B6" s="18" t="s">
        <v>10</v>
      </c>
      <c r="C6" s="18" t="s">
        <v>8</v>
      </c>
      <c r="D6" s="18">
        <v>340</v>
      </c>
      <c r="E6" s="18">
        <v>0</v>
      </c>
      <c r="F6" s="18">
        <v>13</v>
      </c>
    </row>
    <row r="7" spans="1:6" x14ac:dyDescent="0.2">
      <c r="A7" s="18" t="s">
        <v>50</v>
      </c>
      <c r="B7" s="18" t="s">
        <v>7</v>
      </c>
      <c r="C7" s="18" t="s">
        <v>8</v>
      </c>
      <c r="D7" s="18">
        <v>492</v>
      </c>
      <c r="E7" s="18">
        <v>0</v>
      </c>
      <c r="F7" s="18">
        <v>8</v>
      </c>
    </row>
    <row r="8" spans="1:6" x14ac:dyDescent="0.2">
      <c r="A8" s="18" t="s">
        <v>50</v>
      </c>
      <c r="B8" s="18" t="s">
        <v>14</v>
      </c>
      <c r="C8" s="18" t="s">
        <v>8</v>
      </c>
      <c r="D8" s="18">
        <v>931</v>
      </c>
      <c r="E8" s="18">
        <v>5</v>
      </c>
      <c r="F8" s="18">
        <v>72</v>
      </c>
    </row>
    <row r="9" spans="1:6" x14ac:dyDescent="0.2">
      <c r="A9" s="18" t="s">
        <v>50</v>
      </c>
      <c r="B9" s="18" t="s">
        <v>11</v>
      </c>
      <c r="C9" s="18" t="s">
        <v>9</v>
      </c>
      <c r="D9" s="18">
        <v>12780</v>
      </c>
      <c r="E9" s="18">
        <v>20</v>
      </c>
      <c r="F9" s="18">
        <v>50</v>
      </c>
    </row>
    <row r="10" spans="1:6" x14ac:dyDescent="0.2">
      <c r="A10" s="18" t="s">
        <v>50</v>
      </c>
      <c r="B10" s="18" t="s">
        <v>13</v>
      </c>
      <c r="C10" s="18" t="s">
        <v>9</v>
      </c>
      <c r="D10" s="18">
        <v>2385</v>
      </c>
      <c r="E10" s="18">
        <v>0</v>
      </c>
      <c r="F10" s="18">
        <v>4</v>
      </c>
    </row>
    <row r="11" spans="1:6" x14ac:dyDescent="0.2">
      <c r="A11" s="18" t="s">
        <v>50</v>
      </c>
      <c r="B11" s="18" t="s">
        <v>15</v>
      </c>
      <c r="C11" s="18" t="s">
        <v>9</v>
      </c>
      <c r="D11" s="18">
        <v>1475</v>
      </c>
      <c r="E11" s="18">
        <v>1</v>
      </c>
      <c r="F11" s="18">
        <v>8</v>
      </c>
    </row>
    <row r="12" spans="1:6" x14ac:dyDescent="0.2">
      <c r="A12" s="18" t="s">
        <v>50</v>
      </c>
      <c r="B12" s="18" t="s">
        <v>12</v>
      </c>
      <c r="C12" s="18" t="s">
        <v>9</v>
      </c>
      <c r="D12" s="18">
        <v>206</v>
      </c>
      <c r="E12" s="18">
        <v>0</v>
      </c>
      <c r="F12" s="18">
        <v>0</v>
      </c>
    </row>
    <row r="13" spans="1:6" x14ac:dyDescent="0.2">
      <c r="A13" s="18" t="s">
        <v>50</v>
      </c>
      <c r="B13" s="18" t="s">
        <v>10</v>
      </c>
      <c r="C13" s="18" t="s">
        <v>9</v>
      </c>
      <c r="D13" s="18">
        <v>33</v>
      </c>
      <c r="E13" s="18">
        <v>0</v>
      </c>
      <c r="F13" s="18">
        <v>1</v>
      </c>
    </row>
    <row r="14" spans="1:6" x14ac:dyDescent="0.2">
      <c r="A14" s="18" t="s">
        <v>50</v>
      </c>
      <c r="B14" s="18" t="s">
        <v>7</v>
      </c>
      <c r="C14" s="18" t="s">
        <v>9</v>
      </c>
      <c r="D14" s="18">
        <v>72</v>
      </c>
      <c r="E14" s="18">
        <v>0</v>
      </c>
      <c r="F14" s="18">
        <v>0</v>
      </c>
    </row>
    <row r="15" spans="1:6" x14ac:dyDescent="0.2">
      <c r="A15" s="18" t="s">
        <v>50</v>
      </c>
      <c r="B15" s="18" t="s">
        <v>14</v>
      </c>
      <c r="C15" s="18" t="s">
        <v>9</v>
      </c>
      <c r="D15" s="18">
        <v>1202</v>
      </c>
      <c r="E15" s="18">
        <v>0</v>
      </c>
      <c r="F15" s="18">
        <v>18</v>
      </c>
    </row>
    <row r="16" spans="1:6" x14ac:dyDescent="0.2">
      <c r="A16" s="18" t="s">
        <v>50</v>
      </c>
      <c r="B16" s="18" t="s">
        <v>64</v>
      </c>
      <c r="C16" s="18" t="s">
        <v>8</v>
      </c>
      <c r="D16" s="18">
        <v>271</v>
      </c>
      <c r="E16" s="18">
        <v>0</v>
      </c>
      <c r="F16" s="18">
        <v>4</v>
      </c>
    </row>
    <row r="17" spans="1:6" x14ac:dyDescent="0.2">
      <c r="A17" s="18" t="s">
        <v>50</v>
      </c>
      <c r="B17" s="18" t="s">
        <v>64</v>
      </c>
      <c r="C17" s="18" t="s">
        <v>9</v>
      </c>
      <c r="D17" s="18">
        <v>553</v>
      </c>
      <c r="E17" s="18">
        <v>0</v>
      </c>
      <c r="F17" s="18">
        <v>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2AE9B-CB29-4ACB-9EDF-8CDE8FE5625E}">
  <sheetPr codeName="Sheet5"/>
  <dimension ref="A1:D225"/>
  <sheetViews>
    <sheetView zoomScaleNormal="100" workbookViewId="0"/>
  </sheetViews>
  <sheetFormatPr defaultRowHeight="15" x14ac:dyDescent="0.2"/>
  <cols>
    <col min="1" max="1" width="20" style="18" bestFit="1" customWidth="1"/>
    <col min="2" max="2" width="27.85546875" style="18" bestFit="1" customWidth="1"/>
    <col min="3" max="3" width="14.85546875" style="18" bestFit="1" customWidth="1"/>
    <col min="4" max="4" width="38.5703125" style="18" bestFit="1" customWidth="1"/>
    <col min="5" max="16384" width="9.140625" style="18"/>
  </cols>
  <sheetData>
    <row r="1" spans="1:4" ht="15.75" x14ac:dyDescent="0.25">
      <c r="A1" s="17" t="s">
        <v>0</v>
      </c>
      <c r="B1" s="17" t="s">
        <v>1</v>
      </c>
      <c r="C1" s="17" t="s">
        <v>2</v>
      </c>
      <c r="D1" s="17" t="s">
        <v>5</v>
      </c>
    </row>
    <row r="2" spans="1:4" x14ac:dyDescent="0.2">
      <c r="A2" s="40" t="s">
        <v>6</v>
      </c>
      <c r="B2" s="40" t="s">
        <v>7</v>
      </c>
      <c r="C2" s="40" t="s">
        <v>8</v>
      </c>
      <c r="D2" s="40">
        <v>531</v>
      </c>
    </row>
    <row r="3" spans="1:4" x14ac:dyDescent="0.2">
      <c r="A3" s="40" t="s">
        <v>6</v>
      </c>
      <c r="B3" s="40" t="s">
        <v>7</v>
      </c>
      <c r="C3" s="40" t="s">
        <v>9</v>
      </c>
      <c r="D3" s="40">
        <v>67</v>
      </c>
    </row>
    <row r="4" spans="1:4" x14ac:dyDescent="0.2">
      <c r="A4" s="40" t="s">
        <v>6</v>
      </c>
      <c r="B4" s="40" t="s">
        <v>10</v>
      </c>
      <c r="C4" s="40" t="s">
        <v>8</v>
      </c>
      <c r="D4" s="40">
        <v>335</v>
      </c>
    </row>
    <row r="5" spans="1:4" x14ac:dyDescent="0.2">
      <c r="A5" s="40" t="s">
        <v>6</v>
      </c>
      <c r="B5" s="40" t="s">
        <v>10</v>
      </c>
      <c r="C5" s="40" t="s">
        <v>9</v>
      </c>
      <c r="D5" s="40">
        <v>36</v>
      </c>
    </row>
    <row r="6" spans="1:4" x14ac:dyDescent="0.2">
      <c r="A6" s="40" t="s">
        <v>6</v>
      </c>
      <c r="B6" s="40" t="s">
        <v>11</v>
      </c>
      <c r="C6" s="40" t="s">
        <v>8</v>
      </c>
      <c r="D6" s="40">
        <v>8724</v>
      </c>
    </row>
    <row r="7" spans="1:4" x14ac:dyDescent="0.2">
      <c r="A7" s="40" t="s">
        <v>6</v>
      </c>
      <c r="B7" s="40" t="s">
        <v>11</v>
      </c>
      <c r="C7" s="40" t="s">
        <v>9</v>
      </c>
      <c r="D7" s="40">
        <v>9964</v>
      </c>
    </row>
    <row r="8" spans="1:4" x14ac:dyDescent="0.2">
      <c r="A8" s="40" t="s">
        <v>6</v>
      </c>
      <c r="B8" s="40" t="s">
        <v>12</v>
      </c>
      <c r="C8" s="40" t="s">
        <v>8</v>
      </c>
      <c r="D8" s="40">
        <v>1026</v>
      </c>
    </row>
    <row r="9" spans="1:4" x14ac:dyDescent="0.2">
      <c r="A9" s="40" t="s">
        <v>6</v>
      </c>
      <c r="B9" s="40" t="s">
        <v>12</v>
      </c>
      <c r="C9" s="40" t="s">
        <v>9</v>
      </c>
      <c r="D9" s="40">
        <v>168</v>
      </c>
    </row>
    <row r="10" spans="1:4" x14ac:dyDescent="0.2">
      <c r="A10" s="40" t="s">
        <v>6</v>
      </c>
      <c r="B10" s="40" t="s">
        <v>13</v>
      </c>
      <c r="C10" s="40" t="s">
        <v>8</v>
      </c>
      <c r="D10" s="40">
        <v>311</v>
      </c>
    </row>
    <row r="11" spans="1:4" x14ac:dyDescent="0.2">
      <c r="A11" s="40" t="s">
        <v>6</v>
      </c>
      <c r="B11" s="40" t="s">
        <v>13</v>
      </c>
      <c r="C11" s="40" t="s">
        <v>9</v>
      </c>
      <c r="D11" s="40">
        <v>2115</v>
      </c>
    </row>
    <row r="12" spans="1:4" x14ac:dyDescent="0.2">
      <c r="A12" s="40" t="s">
        <v>6</v>
      </c>
      <c r="B12" s="40" t="s">
        <v>14</v>
      </c>
      <c r="C12" s="40" t="s">
        <v>8</v>
      </c>
      <c r="D12" s="40">
        <v>838</v>
      </c>
    </row>
    <row r="13" spans="1:4" x14ac:dyDescent="0.2">
      <c r="A13" s="40" t="s">
        <v>6</v>
      </c>
      <c r="B13" s="40" t="s">
        <v>14</v>
      </c>
      <c r="C13" s="40" t="s">
        <v>9</v>
      </c>
      <c r="D13" s="40">
        <v>955</v>
      </c>
    </row>
    <row r="14" spans="1:4" x14ac:dyDescent="0.2">
      <c r="A14" s="40" t="s">
        <v>6</v>
      </c>
      <c r="B14" s="40" t="s">
        <v>15</v>
      </c>
      <c r="C14" s="40" t="s">
        <v>8</v>
      </c>
      <c r="D14" s="40">
        <v>1332</v>
      </c>
    </row>
    <row r="15" spans="1:4" x14ac:dyDescent="0.2">
      <c r="A15" s="40" t="s">
        <v>6</v>
      </c>
      <c r="B15" s="40" t="s">
        <v>15</v>
      </c>
      <c r="C15" s="40" t="s">
        <v>9</v>
      </c>
      <c r="D15" s="40">
        <v>1330</v>
      </c>
    </row>
    <row r="16" spans="1:4" x14ac:dyDescent="0.2">
      <c r="A16" s="40" t="s">
        <v>16</v>
      </c>
      <c r="B16" s="40" t="s">
        <v>7</v>
      </c>
      <c r="C16" s="40" t="s">
        <v>8</v>
      </c>
      <c r="D16" s="40">
        <v>497</v>
      </c>
    </row>
    <row r="17" spans="1:4" x14ac:dyDescent="0.2">
      <c r="A17" s="40" t="s">
        <v>16</v>
      </c>
      <c r="B17" s="40" t="s">
        <v>7</v>
      </c>
      <c r="C17" s="40" t="s">
        <v>9</v>
      </c>
      <c r="D17" s="40">
        <v>60</v>
      </c>
    </row>
    <row r="18" spans="1:4" x14ac:dyDescent="0.2">
      <c r="A18" s="40" t="s">
        <v>16</v>
      </c>
      <c r="B18" s="40" t="s">
        <v>10</v>
      </c>
      <c r="C18" s="40" t="s">
        <v>8</v>
      </c>
      <c r="D18" s="40">
        <v>335</v>
      </c>
    </row>
    <row r="19" spans="1:4" x14ac:dyDescent="0.2">
      <c r="A19" s="40" t="s">
        <v>16</v>
      </c>
      <c r="B19" s="40" t="s">
        <v>10</v>
      </c>
      <c r="C19" s="40" t="s">
        <v>9</v>
      </c>
      <c r="D19" s="40">
        <v>34</v>
      </c>
    </row>
    <row r="20" spans="1:4" x14ac:dyDescent="0.2">
      <c r="A20" s="40" t="s">
        <v>16</v>
      </c>
      <c r="B20" s="40" t="s">
        <v>11</v>
      </c>
      <c r="C20" s="40" t="s">
        <v>8</v>
      </c>
      <c r="D20" s="40">
        <v>7796</v>
      </c>
    </row>
    <row r="21" spans="1:4" x14ac:dyDescent="0.2">
      <c r="A21" s="40" t="s">
        <v>16</v>
      </c>
      <c r="B21" s="40" t="s">
        <v>11</v>
      </c>
      <c r="C21" s="40" t="s">
        <v>9</v>
      </c>
      <c r="D21" s="40">
        <v>7794</v>
      </c>
    </row>
    <row r="22" spans="1:4" x14ac:dyDescent="0.2">
      <c r="A22" s="40" t="s">
        <v>16</v>
      </c>
      <c r="B22" s="40" t="s">
        <v>12</v>
      </c>
      <c r="C22" s="40" t="s">
        <v>8</v>
      </c>
      <c r="D22" s="40">
        <v>918</v>
      </c>
    </row>
    <row r="23" spans="1:4" x14ac:dyDescent="0.2">
      <c r="A23" s="40" t="s">
        <v>16</v>
      </c>
      <c r="B23" s="40" t="s">
        <v>12</v>
      </c>
      <c r="C23" s="40" t="s">
        <v>9</v>
      </c>
      <c r="D23" s="40">
        <v>133</v>
      </c>
    </row>
    <row r="24" spans="1:4" x14ac:dyDescent="0.2">
      <c r="A24" s="40" t="s">
        <v>16</v>
      </c>
      <c r="B24" s="40" t="s">
        <v>13</v>
      </c>
      <c r="C24" s="40" t="s">
        <v>8</v>
      </c>
      <c r="D24" s="40">
        <v>315</v>
      </c>
    </row>
    <row r="25" spans="1:4" x14ac:dyDescent="0.2">
      <c r="A25" s="40" t="s">
        <v>16</v>
      </c>
      <c r="B25" s="40" t="s">
        <v>13</v>
      </c>
      <c r="C25" s="40" t="s">
        <v>9</v>
      </c>
      <c r="D25" s="40">
        <v>1941</v>
      </c>
    </row>
    <row r="26" spans="1:4" x14ac:dyDescent="0.2">
      <c r="A26" s="40" t="s">
        <v>16</v>
      </c>
      <c r="B26" s="40" t="s">
        <v>14</v>
      </c>
      <c r="C26" s="40" t="s">
        <v>8</v>
      </c>
      <c r="D26" s="40">
        <v>849</v>
      </c>
    </row>
    <row r="27" spans="1:4" x14ac:dyDescent="0.2">
      <c r="A27" s="40" t="s">
        <v>16</v>
      </c>
      <c r="B27" s="40" t="s">
        <v>14</v>
      </c>
      <c r="C27" s="40" t="s">
        <v>9</v>
      </c>
      <c r="D27" s="40">
        <v>869</v>
      </c>
    </row>
    <row r="28" spans="1:4" x14ac:dyDescent="0.2">
      <c r="A28" s="40" t="s">
        <v>16</v>
      </c>
      <c r="B28" s="40" t="s">
        <v>15</v>
      </c>
      <c r="C28" s="40" t="s">
        <v>8</v>
      </c>
      <c r="D28" s="40">
        <v>1227</v>
      </c>
    </row>
    <row r="29" spans="1:4" x14ac:dyDescent="0.2">
      <c r="A29" s="40" t="s">
        <v>16</v>
      </c>
      <c r="B29" s="40" t="s">
        <v>15</v>
      </c>
      <c r="C29" s="40" t="s">
        <v>9</v>
      </c>
      <c r="D29" s="40">
        <v>1079</v>
      </c>
    </row>
    <row r="30" spans="1:4" x14ac:dyDescent="0.2">
      <c r="A30" s="40" t="s">
        <v>17</v>
      </c>
      <c r="B30" s="40" t="s">
        <v>7</v>
      </c>
      <c r="C30" s="40" t="s">
        <v>8</v>
      </c>
      <c r="D30" s="40">
        <v>499</v>
      </c>
    </row>
    <row r="31" spans="1:4" x14ac:dyDescent="0.2">
      <c r="A31" s="40" t="s">
        <v>17</v>
      </c>
      <c r="B31" s="40" t="s">
        <v>7</v>
      </c>
      <c r="C31" s="40" t="s">
        <v>9</v>
      </c>
      <c r="D31" s="40">
        <v>40</v>
      </c>
    </row>
    <row r="32" spans="1:4" x14ac:dyDescent="0.2">
      <c r="A32" s="40" t="s">
        <v>17</v>
      </c>
      <c r="B32" s="40" t="s">
        <v>10</v>
      </c>
      <c r="C32" s="40" t="s">
        <v>8</v>
      </c>
      <c r="D32" s="40">
        <v>356</v>
      </c>
    </row>
    <row r="33" spans="1:4" x14ac:dyDescent="0.2">
      <c r="A33" s="40" t="s">
        <v>17</v>
      </c>
      <c r="B33" s="40" t="s">
        <v>10</v>
      </c>
      <c r="C33" s="40" t="s">
        <v>9</v>
      </c>
      <c r="D33" s="40">
        <v>23</v>
      </c>
    </row>
    <row r="34" spans="1:4" x14ac:dyDescent="0.2">
      <c r="A34" s="40" t="s">
        <v>17</v>
      </c>
      <c r="B34" s="40" t="s">
        <v>11</v>
      </c>
      <c r="C34" s="40" t="s">
        <v>8</v>
      </c>
      <c r="D34" s="40">
        <v>7421</v>
      </c>
    </row>
    <row r="35" spans="1:4" x14ac:dyDescent="0.2">
      <c r="A35" s="40" t="s">
        <v>17</v>
      </c>
      <c r="B35" s="40" t="s">
        <v>11</v>
      </c>
      <c r="C35" s="40" t="s">
        <v>9</v>
      </c>
      <c r="D35" s="40">
        <v>5922</v>
      </c>
    </row>
    <row r="36" spans="1:4" x14ac:dyDescent="0.2">
      <c r="A36" s="40" t="s">
        <v>17</v>
      </c>
      <c r="B36" s="40" t="s">
        <v>12</v>
      </c>
      <c r="C36" s="40" t="s">
        <v>8</v>
      </c>
      <c r="D36" s="40">
        <v>835</v>
      </c>
    </row>
    <row r="37" spans="1:4" x14ac:dyDescent="0.2">
      <c r="A37" s="40" t="s">
        <v>17</v>
      </c>
      <c r="B37" s="40" t="s">
        <v>12</v>
      </c>
      <c r="C37" s="40" t="s">
        <v>9</v>
      </c>
      <c r="D37" s="40">
        <v>80</v>
      </c>
    </row>
    <row r="38" spans="1:4" x14ac:dyDescent="0.2">
      <c r="A38" s="40" t="s">
        <v>17</v>
      </c>
      <c r="B38" s="40" t="s">
        <v>13</v>
      </c>
      <c r="C38" s="40" t="s">
        <v>8</v>
      </c>
      <c r="D38" s="40">
        <v>258</v>
      </c>
    </row>
    <row r="39" spans="1:4" x14ac:dyDescent="0.2">
      <c r="A39" s="40" t="s">
        <v>17</v>
      </c>
      <c r="B39" s="40" t="s">
        <v>13</v>
      </c>
      <c r="C39" s="40" t="s">
        <v>9</v>
      </c>
      <c r="D39" s="40">
        <v>1544</v>
      </c>
    </row>
    <row r="40" spans="1:4" x14ac:dyDescent="0.2">
      <c r="A40" s="40" t="s">
        <v>17</v>
      </c>
      <c r="B40" s="40" t="s">
        <v>14</v>
      </c>
      <c r="C40" s="40" t="s">
        <v>8</v>
      </c>
      <c r="D40" s="40">
        <v>781</v>
      </c>
    </row>
    <row r="41" spans="1:4" x14ac:dyDescent="0.2">
      <c r="A41" s="40" t="s">
        <v>17</v>
      </c>
      <c r="B41" s="40" t="s">
        <v>14</v>
      </c>
      <c r="C41" s="40" t="s">
        <v>9</v>
      </c>
      <c r="D41" s="40">
        <v>699</v>
      </c>
    </row>
    <row r="42" spans="1:4" x14ac:dyDescent="0.2">
      <c r="A42" s="40" t="s">
        <v>17</v>
      </c>
      <c r="B42" s="40" t="s">
        <v>15</v>
      </c>
      <c r="C42" s="40" t="s">
        <v>8</v>
      </c>
      <c r="D42" s="40">
        <v>1072</v>
      </c>
    </row>
    <row r="43" spans="1:4" x14ac:dyDescent="0.2">
      <c r="A43" s="40" t="s">
        <v>17</v>
      </c>
      <c r="B43" s="40" t="s">
        <v>15</v>
      </c>
      <c r="C43" s="40" t="s">
        <v>9</v>
      </c>
      <c r="D43" s="40">
        <v>791</v>
      </c>
    </row>
    <row r="44" spans="1:4" x14ac:dyDescent="0.2">
      <c r="A44" s="40" t="s">
        <v>18</v>
      </c>
      <c r="B44" s="40" t="s">
        <v>7</v>
      </c>
      <c r="C44" s="40" t="s">
        <v>8</v>
      </c>
      <c r="D44" s="40">
        <v>554</v>
      </c>
    </row>
    <row r="45" spans="1:4" x14ac:dyDescent="0.2">
      <c r="A45" s="40" t="s">
        <v>18</v>
      </c>
      <c r="B45" s="40" t="s">
        <v>7</v>
      </c>
      <c r="C45" s="40" t="s">
        <v>9</v>
      </c>
      <c r="D45" s="40">
        <v>36</v>
      </c>
    </row>
    <row r="46" spans="1:4" x14ac:dyDescent="0.2">
      <c r="A46" s="40" t="s">
        <v>18</v>
      </c>
      <c r="B46" s="40" t="s">
        <v>10</v>
      </c>
      <c r="C46" s="40" t="s">
        <v>8</v>
      </c>
      <c r="D46" s="40">
        <v>313</v>
      </c>
    </row>
    <row r="47" spans="1:4" x14ac:dyDescent="0.2">
      <c r="A47" s="40" t="s">
        <v>18</v>
      </c>
      <c r="B47" s="40" t="s">
        <v>10</v>
      </c>
      <c r="C47" s="40" t="s">
        <v>9</v>
      </c>
      <c r="D47" s="40">
        <v>17</v>
      </c>
    </row>
    <row r="48" spans="1:4" x14ac:dyDescent="0.2">
      <c r="A48" s="40" t="s">
        <v>18</v>
      </c>
      <c r="B48" s="40" t="s">
        <v>11</v>
      </c>
      <c r="C48" s="40" t="s">
        <v>8</v>
      </c>
      <c r="D48" s="40">
        <v>7389</v>
      </c>
    </row>
    <row r="49" spans="1:4" x14ac:dyDescent="0.2">
      <c r="A49" s="40" t="s">
        <v>18</v>
      </c>
      <c r="B49" s="40" t="s">
        <v>11</v>
      </c>
      <c r="C49" s="40" t="s">
        <v>9</v>
      </c>
      <c r="D49" s="40">
        <v>4963</v>
      </c>
    </row>
    <row r="50" spans="1:4" x14ac:dyDescent="0.2">
      <c r="A50" s="40" t="s">
        <v>18</v>
      </c>
      <c r="B50" s="40" t="s">
        <v>12</v>
      </c>
      <c r="C50" s="40" t="s">
        <v>8</v>
      </c>
      <c r="D50" s="40">
        <v>956</v>
      </c>
    </row>
    <row r="51" spans="1:4" x14ac:dyDescent="0.2">
      <c r="A51" s="40" t="s">
        <v>18</v>
      </c>
      <c r="B51" s="40" t="s">
        <v>12</v>
      </c>
      <c r="C51" s="40" t="s">
        <v>9</v>
      </c>
      <c r="D51" s="40">
        <v>76</v>
      </c>
    </row>
    <row r="52" spans="1:4" x14ac:dyDescent="0.2">
      <c r="A52" s="40" t="s">
        <v>18</v>
      </c>
      <c r="B52" s="40" t="s">
        <v>13</v>
      </c>
      <c r="C52" s="40" t="s">
        <v>8</v>
      </c>
      <c r="D52" s="40">
        <v>318</v>
      </c>
    </row>
    <row r="53" spans="1:4" x14ac:dyDescent="0.2">
      <c r="A53" s="40" t="s">
        <v>18</v>
      </c>
      <c r="B53" s="40" t="s">
        <v>13</v>
      </c>
      <c r="C53" s="40" t="s">
        <v>9</v>
      </c>
      <c r="D53" s="40">
        <v>1634</v>
      </c>
    </row>
    <row r="54" spans="1:4" x14ac:dyDescent="0.2">
      <c r="A54" s="40" t="s">
        <v>18</v>
      </c>
      <c r="B54" s="40" t="s">
        <v>14</v>
      </c>
      <c r="C54" s="40" t="s">
        <v>8</v>
      </c>
      <c r="D54" s="40">
        <v>811</v>
      </c>
    </row>
    <row r="55" spans="1:4" x14ac:dyDescent="0.2">
      <c r="A55" s="40" t="s">
        <v>18</v>
      </c>
      <c r="B55" s="40" t="s">
        <v>14</v>
      </c>
      <c r="C55" s="40" t="s">
        <v>9</v>
      </c>
      <c r="D55" s="40">
        <v>716</v>
      </c>
    </row>
    <row r="56" spans="1:4" x14ac:dyDescent="0.2">
      <c r="A56" s="40" t="s">
        <v>18</v>
      </c>
      <c r="B56" s="40" t="s">
        <v>15</v>
      </c>
      <c r="C56" s="40" t="s">
        <v>8</v>
      </c>
      <c r="D56" s="40">
        <v>1123</v>
      </c>
    </row>
    <row r="57" spans="1:4" x14ac:dyDescent="0.2">
      <c r="A57" s="40" t="s">
        <v>18</v>
      </c>
      <c r="B57" s="40" t="s">
        <v>15</v>
      </c>
      <c r="C57" s="40" t="s">
        <v>9</v>
      </c>
      <c r="D57" s="40">
        <v>750</v>
      </c>
    </row>
    <row r="58" spans="1:4" x14ac:dyDescent="0.2">
      <c r="A58" s="40" t="s">
        <v>19</v>
      </c>
      <c r="B58" s="40" t="s">
        <v>7</v>
      </c>
      <c r="C58" s="40" t="s">
        <v>8</v>
      </c>
      <c r="D58" s="40">
        <v>596</v>
      </c>
    </row>
    <row r="59" spans="1:4" x14ac:dyDescent="0.2">
      <c r="A59" s="40" t="s">
        <v>19</v>
      </c>
      <c r="B59" s="40" t="s">
        <v>7</v>
      </c>
      <c r="C59" s="40" t="s">
        <v>9</v>
      </c>
      <c r="D59" s="40">
        <v>37</v>
      </c>
    </row>
    <row r="60" spans="1:4" x14ac:dyDescent="0.2">
      <c r="A60" s="40" t="s">
        <v>19</v>
      </c>
      <c r="B60" s="40" t="s">
        <v>10</v>
      </c>
      <c r="C60" s="40" t="s">
        <v>8</v>
      </c>
      <c r="D60" s="40">
        <v>294</v>
      </c>
    </row>
    <row r="61" spans="1:4" x14ac:dyDescent="0.2">
      <c r="A61" s="40" t="s">
        <v>19</v>
      </c>
      <c r="B61" s="40" t="s">
        <v>10</v>
      </c>
      <c r="C61" s="40" t="s">
        <v>9</v>
      </c>
      <c r="D61" s="40">
        <v>16</v>
      </c>
    </row>
    <row r="62" spans="1:4" x14ac:dyDescent="0.2">
      <c r="A62" s="40" t="s">
        <v>19</v>
      </c>
      <c r="B62" s="40" t="s">
        <v>11</v>
      </c>
      <c r="C62" s="40" t="s">
        <v>8</v>
      </c>
      <c r="D62" s="40">
        <v>7229</v>
      </c>
    </row>
    <row r="63" spans="1:4" x14ac:dyDescent="0.2">
      <c r="A63" s="40" t="s">
        <v>19</v>
      </c>
      <c r="B63" s="40" t="s">
        <v>11</v>
      </c>
      <c r="C63" s="40" t="s">
        <v>9</v>
      </c>
      <c r="D63" s="40">
        <v>4886</v>
      </c>
    </row>
    <row r="64" spans="1:4" x14ac:dyDescent="0.2">
      <c r="A64" s="40" t="s">
        <v>19</v>
      </c>
      <c r="B64" s="40" t="s">
        <v>12</v>
      </c>
      <c r="C64" s="40" t="s">
        <v>8</v>
      </c>
      <c r="D64" s="40">
        <v>903</v>
      </c>
    </row>
    <row r="65" spans="1:4" x14ac:dyDescent="0.2">
      <c r="A65" s="40" t="s">
        <v>19</v>
      </c>
      <c r="B65" s="40" t="s">
        <v>12</v>
      </c>
      <c r="C65" s="40" t="s">
        <v>9</v>
      </c>
      <c r="D65" s="40">
        <v>51</v>
      </c>
    </row>
    <row r="66" spans="1:4" x14ac:dyDescent="0.2">
      <c r="A66" s="40" t="s">
        <v>19</v>
      </c>
      <c r="B66" s="40" t="s">
        <v>13</v>
      </c>
      <c r="C66" s="40" t="s">
        <v>8</v>
      </c>
      <c r="D66" s="40">
        <v>300</v>
      </c>
    </row>
    <row r="67" spans="1:4" x14ac:dyDescent="0.2">
      <c r="A67" s="40" t="s">
        <v>19</v>
      </c>
      <c r="B67" s="40" t="s">
        <v>13</v>
      </c>
      <c r="C67" s="40" t="s">
        <v>9</v>
      </c>
      <c r="D67" s="40">
        <v>1852</v>
      </c>
    </row>
    <row r="68" spans="1:4" x14ac:dyDescent="0.2">
      <c r="A68" s="40" t="s">
        <v>19</v>
      </c>
      <c r="B68" s="40" t="s">
        <v>14</v>
      </c>
      <c r="C68" s="40" t="s">
        <v>8</v>
      </c>
      <c r="D68" s="40">
        <v>830</v>
      </c>
    </row>
    <row r="69" spans="1:4" x14ac:dyDescent="0.2">
      <c r="A69" s="40" t="s">
        <v>19</v>
      </c>
      <c r="B69" s="40" t="s">
        <v>14</v>
      </c>
      <c r="C69" s="40" t="s">
        <v>9</v>
      </c>
      <c r="D69" s="40">
        <v>689</v>
      </c>
    </row>
    <row r="70" spans="1:4" x14ac:dyDescent="0.2">
      <c r="A70" s="40" t="s">
        <v>19</v>
      </c>
      <c r="B70" s="40" t="s">
        <v>15</v>
      </c>
      <c r="C70" s="40" t="s">
        <v>8</v>
      </c>
      <c r="D70" s="40">
        <v>1123</v>
      </c>
    </row>
    <row r="71" spans="1:4" x14ac:dyDescent="0.2">
      <c r="A71" s="40" t="s">
        <v>19</v>
      </c>
      <c r="B71" s="40" t="s">
        <v>15</v>
      </c>
      <c r="C71" s="40" t="s">
        <v>9</v>
      </c>
      <c r="D71" s="40">
        <v>676</v>
      </c>
    </row>
    <row r="72" spans="1:4" x14ac:dyDescent="0.2">
      <c r="A72" s="40" t="s">
        <v>20</v>
      </c>
      <c r="B72" s="40" t="s">
        <v>7</v>
      </c>
      <c r="C72" s="40" t="s">
        <v>8</v>
      </c>
      <c r="D72" s="40">
        <v>577</v>
      </c>
    </row>
    <row r="73" spans="1:4" x14ac:dyDescent="0.2">
      <c r="A73" s="40" t="s">
        <v>20</v>
      </c>
      <c r="B73" s="40" t="s">
        <v>7</v>
      </c>
      <c r="C73" s="40" t="s">
        <v>9</v>
      </c>
      <c r="D73" s="40">
        <v>28</v>
      </c>
    </row>
    <row r="74" spans="1:4" x14ac:dyDescent="0.2">
      <c r="A74" s="40" t="s">
        <v>20</v>
      </c>
      <c r="B74" s="40" t="s">
        <v>10</v>
      </c>
      <c r="C74" s="40" t="s">
        <v>8</v>
      </c>
      <c r="D74" s="40">
        <v>279</v>
      </c>
    </row>
    <row r="75" spans="1:4" x14ac:dyDescent="0.2">
      <c r="A75" s="40" t="s">
        <v>20</v>
      </c>
      <c r="B75" s="40" t="s">
        <v>10</v>
      </c>
      <c r="C75" s="40" t="s">
        <v>9</v>
      </c>
      <c r="D75" s="40">
        <v>17</v>
      </c>
    </row>
    <row r="76" spans="1:4" x14ac:dyDescent="0.2">
      <c r="A76" s="40" t="s">
        <v>20</v>
      </c>
      <c r="B76" s="40" t="s">
        <v>11</v>
      </c>
      <c r="C76" s="40" t="s">
        <v>8</v>
      </c>
      <c r="D76" s="40">
        <v>7406</v>
      </c>
    </row>
    <row r="77" spans="1:4" x14ac:dyDescent="0.2">
      <c r="A77" s="40" t="s">
        <v>20</v>
      </c>
      <c r="B77" s="40" t="s">
        <v>11</v>
      </c>
      <c r="C77" s="40" t="s">
        <v>9</v>
      </c>
      <c r="D77" s="40">
        <v>5805</v>
      </c>
    </row>
    <row r="78" spans="1:4" x14ac:dyDescent="0.2">
      <c r="A78" s="40" t="s">
        <v>20</v>
      </c>
      <c r="B78" s="40" t="s">
        <v>12</v>
      </c>
      <c r="C78" s="40" t="s">
        <v>8</v>
      </c>
      <c r="D78" s="40">
        <v>882</v>
      </c>
    </row>
    <row r="79" spans="1:4" x14ac:dyDescent="0.2">
      <c r="A79" s="40" t="s">
        <v>20</v>
      </c>
      <c r="B79" s="40" t="s">
        <v>12</v>
      </c>
      <c r="C79" s="40" t="s">
        <v>9</v>
      </c>
      <c r="D79" s="40">
        <v>56</v>
      </c>
    </row>
    <row r="80" spans="1:4" x14ac:dyDescent="0.2">
      <c r="A80" s="40" t="s">
        <v>20</v>
      </c>
      <c r="B80" s="40" t="s">
        <v>13</v>
      </c>
      <c r="C80" s="40" t="s">
        <v>8</v>
      </c>
      <c r="D80" s="40">
        <v>325</v>
      </c>
    </row>
    <row r="81" spans="1:4" x14ac:dyDescent="0.2">
      <c r="A81" s="40" t="s">
        <v>20</v>
      </c>
      <c r="B81" s="40" t="s">
        <v>13</v>
      </c>
      <c r="C81" s="40" t="s">
        <v>9</v>
      </c>
      <c r="D81" s="40">
        <v>1970</v>
      </c>
    </row>
    <row r="82" spans="1:4" x14ac:dyDescent="0.2">
      <c r="A82" s="40" t="s">
        <v>20</v>
      </c>
      <c r="B82" s="40" t="s">
        <v>14</v>
      </c>
      <c r="C82" s="40" t="s">
        <v>8</v>
      </c>
      <c r="D82" s="40">
        <v>830</v>
      </c>
    </row>
    <row r="83" spans="1:4" x14ac:dyDescent="0.2">
      <c r="A83" s="40" t="s">
        <v>20</v>
      </c>
      <c r="B83" s="40" t="s">
        <v>14</v>
      </c>
      <c r="C83" s="40" t="s">
        <v>9</v>
      </c>
      <c r="D83" s="40">
        <v>781</v>
      </c>
    </row>
    <row r="84" spans="1:4" x14ac:dyDescent="0.2">
      <c r="A84" s="40" t="s">
        <v>20</v>
      </c>
      <c r="B84" s="40" t="s">
        <v>15</v>
      </c>
      <c r="C84" s="40" t="s">
        <v>8</v>
      </c>
      <c r="D84" s="40">
        <v>1129</v>
      </c>
    </row>
    <row r="85" spans="1:4" x14ac:dyDescent="0.2">
      <c r="A85" s="40" t="s">
        <v>20</v>
      </c>
      <c r="B85" s="40" t="s">
        <v>15</v>
      </c>
      <c r="C85" s="40" t="s">
        <v>9</v>
      </c>
      <c r="D85" s="40">
        <v>779</v>
      </c>
    </row>
    <row r="86" spans="1:4" x14ac:dyDescent="0.2">
      <c r="A86" s="40" t="s">
        <v>21</v>
      </c>
      <c r="B86" s="40" t="s">
        <v>7</v>
      </c>
      <c r="C86" s="40" t="s">
        <v>8</v>
      </c>
      <c r="D86" s="40">
        <v>598</v>
      </c>
    </row>
    <row r="87" spans="1:4" x14ac:dyDescent="0.2">
      <c r="A87" s="40" t="s">
        <v>21</v>
      </c>
      <c r="B87" s="40" t="s">
        <v>7</v>
      </c>
      <c r="C87" s="40" t="s">
        <v>9</v>
      </c>
      <c r="D87" s="40">
        <v>40</v>
      </c>
    </row>
    <row r="88" spans="1:4" x14ac:dyDescent="0.2">
      <c r="A88" s="40" t="s">
        <v>21</v>
      </c>
      <c r="B88" s="40" t="s">
        <v>10</v>
      </c>
      <c r="C88" s="40" t="s">
        <v>8</v>
      </c>
      <c r="D88" s="40">
        <v>274</v>
      </c>
    </row>
    <row r="89" spans="1:4" x14ac:dyDescent="0.2">
      <c r="A89" s="40" t="s">
        <v>21</v>
      </c>
      <c r="B89" s="40" t="s">
        <v>10</v>
      </c>
      <c r="C89" s="40" t="s">
        <v>9</v>
      </c>
      <c r="D89" s="40">
        <v>22</v>
      </c>
    </row>
    <row r="90" spans="1:4" x14ac:dyDescent="0.2">
      <c r="A90" s="40" t="s">
        <v>21</v>
      </c>
      <c r="B90" s="40" t="s">
        <v>11</v>
      </c>
      <c r="C90" s="40" t="s">
        <v>8</v>
      </c>
      <c r="D90" s="40">
        <v>7592</v>
      </c>
    </row>
    <row r="91" spans="1:4" x14ac:dyDescent="0.2">
      <c r="A91" s="40" t="s">
        <v>21</v>
      </c>
      <c r="B91" s="40" t="s">
        <v>11</v>
      </c>
      <c r="C91" s="40" t="s">
        <v>9</v>
      </c>
      <c r="D91" s="40">
        <v>7354</v>
      </c>
    </row>
    <row r="92" spans="1:4" x14ac:dyDescent="0.2">
      <c r="A92" s="40" t="s">
        <v>21</v>
      </c>
      <c r="B92" s="40" t="s">
        <v>12</v>
      </c>
      <c r="C92" s="40" t="s">
        <v>8</v>
      </c>
      <c r="D92" s="40">
        <v>871</v>
      </c>
    </row>
    <row r="93" spans="1:4" x14ac:dyDescent="0.2">
      <c r="A93" s="40" t="s">
        <v>21</v>
      </c>
      <c r="B93" s="40" t="s">
        <v>12</v>
      </c>
      <c r="C93" s="40" t="s">
        <v>9</v>
      </c>
      <c r="D93" s="40">
        <v>81</v>
      </c>
    </row>
    <row r="94" spans="1:4" x14ac:dyDescent="0.2">
      <c r="A94" s="40" t="s">
        <v>21</v>
      </c>
      <c r="B94" s="40" t="s">
        <v>13</v>
      </c>
      <c r="C94" s="40" t="s">
        <v>8</v>
      </c>
      <c r="D94" s="40">
        <v>299</v>
      </c>
    </row>
    <row r="95" spans="1:4" x14ac:dyDescent="0.2">
      <c r="A95" s="40" t="s">
        <v>21</v>
      </c>
      <c r="B95" s="40" t="s">
        <v>13</v>
      </c>
      <c r="C95" s="40" t="s">
        <v>9</v>
      </c>
      <c r="D95" s="40">
        <v>2458</v>
      </c>
    </row>
    <row r="96" spans="1:4" x14ac:dyDescent="0.2">
      <c r="A96" s="40" t="s">
        <v>21</v>
      </c>
      <c r="B96" s="40" t="s">
        <v>14</v>
      </c>
      <c r="C96" s="40" t="s">
        <v>8</v>
      </c>
      <c r="D96" s="40">
        <v>852</v>
      </c>
    </row>
    <row r="97" spans="1:4" x14ac:dyDescent="0.2">
      <c r="A97" s="40" t="s">
        <v>21</v>
      </c>
      <c r="B97" s="40" t="s">
        <v>14</v>
      </c>
      <c r="C97" s="40" t="s">
        <v>9</v>
      </c>
      <c r="D97" s="40">
        <v>919</v>
      </c>
    </row>
    <row r="98" spans="1:4" x14ac:dyDescent="0.2">
      <c r="A98" s="40" t="s">
        <v>21</v>
      </c>
      <c r="B98" s="40" t="s">
        <v>15</v>
      </c>
      <c r="C98" s="40" t="s">
        <v>8</v>
      </c>
      <c r="D98" s="40">
        <v>1237</v>
      </c>
    </row>
    <row r="99" spans="1:4" x14ac:dyDescent="0.2">
      <c r="A99" s="40" t="s">
        <v>21</v>
      </c>
      <c r="B99" s="40" t="s">
        <v>15</v>
      </c>
      <c r="C99" s="40" t="s">
        <v>9</v>
      </c>
      <c r="D99" s="40">
        <v>959</v>
      </c>
    </row>
    <row r="100" spans="1:4" x14ac:dyDescent="0.2">
      <c r="A100" s="40" t="s">
        <v>22</v>
      </c>
      <c r="B100" s="40" t="s">
        <v>7</v>
      </c>
      <c r="C100" s="40" t="s">
        <v>8</v>
      </c>
      <c r="D100" s="40">
        <v>538</v>
      </c>
    </row>
    <row r="101" spans="1:4" x14ac:dyDescent="0.2">
      <c r="A101" s="40" t="s">
        <v>22</v>
      </c>
      <c r="B101" s="40" t="s">
        <v>7</v>
      </c>
      <c r="C101" s="40" t="s">
        <v>9</v>
      </c>
      <c r="D101" s="40">
        <v>37</v>
      </c>
    </row>
    <row r="102" spans="1:4" x14ac:dyDescent="0.2">
      <c r="A102" s="40" t="s">
        <v>22</v>
      </c>
      <c r="B102" s="40" t="s">
        <v>10</v>
      </c>
      <c r="C102" s="40" t="s">
        <v>8</v>
      </c>
      <c r="D102" s="40">
        <v>276</v>
      </c>
    </row>
    <row r="103" spans="1:4" x14ac:dyDescent="0.2">
      <c r="A103" s="40" t="s">
        <v>22</v>
      </c>
      <c r="B103" s="40" t="s">
        <v>10</v>
      </c>
      <c r="C103" s="40" t="s">
        <v>9</v>
      </c>
      <c r="D103" s="40">
        <v>17</v>
      </c>
    </row>
    <row r="104" spans="1:4" x14ac:dyDescent="0.2">
      <c r="A104" s="40" t="s">
        <v>22</v>
      </c>
      <c r="B104" s="40" t="s">
        <v>11</v>
      </c>
      <c r="C104" s="40" t="s">
        <v>8</v>
      </c>
      <c r="D104" s="40">
        <v>7195</v>
      </c>
    </row>
    <row r="105" spans="1:4" x14ac:dyDescent="0.2">
      <c r="A105" s="40" t="s">
        <v>22</v>
      </c>
      <c r="B105" s="40" t="s">
        <v>11</v>
      </c>
      <c r="C105" s="40" t="s">
        <v>9</v>
      </c>
      <c r="D105" s="40">
        <v>6485</v>
      </c>
    </row>
    <row r="106" spans="1:4" x14ac:dyDescent="0.2">
      <c r="A106" s="40" t="s">
        <v>22</v>
      </c>
      <c r="B106" s="40" t="s">
        <v>12</v>
      </c>
      <c r="C106" s="40" t="s">
        <v>8</v>
      </c>
      <c r="D106" s="40">
        <v>851</v>
      </c>
    </row>
    <row r="107" spans="1:4" x14ac:dyDescent="0.2">
      <c r="A107" s="40" t="s">
        <v>22</v>
      </c>
      <c r="B107" s="40" t="s">
        <v>12</v>
      </c>
      <c r="C107" s="40" t="s">
        <v>9</v>
      </c>
      <c r="D107" s="40">
        <v>77</v>
      </c>
    </row>
    <row r="108" spans="1:4" x14ac:dyDescent="0.2">
      <c r="A108" s="40" t="s">
        <v>22</v>
      </c>
      <c r="B108" s="40" t="s">
        <v>13</v>
      </c>
      <c r="C108" s="40" t="s">
        <v>8</v>
      </c>
      <c r="D108" s="40">
        <v>321</v>
      </c>
    </row>
    <row r="109" spans="1:4" x14ac:dyDescent="0.2">
      <c r="A109" s="40" t="s">
        <v>22</v>
      </c>
      <c r="B109" s="40" t="s">
        <v>13</v>
      </c>
      <c r="C109" s="40" t="s">
        <v>9</v>
      </c>
      <c r="D109" s="40">
        <v>2560</v>
      </c>
    </row>
    <row r="110" spans="1:4" x14ac:dyDescent="0.2">
      <c r="A110" s="40" t="s">
        <v>22</v>
      </c>
      <c r="B110" s="40" t="s">
        <v>14</v>
      </c>
      <c r="C110" s="40" t="s">
        <v>8</v>
      </c>
      <c r="D110" s="40">
        <v>887</v>
      </c>
    </row>
    <row r="111" spans="1:4" x14ac:dyDescent="0.2">
      <c r="A111" s="40" t="s">
        <v>22</v>
      </c>
      <c r="B111" s="40" t="s">
        <v>14</v>
      </c>
      <c r="C111" s="40" t="s">
        <v>9</v>
      </c>
      <c r="D111" s="40">
        <v>991</v>
      </c>
    </row>
    <row r="112" spans="1:4" x14ac:dyDescent="0.2">
      <c r="A112" s="40" t="s">
        <v>22</v>
      </c>
      <c r="B112" s="40" t="s">
        <v>15</v>
      </c>
      <c r="C112" s="40" t="s">
        <v>8</v>
      </c>
      <c r="D112" s="40">
        <v>1227</v>
      </c>
    </row>
    <row r="113" spans="1:4" x14ac:dyDescent="0.2">
      <c r="A113" s="40" t="s">
        <v>22</v>
      </c>
      <c r="B113" s="40" t="s">
        <v>15</v>
      </c>
      <c r="C113" s="40" t="s">
        <v>9</v>
      </c>
      <c r="D113" s="40">
        <v>1002</v>
      </c>
    </row>
    <row r="114" spans="1:4" x14ac:dyDescent="0.2">
      <c r="A114" s="40" t="s">
        <v>23</v>
      </c>
      <c r="B114" s="40" t="s">
        <v>7</v>
      </c>
      <c r="C114" s="40" t="s">
        <v>8</v>
      </c>
      <c r="D114" s="40">
        <v>779</v>
      </c>
    </row>
    <row r="115" spans="1:4" x14ac:dyDescent="0.2">
      <c r="A115" s="40" t="s">
        <v>23</v>
      </c>
      <c r="B115" s="40" t="s">
        <v>7</v>
      </c>
      <c r="C115" s="40" t="s">
        <v>9</v>
      </c>
      <c r="D115" s="40">
        <v>41</v>
      </c>
    </row>
    <row r="116" spans="1:4" x14ac:dyDescent="0.2">
      <c r="A116" s="40" t="s">
        <v>23</v>
      </c>
      <c r="B116" s="40" t="s">
        <v>10</v>
      </c>
      <c r="C116" s="40" t="s">
        <v>8</v>
      </c>
      <c r="D116" s="40">
        <v>291</v>
      </c>
    </row>
    <row r="117" spans="1:4" x14ac:dyDescent="0.2">
      <c r="A117" s="40" t="s">
        <v>23</v>
      </c>
      <c r="B117" s="40" t="s">
        <v>10</v>
      </c>
      <c r="C117" s="40" t="s">
        <v>9</v>
      </c>
      <c r="D117" s="40">
        <v>26</v>
      </c>
    </row>
    <row r="118" spans="1:4" x14ac:dyDescent="0.2">
      <c r="A118" s="40" t="s">
        <v>23</v>
      </c>
      <c r="B118" s="40" t="s">
        <v>11</v>
      </c>
      <c r="C118" s="40" t="s">
        <v>8</v>
      </c>
      <c r="D118" s="40">
        <v>7157</v>
      </c>
    </row>
    <row r="119" spans="1:4" x14ac:dyDescent="0.2">
      <c r="A119" s="40" t="s">
        <v>23</v>
      </c>
      <c r="B119" s="40" t="s">
        <v>11</v>
      </c>
      <c r="C119" s="40" t="s">
        <v>9</v>
      </c>
      <c r="D119" s="40">
        <v>6079</v>
      </c>
    </row>
    <row r="120" spans="1:4" x14ac:dyDescent="0.2">
      <c r="A120" s="40" t="s">
        <v>23</v>
      </c>
      <c r="B120" s="40" t="s">
        <v>12</v>
      </c>
      <c r="C120" s="40" t="s">
        <v>8</v>
      </c>
      <c r="D120" s="40">
        <v>844</v>
      </c>
    </row>
    <row r="121" spans="1:4" x14ac:dyDescent="0.2">
      <c r="A121" s="40" t="s">
        <v>23</v>
      </c>
      <c r="B121" s="40" t="s">
        <v>12</v>
      </c>
      <c r="C121" s="40" t="s">
        <v>9</v>
      </c>
      <c r="D121" s="40">
        <v>79</v>
      </c>
    </row>
    <row r="122" spans="1:4" x14ac:dyDescent="0.2">
      <c r="A122" s="40" t="s">
        <v>23</v>
      </c>
      <c r="B122" s="40" t="s">
        <v>13</v>
      </c>
      <c r="C122" s="40" t="s">
        <v>8</v>
      </c>
      <c r="D122" s="40">
        <v>325</v>
      </c>
    </row>
    <row r="123" spans="1:4" x14ac:dyDescent="0.2">
      <c r="A123" s="40" t="s">
        <v>23</v>
      </c>
      <c r="B123" s="40" t="s">
        <v>13</v>
      </c>
      <c r="C123" s="40" t="s">
        <v>9</v>
      </c>
      <c r="D123" s="40">
        <v>2139</v>
      </c>
    </row>
    <row r="124" spans="1:4" x14ac:dyDescent="0.2">
      <c r="A124" s="40" t="s">
        <v>23</v>
      </c>
      <c r="B124" s="40" t="s">
        <v>14</v>
      </c>
      <c r="C124" s="40" t="s">
        <v>8</v>
      </c>
      <c r="D124" s="40">
        <v>1001</v>
      </c>
    </row>
    <row r="125" spans="1:4" x14ac:dyDescent="0.2">
      <c r="A125" s="40" t="s">
        <v>23</v>
      </c>
      <c r="B125" s="40" t="s">
        <v>14</v>
      </c>
      <c r="C125" s="40" t="s">
        <v>9</v>
      </c>
      <c r="D125" s="40">
        <v>915</v>
      </c>
    </row>
    <row r="126" spans="1:4" x14ac:dyDescent="0.2">
      <c r="A126" s="40" t="s">
        <v>23</v>
      </c>
      <c r="B126" s="40" t="s">
        <v>15</v>
      </c>
      <c r="C126" s="40" t="s">
        <v>8</v>
      </c>
      <c r="D126" s="40">
        <v>1281</v>
      </c>
    </row>
    <row r="127" spans="1:4" x14ac:dyDescent="0.2">
      <c r="A127" s="40" t="s">
        <v>23</v>
      </c>
      <c r="B127" s="40" t="s">
        <v>15</v>
      </c>
      <c r="C127" s="40" t="s">
        <v>9</v>
      </c>
      <c r="D127" s="40">
        <v>982</v>
      </c>
    </row>
    <row r="128" spans="1:4" x14ac:dyDescent="0.2">
      <c r="A128" s="40" t="s">
        <v>24</v>
      </c>
      <c r="B128" s="40" t="s">
        <v>7</v>
      </c>
      <c r="C128" s="40" t="s">
        <v>8</v>
      </c>
      <c r="D128" s="40">
        <v>603</v>
      </c>
    </row>
    <row r="129" spans="1:4" x14ac:dyDescent="0.2">
      <c r="A129" s="40" t="s">
        <v>24</v>
      </c>
      <c r="B129" s="40" t="s">
        <v>7</v>
      </c>
      <c r="C129" s="40" t="s">
        <v>9</v>
      </c>
      <c r="D129" s="40">
        <v>36</v>
      </c>
    </row>
    <row r="130" spans="1:4" x14ac:dyDescent="0.2">
      <c r="A130" s="40" t="s">
        <v>24</v>
      </c>
      <c r="B130" s="40" t="s">
        <v>10</v>
      </c>
      <c r="C130" s="40" t="s">
        <v>8</v>
      </c>
      <c r="D130" s="40">
        <v>230</v>
      </c>
    </row>
    <row r="131" spans="1:4" x14ac:dyDescent="0.2">
      <c r="A131" s="40" t="s">
        <v>24</v>
      </c>
      <c r="B131" s="40" t="s">
        <v>10</v>
      </c>
      <c r="C131" s="40" t="s">
        <v>9</v>
      </c>
      <c r="D131" s="40">
        <v>20</v>
      </c>
    </row>
    <row r="132" spans="1:4" x14ac:dyDescent="0.2">
      <c r="A132" s="40" t="s">
        <v>24</v>
      </c>
      <c r="B132" s="40" t="s">
        <v>11</v>
      </c>
      <c r="C132" s="40" t="s">
        <v>8</v>
      </c>
      <c r="D132" s="40">
        <v>6735</v>
      </c>
    </row>
    <row r="133" spans="1:4" x14ac:dyDescent="0.2">
      <c r="A133" s="40" t="s">
        <v>24</v>
      </c>
      <c r="B133" s="40" t="s">
        <v>11</v>
      </c>
      <c r="C133" s="40" t="s">
        <v>9</v>
      </c>
      <c r="D133" s="40">
        <v>5962</v>
      </c>
    </row>
    <row r="134" spans="1:4" x14ac:dyDescent="0.2">
      <c r="A134" s="40" t="s">
        <v>24</v>
      </c>
      <c r="B134" s="40" t="s">
        <v>12</v>
      </c>
      <c r="C134" s="40" t="s">
        <v>8</v>
      </c>
      <c r="D134" s="40">
        <v>787</v>
      </c>
    </row>
    <row r="135" spans="1:4" x14ac:dyDescent="0.2">
      <c r="A135" s="40" t="s">
        <v>24</v>
      </c>
      <c r="B135" s="40" t="s">
        <v>12</v>
      </c>
      <c r="C135" s="40" t="s">
        <v>9</v>
      </c>
      <c r="D135" s="40">
        <v>66</v>
      </c>
    </row>
    <row r="136" spans="1:4" x14ac:dyDescent="0.2">
      <c r="A136" s="40" t="s">
        <v>24</v>
      </c>
      <c r="B136" s="40" t="s">
        <v>13</v>
      </c>
      <c r="C136" s="40" t="s">
        <v>8</v>
      </c>
      <c r="D136" s="40">
        <v>304</v>
      </c>
    </row>
    <row r="137" spans="1:4" x14ac:dyDescent="0.2">
      <c r="A137" s="40" t="s">
        <v>24</v>
      </c>
      <c r="B137" s="40" t="s">
        <v>13</v>
      </c>
      <c r="C137" s="40" t="s">
        <v>9</v>
      </c>
      <c r="D137" s="40">
        <v>1912</v>
      </c>
    </row>
    <row r="138" spans="1:4" x14ac:dyDescent="0.2">
      <c r="A138" s="40" t="s">
        <v>24</v>
      </c>
      <c r="B138" s="40" t="s">
        <v>14</v>
      </c>
      <c r="C138" s="40" t="s">
        <v>8</v>
      </c>
      <c r="D138" s="40">
        <v>910</v>
      </c>
    </row>
    <row r="139" spans="1:4" x14ac:dyDescent="0.2">
      <c r="A139" s="40" t="s">
        <v>24</v>
      </c>
      <c r="B139" s="40" t="s">
        <v>14</v>
      </c>
      <c r="C139" s="40" t="s">
        <v>9</v>
      </c>
      <c r="D139" s="40">
        <v>861</v>
      </c>
    </row>
    <row r="140" spans="1:4" x14ac:dyDescent="0.2">
      <c r="A140" s="40" t="s">
        <v>24</v>
      </c>
      <c r="B140" s="40" t="s">
        <v>15</v>
      </c>
      <c r="C140" s="40" t="s">
        <v>8</v>
      </c>
      <c r="D140" s="40">
        <v>1155</v>
      </c>
    </row>
    <row r="141" spans="1:4" x14ac:dyDescent="0.2">
      <c r="A141" s="40" t="s">
        <v>24</v>
      </c>
      <c r="B141" s="40" t="s">
        <v>15</v>
      </c>
      <c r="C141" s="40" t="s">
        <v>9</v>
      </c>
      <c r="D141" s="40">
        <v>988</v>
      </c>
    </row>
    <row r="142" spans="1:4" x14ac:dyDescent="0.2">
      <c r="A142" s="40" t="s">
        <v>25</v>
      </c>
      <c r="B142" s="40" t="s">
        <v>7</v>
      </c>
      <c r="C142" s="40" t="s">
        <v>8</v>
      </c>
      <c r="D142" s="40">
        <v>554</v>
      </c>
    </row>
    <row r="143" spans="1:4" x14ac:dyDescent="0.2">
      <c r="A143" s="40" t="s">
        <v>25</v>
      </c>
      <c r="B143" s="40" t="s">
        <v>7</v>
      </c>
      <c r="C143" s="40" t="s">
        <v>9</v>
      </c>
      <c r="D143" s="40">
        <v>30</v>
      </c>
    </row>
    <row r="144" spans="1:4" x14ac:dyDescent="0.2">
      <c r="A144" s="40" t="s">
        <v>25</v>
      </c>
      <c r="B144" s="40" t="s">
        <v>10</v>
      </c>
      <c r="C144" s="40" t="s">
        <v>8</v>
      </c>
      <c r="D144" s="40">
        <v>173</v>
      </c>
    </row>
    <row r="145" spans="1:4" x14ac:dyDescent="0.2">
      <c r="A145" s="40" t="s">
        <v>25</v>
      </c>
      <c r="B145" s="40" t="s">
        <v>10</v>
      </c>
      <c r="C145" s="40" t="s">
        <v>9</v>
      </c>
      <c r="D145" s="40">
        <v>15</v>
      </c>
    </row>
    <row r="146" spans="1:4" x14ac:dyDescent="0.2">
      <c r="A146" s="40" t="s">
        <v>25</v>
      </c>
      <c r="B146" s="40" t="s">
        <v>11</v>
      </c>
      <c r="C146" s="40" t="s">
        <v>8</v>
      </c>
      <c r="D146" s="40">
        <v>5917</v>
      </c>
    </row>
    <row r="147" spans="1:4" x14ac:dyDescent="0.2">
      <c r="A147" s="40" t="s">
        <v>25</v>
      </c>
      <c r="B147" s="40" t="s">
        <v>11</v>
      </c>
      <c r="C147" s="40" t="s">
        <v>9</v>
      </c>
      <c r="D147" s="40">
        <v>4939</v>
      </c>
    </row>
    <row r="148" spans="1:4" x14ac:dyDescent="0.2">
      <c r="A148" s="40" t="s">
        <v>25</v>
      </c>
      <c r="B148" s="40" t="s">
        <v>12</v>
      </c>
      <c r="C148" s="40" t="s">
        <v>8</v>
      </c>
      <c r="D148" s="40">
        <v>764</v>
      </c>
    </row>
    <row r="149" spans="1:4" x14ac:dyDescent="0.2">
      <c r="A149" s="40" t="s">
        <v>25</v>
      </c>
      <c r="B149" s="40" t="s">
        <v>12</v>
      </c>
      <c r="C149" s="40" t="s">
        <v>9</v>
      </c>
      <c r="D149" s="40">
        <v>70</v>
      </c>
    </row>
    <row r="150" spans="1:4" x14ac:dyDescent="0.2">
      <c r="A150" s="40" t="s">
        <v>25</v>
      </c>
      <c r="B150" s="40" t="s">
        <v>13</v>
      </c>
      <c r="C150" s="40" t="s">
        <v>8</v>
      </c>
      <c r="D150" s="40">
        <v>283</v>
      </c>
    </row>
    <row r="151" spans="1:4" x14ac:dyDescent="0.2">
      <c r="A151" s="40" t="s">
        <v>25</v>
      </c>
      <c r="B151" s="40" t="s">
        <v>13</v>
      </c>
      <c r="C151" s="40" t="s">
        <v>9</v>
      </c>
      <c r="D151" s="40">
        <v>1128</v>
      </c>
    </row>
    <row r="152" spans="1:4" x14ac:dyDescent="0.2">
      <c r="A152" s="40" t="s">
        <v>25</v>
      </c>
      <c r="B152" s="40" t="s">
        <v>14</v>
      </c>
      <c r="C152" s="40" t="s">
        <v>8</v>
      </c>
      <c r="D152" s="40">
        <v>848</v>
      </c>
    </row>
    <row r="153" spans="1:4" x14ac:dyDescent="0.2">
      <c r="A153" s="40" t="s">
        <v>25</v>
      </c>
      <c r="B153" s="40" t="s">
        <v>14</v>
      </c>
      <c r="C153" s="40" t="s">
        <v>9</v>
      </c>
      <c r="D153" s="40">
        <v>735</v>
      </c>
    </row>
    <row r="154" spans="1:4" x14ac:dyDescent="0.2">
      <c r="A154" s="40" t="s">
        <v>25</v>
      </c>
      <c r="B154" s="40" t="s">
        <v>15</v>
      </c>
      <c r="C154" s="40" t="s">
        <v>8</v>
      </c>
      <c r="D154" s="40">
        <v>1212</v>
      </c>
    </row>
    <row r="155" spans="1:4" x14ac:dyDescent="0.2">
      <c r="A155" s="40" t="s">
        <v>25</v>
      </c>
      <c r="B155" s="40" t="s">
        <v>15</v>
      </c>
      <c r="C155" s="40" t="s">
        <v>9</v>
      </c>
      <c r="D155" s="40">
        <v>857</v>
      </c>
    </row>
    <row r="156" spans="1:4" x14ac:dyDescent="0.2">
      <c r="A156" s="40" t="s">
        <v>65</v>
      </c>
      <c r="B156" s="40" t="s">
        <v>7</v>
      </c>
      <c r="C156" s="40" t="s">
        <v>8</v>
      </c>
      <c r="D156" s="40">
        <v>597</v>
      </c>
    </row>
    <row r="157" spans="1:4" x14ac:dyDescent="0.2">
      <c r="A157" s="40" t="s">
        <v>65</v>
      </c>
      <c r="B157" s="40" t="s">
        <v>7</v>
      </c>
      <c r="C157" s="40" t="s">
        <v>9</v>
      </c>
      <c r="D157" s="40">
        <v>19</v>
      </c>
    </row>
    <row r="158" spans="1:4" x14ac:dyDescent="0.2">
      <c r="A158" s="40" t="s">
        <v>65</v>
      </c>
      <c r="B158" s="40" t="s">
        <v>10</v>
      </c>
      <c r="C158" s="40" t="s">
        <v>8</v>
      </c>
      <c r="D158" s="40">
        <v>226</v>
      </c>
    </row>
    <row r="159" spans="1:4" x14ac:dyDescent="0.2">
      <c r="A159" s="40" t="s">
        <v>65</v>
      </c>
      <c r="B159" s="40" t="s">
        <v>10</v>
      </c>
      <c r="C159" s="40" t="s">
        <v>9</v>
      </c>
      <c r="D159" s="40">
        <v>15</v>
      </c>
    </row>
    <row r="160" spans="1:4" x14ac:dyDescent="0.2">
      <c r="A160" s="40" t="s">
        <v>65</v>
      </c>
      <c r="B160" s="40" t="s">
        <v>11</v>
      </c>
      <c r="C160" s="40" t="s">
        <v>8</v>
      </c>
      <c r="D160" s="40">
        <v>6480</v>
      </c>
    </row>
    <row r="161" spans="1:4" x14ac:dyDescent="0.2">
      <c r="A161" s="40" t="s">
        <v>65</v>
      </c>
      <c r="B161" s="40" t="s">
        <v>11</v>
      </c>
      <c r="C161" s="40" t="s">
        <v>9</v>
      </c>
      <c r="D161" s="40">
        <v>4363</v>
      </c>
    </row>
    <row r="162" spans="1:4" x14ac:dyDescent="0.2">
      <c r="A162" s="40" t="s">
        <v>65</v>
      </c>
      <c r="B162" s="40" t="s">
        <v>12</v>
      </c>
      <c r="C162" s="40" t="s">
        <v>8</v>
      </c>
      <c r="D162" s="40">
        <v>826</v>
      </c>
    </row>
    <row r="163" spans="1:4" x14ac:dyDescent="0.2">
      <c r="A163" s="40" t="s">
        <v>65</v>
      </c>
      <c r="B163" s="40" t="s">
        <v>12</v>
      </c>
      <c r="C163" s="40" t="s">
        <v>9</v>
      </c>
      <c r="D163" s="40">
        <v>58</v>
      </c>
    </row>
    <row r="164" spans="1:4" x14ac:dyDescent="0.2">
      <c r="A164" s="40" t="s">
        <v>65</v>
      </c>
      <c r="B164" s="40" t="s">
        <v>13</v>
      </c>
      <c r="C164" s="40" t="s">
        <v>8</v>
      </c>
      <c r="D164" s="40">
        <v>283</v>
      </c>
    </row>
    <row r="165" spans="1:4" x14ac:dyDescent="0.2">
      <c r="A165" s="40" t="s">
        <v>65</v>
      </c>
      <c r="B165" s="40" t="s">
        <v>13</v>
      </c>
      <c r="C165" s="40" t="s">
        <v>9</v>
      </c>
      <c r="D165" s="40">
        <v>1778</v>
      </c>
    </row>
    <row r="166" spans="1:4" x14ac:dyDescent="0.2">
      <c r="A166" s="40" t="s">
        <v>65</v>
      </c>
      <c r="B166" s="40" t="s">
        <v>14</v>
      </c>
      <c r="C166" s="40" t="s">
        <v>8</v>
      </c>
      <c r="D166" s="40">
        <v>883</v>
      </c>
    </row>
    <row r="167" spans="1:4" x14ac:dyDescent="0.2">
      <c r="A167" s="40" t="s">
        <v>65</v>
      </c>
      <c r="B167" s="40" t="s">
        <v>14</v>
      </c>
      <c r="C167" s="40" t="s">
        <v>9</v>
      </c>
      <c r="D167" s="40">
        <v>791</v>
      </c>
    </row>
    <row r="168" spans="1:4" x14ac:dyDescent="0.2">
      <c r="A168" s="40" t="s">
        <v>65</v>
      </c>
      <c r="B168" s="40" t="s">
        <v>15</v>
      </c>
      <c r="C168" s="40" t="s">
        <v>8</v>
      </c>
      <c r="D168" s="40">
        <v>1313</v>
      </c>
    </row>
    <row r="169" spans="1:4" x14ac:dyDescent="0.2">
      <c r="A169" s="40" t="s">
        <v>65</v>
      </c>
      <c r="B169" s="40" t="s">
        <v>15</v>
      </c>
      <c r="C169" s="40" t="s">
        <v>9</v>
      </c>
      <c r="D169" s="40">
        <v>756</v>
      </c>
    </row>
    <row r="170" spans="1:4" x14ac:dyDescent="0.2">
      <c r="A170" s="40" t="s">
        <v>73</v>
      </c>
      <c r="B170" s="40" t="s">
        <v>7</v>
      </c>
      <c r="C170" s="40" t="s">
        <v>8</v>
      </c>
      <c r="D170" s="40">
        <v>670</v>
      </c>
    </row>
    <row r="171" spans="1:4" x14ac:dyDescent="0.2">
      <c r="A171" s="40" t="s">
        <v>73</v>
      </c>
      <c r="B171" s="40" t="s">
        <v>7</v>
      </c>
      <c r="C171" s="40" t="s">
        <v>9</v>
      </c>
      <c r="D171" s="40">
        <v>28</v>
      </c>
    </row>
    <row r="172" spans="1:4" x14ac:dyDescent="0.2">
      <c r="A172" s="40" t="s">
        <v>73</v>
      </c>
      <c r="B172" s="40" t="s">
        <v>10</v>
      </c>
      <c r="C172" s="40" t="s">
        <v>8</v>
      </c>
      <c r="D172" s="40">
        <v>227</v>
      </c>
    </row>
    <row r="173" spans="1:4" x14ac:dyDescent="0.2">
      <c r="A173" s="40" t="s">
        <v>73</v>
      </c>
      <c r="B173" s="40" t="s">
        <v>10</v>
      </c>
      <c r="C173" s="40" t="s">
        <v>9</v>
      </c>
      <c r="D173" s="40">
        <v>24</v>
      </c>
    </row>
    <row r="174" spans="1:4" x14ac:dyDescent="0.2">
      <c r="A174" s="40" t="s">
        <v>73</v>
      </c>
      <c r="B174" s="40" t="s">
        <v>11</v>
      </c>
      <c r="C174" s="40" t="s">
        <v>8</v>
      </c>
      <c r="D174" s="40">
        <v>6617</v>
      </c>
    </row>
    <row r="175" spans="1:4" x14ac:dyDescent="0.2">
      <c r="A175" s="40" t="s">
        <v>73</v>
      </c>
      <c r="B175" s="40" t="s">
        <v>11</v>
      </c>
      <c r="C175" s="40" t="s">
        <v>9</v>
      </c>
      <c r="D175" s="40">
        <v>4048</v>
      </c>
    </row>
    <row r="176" spans="1:4" x14ac:dyDescent="0.2">
      <c r="A176" s="40" t="s">
        <v>73</v>
      </c>
      <c r="B176" s="40" t="s">
        <v>12</v>
      </c>
      <c r="C176" s="40" t="s">
        <v>8</v>
      </c>
      <c r="D176" s="40">
        <v>935</v>
      </c>
    </row>
    <row r="177" spans="1:4" x14ac:dyDescent="0.2">
      <c r="A177" s="40" t="s">
        <v>73</v>
      </c>
      <c r="B177" s="40" t="s">
        <v>12</v>
      </c>
      <c r="C177" s="40" t="s">
        <v>9</v>
      </c>
      <c r="D177" s="40">
        <v>51</v>
      </c>
    </row>
    <row r="178" spans="1:4" x14ac:dyDescent="0.2">
      <c r="A178" s="40" t="s">
        <v>73</v>
      </c>
      <c r="B178" s="40" t="s">
        <v>13</v>
      </c>
      <c r="C178" s="40" t="s">
        <v>8</v>
      </c>
      <c r="D178" s="40">
        <v>380</v>
      </c>
    </row>
    <row r="179" spans="1:4" x14ac:dyDescent="0.2">
      <c r="A179" s="40" t="s">
        <v>73</v>
      </c>
      <c r="B179" s="40" t="s">
        <v>13</v>
      </c>
      <c r="C179" s="40" t="s">
        <v>9</v>
      </c>
      <c r="D179" s="40">
        <v>2162</v>
      </c>
    </row>
    <row r="180" spans="1:4" x14ac:dyDescent="0.2">
      <c r="A180" s="40" t="s">
        <v>73</v>
      </c>
      <c r="B180" s="40" t="s">
        <v>14</v>
      </c>
      <c r="C180" s="40" t="s">
        <v>8</v>
      </c>
      <c r="D180" s="40">
        <v>1034</v>
      </c>
    </row>
    <row r="181" spans="1:4" x14ac:dyDescent="0.2">
      <c r="A181" s="40" t="s">
        <v>73</v>
      </c>
      <c r="B181" s="40" t="s">
        <v>14</v>
      </c>
      <c r="C181" s="40" t="s">
        <v>9</v>
      </c>
      <c r="D181" s="40">
        <v>722</v>
      </c>
    </row>
    <row r="182" spans="1:4" x14ac:dyDescent="0.2">
      <c r="A182" s="40" t="s">
        <v>73</v>
      </c>
      <c r="B182" s="40" t="s">
        <v>15</v>
      </c>
      <c r="C182" s="40" t="s">
        <v>8</v>
      </c>
      <c r="D182" s="40">
        <v>1403</v>
      </c>
    </row>
    <row r="183" spans="1:4" x14ac:dyDescent="0.2">
      <c r="A183" s="40" t="s">
        <v>73</v>
      </c>
      <c r="B183" s="40" t="s">
        <v>15</v>
      </c>
      <c r="C183" s="40" t="s">
        <v>9</v>
      </c>
      <c r="D183" s="40">
        <v>848</v>
      </c>
    </row>
    <row r="184" spans="1:4" x14ac:dyDescent="0.2">
      <c r="A184" s="40" t="s">
        <v>72</v>
      </c>
      <c r="B184" s="40" t="s">
        <v>7</v>
      </c>
      <c r="C184" s="40" t="s">
        <v>8</v>
      </c>
      <c r="D184" s="40">
        <v>588</v>
      </c>
    </row>
    <row r="185" spans="1:4" x14ac:dyDescent="0.2">
      <c r="A185" s="40" t="s">
        <v>72</v>
      </c>
      <c r="B185" s="40" t="s">
        <v>7</v>
      </c>
      <c r="C185" s="40" t="s">
        <v>9</v>
      </c>
      <c r="D185" s="40">
        <v>19</v>
      </c>
    </row>
    <row r="186" spans="1:4" x14ac:dyDescent="0.2">
      <c r="A186" s="40" t="s">
        <v>72</v>
      </c>
      <c r="B186" s="40" t="s">
        <v>10</v>
      </c>
      <c r="C186" s="40" t="s">
        <v>8</v>
      </c>
      <c r="D186" s="40">
        <v>220</v>
      </c>
    </row>
    <row r="187" spans="1:4" x14ac:dyDescent="0.2">
      <c r="A187" s="40" t="s">
        <v>72</v>
      </c>
      <c r="B187" s="40" t="s">
        <v>10</v>
      </c>
      <c r="C187" s="40" t="s">
        <v>9</v>
      </c>
      <c r="D187" s="40">
        <v>25</v>
      </c>
    </row>
    <row r="188" spans="1:4" x14ac:dyDescent="0.2">
      <c r="A188" s="40" t="s">
        <v>72</v>
      </c>
      <c r="B188" s="40" t="s">
        <v>11</v>
      </c>
      <c r="C188" s="40" t="s">
        <v>8</v>
      </c>
      <c r="D188" s="40">
        <v>6841</v>
      </c>
    </row>
    <row r="189" spans="1:4" x14ac:dyDescent="0.2">
      <c r="A189" s="40" t="s">
        <v>72</v>
      </c>
      <c r="B189" s="40" t="s">
        <v>11</v>
      </c>
      <c r="C189" s="40" t="s">
        <v>9</v>
      </c>
      <c r="D189" s="40">
        <v>3963</v>
      </c>
    </row>
    <row r="190" spans="1:4" x14ac:dyDescent="0.2">
      <c r="A190" s="40" t="s">
        <v>72</v>
      </c>
      <c r="B190" s="40" t="s">
        <v>12</v>
      </c>
      <c r="C190" s="40" t="s">
        <v>8</v>
      </c>
      <c r="D190" s="40">
        <v>871</v>
      </c>
    </row>
    <row r="191" spans="1:4" x14ac:dyDescent="0.2">
      <c r="A191" s="40" t="s">
        <v>72</v>
      </c>
      <c r="B191" s="40" t="s">
        <v>12</v>
      </c>
      <c r="C191" s="40" t="s">
        <v>9</v>
      </c>
      <c r="D191" s="40">
        <v>45</v>
      </c>
    </row>
    <row r="192" spans="1:4" x14ac:dyDescent="0.2">
      <c r="A192" s="40" t="s">
        <v>72</v>
      </c>
      <c r="B192" s="40" t="s">
        <v>13</v>
      </c>
      <c r="C192" s="40" t="s">
        <v>8</v>
      </c>
      <c r="D192" s="40">
        <v>329</v>
      </c>
    </row>
    <row r="193" spans="1:4" x14ac:dyDescent="0.2">
      <c r="A193" s="40" t="s">
        <v>72</v>
      </c>
      <c r="B193" s="40" t="s">
        <v>13</v>
      </c>
      <c r="C193" s="40" t="s">
        <v>9</v>
      </c>
      <c r="D193" s="40">
        <v>1781</v>
      </c>
    </row>
    <row r="194" spans="1:4" x14ac:dyDescent="0.2">
      <c r="A194" s="40" t="s">
        <v>72</v>
      </c>
      <c r="B194" s="40" t="s">
        <v>14</v>
      </c>
      <c r="C194" s="40" t="s">
        <v>8</v>
      </c>
      <c r="D194" s="40">
        <v>1056</v>
      </c>
    </row>
    <row r="195" spans="1:4" x14ac:dyDescent="0.2">
      <c r="A195" s="40" t="s">
        <v>72</v>
      </c>
      <c r="B195" s="40" t="s">
        <v>14</v>
      </c>
      <c r="C195" s="40" t="s">
        <v>9</v>
      </c>
      <c r="D195" s="40">
        <v>770</v>
      </c>
    </row>
    <row r="196" spans="1:4" x14ac:dyDescent="0.2">
      <c r="A196" s="40" t="s">
        <v>72</v>
      </c>
      <c r="B196" s="40" t="s">
        <v>15</v>
      </c>
      <c r="C196" s="40" t="s">
        <v>8</v>
      </c>
      <c r="D196" s="40">
        <v>1381</v>
      </c>
    </row>
    <row r="197" spans="1:4" x14ac:dyDescent="0.2">
      <c r="A197" s="40" t="s">
        <v>72</v>
      </c>
      <c r="B197" s="40" t="s">
        <v>15</v>
      </c>
      <c r="C197" s="40" t="s">
        <v>9</v>
      </c>
      <c r="D197" s="40">
        <v>786</v>
      </c>
    </row>
    <row r="198" spans="1:4" x14ac:dyDescent="0.2">
      <c r="A198" s="40" t="s">
        <v>98</v>
      </c>
      <c r="B198" s="40" t="s">
        <v>7</v>
      </c>
      <c r="C198" s="40" t="s">
        <v>8</v>
      </c>
      <c r="D198" s="40">
        <v>563</v>
      </c>
    </row>
    <row r="199" spans="1:4" x14ac:dyDescent="0.2">
      <c r="A199" s="40" t="s">
        <v>98</v>
      </c>
      <c r="B199" s="40" t="s">
        <v>7</v>
      </c>
      <c r="C199" s="40" t="s">
        <v>9</v>
      </c>
      <c r="D199" s="40">
        <v>28</v>
      </c>
    </row>
    <row r="200" spans="1:4" x14ac:dyDescent="0.2">
      <c r="A200" s="40" t="s">
        <v>98</v>
      </c>
      <c r="B200" s="40" t="s">
        <v>10</v>
      </c>
      <c r="C200" s="40" t="s">
        <v>8</v>
      </c>
      <c r="D200" s="40">
        <v>234</v>
      </c>
    </row>
    <row r="201" spans="1:4" x14ac:dyDescent="0.2">
      <c r="A201" s="40" t="s">
        <v>98</v>
      </c>
      <c r="B201" s="40" t="s">
        <v>10</v>
      </c>
      <c r="C201" s="40" t="s">
        <v>9</v>
      </c>
      <c r="D201" s="40">
        <v>18</v>
      </c>
    </row>
    <row r="202" spans="1:4" x14ac:dyDescent="0.2">
      <c r="A202" s="40" t="s">
        <v>98</v>
      </c>
      <c r="B202" s="40" t="s">
        <v>11</v>
      </c>
      <c r="C202" s="40" t="s">
        <v>8</v>
      </c>
      <c r="D202" s="40">
        <v>6953</v>
      </c>
    </row>
    <row r="203" spans="1:4" x14ac:dyDescent="0.2">
      <c r="A203" s="40" t="s">
        <v>98</v>
      </c>
      <c r="B203" s="40" t="s">
        <v>11</v>
      </c>
      <c r="C203" s="40" t="s">
        <v>9</v>
      </c>
      <c r="D203" s="40">
        <v>3817</v>
      </c>
    </row>
    <row r="204" spans="1:4" x14ac:dyDescent="0.2">
      <c r="A204" s="40" t="s">
        <v>98</v>
      </c>
      <c r="B204" s="40" t="s">
        <v>12</v>
      </c>
      <c r="C204" s="40" t="s">
        <v>8</v>
      </c>
      <c r="D204" s="40">
        <v>948</v>
      </c>
    </row>
    <row r="205" spans="1:4" x14ac:dyDescent="0.2">
      <c r="A205" s="40" t="s">
        <v>98</v>
      </c>
      <c r="B205" s="40" t="s">
        <v>12</v>
      </c>
      <c r="C205" s="40" t="s">
        <v>9</v>
      </c>
      <c r="D205" s="40">
        <v>50</v>
      </c>
    </row>
    <row r="206" spans="1:4" x14ac:dyDescent="0.2">
      <c r="A206" s="40" t="s">
        <v>98</v>
      </c>
      <c r="B206" s="40" t="s">
        <v>13</v>
      </c>
      <c r="C206" s="40" t="s">
        <v>8</v>
      </c>
      <c r="D206" s="40">
        <v>342</v>
      </c>
    </row>
    <row r="207" spans="1:4" x14ac:dyDescent="0.2">
      <c r="A207" s="40" t="s">
        <v>98</v>
      </c>
      <c r="B207" s="40" t="s">
        <v>13</v>
      </c>
      <c r="C207" s="40" t="s">
        <v>9</v>
      </c>
      <c r="D207" s="40">
        <v>1452</v>
      </c>
    </row>
    <row r="208" spans="1:4" x14ac:dyDescent="0.2">
      <c r="A208" s="40" t="s">
        <v>98</v>
      </c>
      <c r="B208" s="40" t="s">
        <v>14</v>
      </c>
      <c r="C208" s="40" t="s">
        <v>8</v>
      </c>
      <c r="D208" s="40">
        <v>1198</v>
      </c>
    </row>
    <row r="209" spans="1:4" x14ac:dyDescent="0.2">
      <c r="A209" s="40" t="s">
        <v>98</v>
      </c>
      <c r="B209" s="40" t="s">
        <v>14</v>
      </c>
      <c r="C209" s="40" t="s">
        <v>9</v>
      </c>
      <c r="D209" s="40">
        <v>803</v>
      </c>
    </row>
    <row r="210" spans="1:4" x14ac:dyDescent="0.2">
      <c r="A210" s="40" t="s">
        <v>98</v>
      </c>
      <c r="B210" s="40" t="s">
        <v>15</v>
      </c>
      <c r="C210" s="40" t="s">
        <v>8</v>
      </c>
      <c r="D210" s="40">
        <v>1370</v>
      </c>
    </row>
    <row r="211" spans="1:4" x14ac:dyDescent="0.2">
      <c r="A211" s="40" t="s">
        <v>98</v>
      </c>
      <c r="B211" s="40" t="s">
        <v>15</v>
      </c>
      <c r="C211" s="40" t="s">
        <v>9</v>
      </c>
      <c r="D211" s="40">
        <v>770</v>
      </c>
    </row>
    <row r="212" spans="1:4" x14ac:dyDescent="0.2">
      <c r="A212" s="40" t="s">
        <v>104</v>
      </c>
      <c r="B212" s="40" t="s">
        <v>7</v>
      </c>
      <c r="C212" s="40" t="s">
        <v>8</v>
      </c>
      <c r="D212" s="40">
        <v>655</v>
      </c>
    </row>
    <row r="213" spans="1:4" x14ac:dyDescent="0.2">
      <c r="A213" s="40" t="s">
        <v>104</v>
      </c>
      <c r="B213" s="40" t="s">
        <v>7</v>
      </c>
      <c r="C213" s="40" t="s">
        <v>9</v>
      </c>
      <c r="D213" s="40">
        <v>29</v>
      </c>
    </row>
    <row r="214" spans="1:4" x14ac:dyDescent="0.2">
      <c r="A214" s="40" t="s">
        <v>104</v>
      </c>
      <c r="B214" s="40" t="s">
        <v>10</v>
      </c>
      <c r="C214" s="40" t="s">
        <v>8</v>
      </c>
      <c r="D214" s="40">
        <v>277</v>
      </c>
    </row>
    <row r="215" spans="1:4" x14ac:dyDescent="0.2">
      <c r="A215" s="40" t="s">
        <v>104</v>
      </c>
      <c r="B215" s="40" t="s">
        <v>10</v>
      </c>
      <c r="C215" s="40" t="s">
        <v>9</v>
      </c>
      <c r="D215" s="40">
        <v>9</v>
      </c>
    </row>
    <row r="216" spans="1:4" x14ac:dyDescent="0.2">
      <c r="A216" s="40" t="s">
        <v>104</v>
      </c>
      <c r="B216" s="40" t="s">
        <v>11</v>
      </c>
      <c r="C216" s="40" t="s">
        <v>8</v>
      </c>
      <c r="D216" s="40">
        <v>7259</v>
      </c>
    </row>
    <row r="217" spans="1:4" x14ac:dyDescent="0.2">
      <c r="A217" s="40" t="s">
        <v>104</v>
      </c>
      <c r="B217" s="40" t="s">
        <v>11</v>
      </c>
      <c r="C217" s="40" t="s">
        <v>9</v>
      </c>
      <c r="D217" s="40">
        <v>4027</v>
      </c>
    </row>
    <row r="218" spans="1:4" x14ac:dyDescent="0.2">
      <c r="A218" s="40" t="s">
        <v>104</v>
      </c>
      <c r="B218" s="40" t="s">
        <v>12</v>
      </c>
      <c r="C218" s="40" t="s">
        <v>8</v>
      </c>
      <c r="D218" s="40">
        <v>1029</v>
      </c>
    </row>
    <row r="219" spans="1:4" x14ac:dyDescent="0.2">
      <c r="A219" s="40" t="s">
        <v>104</v>
      </c>
      <c r="B219" s="40" t="s">
        <v>12</v>
      </c>
      <c r="C219" s="40" t="s">
        <v>9</v>
      </c>
      <c r="D219" s="40">
        <v>38</v>
      </c>
    </row>
    <row r="220" spans="1:4" x14ac:dyDescent="0.2">
      <c r="A220" s="40" t="s">
        <v>104</v>
      </c>
      <c r="B220" s="40" t="s">
        <v>13</v>
      </c>
      <c r="C220" s="40" t="s">
        <v>8</v>
      </c>
      <c r="D220" s="40">
        <v>401</v>
      </c>
    </row>
    <row r="221" spans="1:4" x14ac:dyDescent="0.2">
      <c r="A221" s="40" t="s">
        <v>104</v>
      </c>
      <c r="B221" s="40" t="s">
        <v>13</v>
      </c>
      <c r="C221" s="40" t="s">
        <v>9</v>
      </c>
      <c r="D221" s="40">
        <v>1462</v>
      </c>
    </row>
    <row r="222" spans="1:4" x14ac:dyDescent="0.2">
      <c r="A222" s="40" t="s">
        <v>104</v>
      </c>
      <c r="B222" s="40" t="s">
        <v>14</v>
      </c>
      <c r="C222" s="40" t="s">
        <v>8</v>
      </c>
      <c r="D222" s="40">
        <v>1275</v>
      </c>
    </row>
    <row r="223" spans="1:4" x14ac:dyDescent="0.2">
      <c r="A223" s="40" t="s">
        <v>104</v>
      </c>
      <c r="B223" s="40" t="s">
        <v>14</v>
      </c>
      <c r="C223" s="40" t="s">
        <v>9</v>
      </c>
      <c r="D223" s="40">
        <v>857</v>
      </c>
    </row>
    <row r="224" spans="1:4" x14ac:dyDescent="0.2">
      <c r="A224" s="40" t="s">
        <v>104</v>
      </c>
      <c r="B224" s="40" t="s">
        <v>15</v>
      </c>
      <c r="C224" s="40" t="s">
        <v>8</v>
      </c>
      <c r="D224" s="40">
        <v>1521</v>
      </c>
    </row>
    <row r="225" spans="1:4" x14ac:dyDescent="0.2">
      <c r="A225" s="40" t="s">
        <v>104</v>
      </c>
      <c r="B225" s="40" t="s">
        <v>15</v>
      </c>
      <c r="C225" s="40" t="s">
        <v>9</v>
      </c>
      <c r="D225" s="40">
        <v>761</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CC74-7F87-4829-8780-BA48D0980E96}">
  <sheetPr codeName="Sheet6"/>
  <dimension ref="A1:D225"/>
  <sheetViews>
    <sheetView zoomScaleNormal="100" workbookViewId="0"/>
  </sheetViews>
  <sheetFormatPr defaultRowHeight="15" x14ac:dyDescent="0.2"/>
  <cols>
    <col min="1" max="1" width="20.42578125" style="18" bestFit="1" customWidth="1"/>
    <col min="2" max="2" width="25.140625" style="18" bestFit="1" customWidth="1"/>
    <col min="3" max="3" width="15.42578125" style="18" bestFit="1" customWidth="1"/>
    <col min="4" max="4" width="30.42578125" style="18" bestFit="1" customWidth="1"/>
    <col min="5" max="16384" width="9.140625" style="18"/>
  </cols>
  <sheetData>
    <row r="1" spans="1:4" ht="15.75" x14ac:dyDescent="0.25">
      <c r="A1" s="17" t="s">
        <v>0</v>
      </c>
      <c r="B1" s="17" t="s">
        <v>1</v>
      </c>
      <c r="C1" s="17" t="s">
        <v>2</v>
      </c>
      <c r="D1" s="17" t="s">
        <v>4</v>
      </c>
    </row>
    <row r="2" spans="1:4" x14ac:dyDescent="0.2">
      <c r="A2" s="40" t="s">
        <v>6</v>
      </c>
      <c r="B2" s="40" t="s">
        <v>7</v>
      </c>
      <c r="C2" s="40" t="s">
        <v>8</v>
      </c>
      <c r="D2" s="40">
        <v>0</v>
      </c>
    </row>
    <row r="3" spans="1:4" x14ac:dyDescent="0.2">
      <c r="A3" s="40" t="s">
        <v>6</v>
      </c>
      <c r="B3" s="40" t="s">
        <v>7</v>
      </c>
      <c r="C3" s="40" t="s">
        <v>9</v>
      </c>
      <c r="D3" s="40">
        <v>0</v>
      </c>
    </row>
    <row r="4" spans="1:4" x14ac:dyDescent="0.2">
      <c r="A4" s="40" t="s">
        <v>6</v>
      </c>
      <c r="B4" s="40" t="s">
        <v>10</v>
      </c>
      <c r="C4" s="40" t="s">
        <v>8</v>
      </c>
      <c r="D4" s="40">
        <v>0</v>
      </c>
    </row>
    <row r="5" spans="1:4" x14ac:dyDescent="0.2">
      <c r="A5" s="40" t="s">
        <v>6</v>
      </c>
      <c r="B5" s="40" t="s">
        <v>10</v>
      </c>
      <c r="C5" s="40" t="s">
        <v>9</v>
      </c>
      <c r="D5" s="40">
        <v>0</v>
      </c>
    </row>
    <row r="6" spans="1:4" x14ac:dyDescent="0.2">
      <c r="A6" s="40" t="s">
        <v>6</v>
      </c>
      <c r="B6" s="40" t="s">
        <v>11</v>
      </c>
      <c r="C6" s="40" t="s">
        <v>8</v>
      </c>
      <c r="D6" s="40">
        <v>17</v>
      </c>
    </row>
    <row r="7" spans="1:4" x14ac:dyDescent="0.2">
      <c r="A7" s="40" t="s">
        <v>6</v>
      </c>
      <c r="B7" s="40" t="s">
        <v>11</v>
      </c>
      <c r="C7" s="40" t="s">
        <v>9</v>
      </c>
      <c r="D7" s="40">
        <v>19</v>
      </c>
    </row>
    <row r="8" spans="1:4" x14ac:dyDescent="0.2">
      <c r="A8" s="40" t="s">
        <v>6</v>
      </c>
      <c r="B8" s="40" t="s">
        <v>12</v>
      </c>
      <c r="C8" s="40" t="s">
        <v>8</v>
      </c>
      <c r="D8" s="40">
        <v>1</v>
      </c>
    </row>
    <row r="9" spans="1:4" x14ac:dyDescent="0.2">
      <c r="A9" s="40" t="s">
        <v>6</v>
      </c>
      <c r="B9" s="40" t="s">
        <v>12</v>
      </c>
      <c r="C9" s="40" t="s">
        <v>9</v>
      </c>
      <c r="D9" s="40">
        <v>0</v>
      </c>
    </row>
    <row r="10" spans="1:4" x14ac:dyDescent="0.2">
      <c r="A10" s="40" t="s">
        <v>6</v>
      </c>
      <c r="B10" s="40" t="s">
        <v>13</v>
      </c>
      <c r="C10" s="40" t="s">
        <v>8</v>
      </c>
      <c r="D10" s="40">
        <v>0</v>
      </c>
    </row>
    <row r="11" spans="1:4" x14ac:dyDescent="0.2">
      <c r="A11" s="40" t="s">
        <v>6</v>
      </c>
      <c r="B11" s="40" t="s">
        <v>13</v>
      </c>
      <c r="C11" s="40" t="s">
        <v>9</v>
      </c>
      <c r="D11" s="40">
        <v>0</v>
      </c>
    </row>
    <row r="12" spans="1:4" x14ac:dyDescent="0.2">
      <c r="A12" s="40" t="s">
        <v>6</v>
      </c>
      <c r="B12" s="40" t="s">
        <v>14</v>
      </c>
      <c r="C12" s="40" t="s">
        <v>8</v>
      </c>
      <c r="D12" s="40">
        <v>1</v>
      </c>
    </row>
    <row r="13" spans="1:4" x14ac:dyDescent="0.2">
      <c r="A13" s="40" t="s">
        <v>6</v>
      </c>
      <c r="B13" s="40" t="s">
        <v>14</v>
      </c>
      <c r="C13" s="40" t="s">
        <v>9</v>
      </c>
      <c r="D13" s="40">
        <v>0</v>
      </c>
    </row>
    <row r="14" spans="1:4" x14ac:dyDescent="0.2">
      <c r="A14" s="40" t="s">
        <v>6</v>
      </c>
      <c r="B14" s="40" t="s">
        <v>15</v>
      </c>
      <c r="C14" s="40" t="s">
        <v>8</v>
      </c>
      <c r="D14" s="40">
        <v>1</v>
      </c>
    </row>
    <row r="15" spans="1:4" x14ac:dyDescent="0.2">
      <c r="A15" s="40" t="s">
        <v>6</v>
      </c>
      <c r="B15" s="40" t="s">
        <v>15</v>
      </c>
      <c r="C15" s="40" t="s">
        <v>9</v>
      </c>
      <c r="D15" s="40">
        <v>2</v>
      </c>
    </row>
    <row r="16" spans="1:4" x14ac:dyDescent="0.2">
      <c r="A16" s="40" t="s">
        <v>16</v>
      </c>
      <c r="B16" s="40" t="s">
        <v>7</v>
      </c>
      <c r="C16" s="40" t="s">
        <v>8</v>
      </c>
      <c r="D16" s="40">
        <v>0</v>
      </c>
    </row>
    <row r="17" spans="1:4" x14ac:dyDescent="0.2">
      <c r="A17" s="40" t="s">
        <v>16</v>
      </c>
      <c r="B17" s="40" t="s">
        <v>7</v>
      </c>
      <c r="C17" s="40" t="s">
        <v>9</v>
      </c>
      <c r="D17" s="40">
        <v>0</v>
      </c>
    </row>
    <row r="18" spans="1:4" x14ac:dyDescent="0.2">
      <c r="A18" s="40" t="s">
        <v>16</v>
      </c>
      <c r="B18" s="40" t="s">
        <v>10</v>
      </c>
      <c r="C18" s="40" t="s">
        <v>8</v>
      </c>
      <c r="D18" s="40">
        <v>0</v>
      </c>
    </row>
    <row r="19" spans="1:4" x14ac:dyDescent="0.2">
      <c r="A19" s="40" t="s">
        <v>16</v>
      </c>
      <c r="B19" s="40" t="s">
        <v>10</v>
      </c>
      <c r="C19" s="40" t="s">
        <v>9</v>
      </c>
      <c r="D19" s="40">
        <v>0</v>
      </c>
    </row>
    <row r="20" spans="1:4" x14ac:dyDescent="0.2">
      <c r="A20" s="40" t="s">
        <v>16</v>
      </c>
      <c r="B20" s="40" t="s">
        <v>11</v>
      </c>
      <c r="C20" s="40" t="s">
        <v>8</v>
      </c>
      <c r="D20" s="40">
        <v>14</v>
      </c>
    </row>
    <row r="21" spans="1:4" x14ac:dyDescent="0.2">
      <c r="A21" s="40" t="s">
        <v>16</v>
      </c>
      <c r="B21" s="40" t="s">
        <v>11</v>
      </c>
      <c r="C21" s="40" t="s">
        <v>9</v>
      </c>
      <c r="D21" s="40">
        <v>11</v>
      </c>
    </row>
    <row r="22" spans="1:4" x14ac:dyDescent="0.2">
      <c r="A22" s="40" t="s">
        <v>16</v>
      </c>
      <c r="B22" s="40" t="s">
        <v>12</v>
      </c>
      <c r="C22" s="40" t="s">
        <v>8</v>
      </c>
      <c r="D22" s="40">
        <v>0</v>
      </c>
    </row>
    <row r="23" spans="1:4" x14ac:dyDescent="0.2">
      <c r="A23" s="40" t="s">
        <v>16</v>
      </c>
      <c r="B23" s="40" t="s">
        <v>12</v>
      </c>
      <c r="C23" s="40" t="s">
        <v>9</v>
      </c>
      <c r="D23" s="40">
        <v>0</v>
      </c>
    </row>
    <row r="24" spans="1:4" x14ac:dyDescent="0.2">
      <c r="A24" s="40" t="s">
        <v>16</v>
      </c>
      <c r="B24" s="40" t="s">
        <v>13</v>
      </c>
      <c r="C24" s="40" t="s">
        <v>8</v>
      </c>
      <c r="D24" s="40">
        <v>0</v>
      </c>
    </row>
    <row r="25" spans="1:4" x14ac:dyDescent="0.2">
      <c r="A25" s="40" t="s">
        <v>16</v>
      </c>
      <c r="B25" s="40" t="s">
        <v>13</v>
      </c>
      <c r="C25" s="40" t="s">
        <v>9</v>
      </c>
      <c r="D25" s="40">
        <v>0</v>
      </c>
    </row>
    <row r="26" spans="1:4" x14ac:dyDescent="0.2">
      <c r="A26" s="40" t="s">
        <v>16</v>
      </c>
      <c r="B26" s="40" t="s">
        <v>14</v>
      </c>
      <c r="C26" s="40" t="s">
        <v>8</v>
      </c>
      <c r="D26" s="40">
        <v>6</v>
      </c>
    </row>
    <row r="27" spans="1:4" x14ac:dyDescent="0.2">
      <c r="A27" s="40" t="s">
        <v>16</v>
      </c>
      <c r="B27" s="40" t="s">
        <v>14</v>
      </c>
      <c r="C27" s="40" t="s">
        <v>9</v>
      </c>
      <c r="D27" s="40">
        <v>1</v>
      </c>
    </row>
    <row r="28" spans="1:4" x14ac:dyDescent="0.2">
      <c r="A28" s="40" t="s">
        <v>16</v>
      </c>
      <c r="B28" s="40" t="s">
        <v>15</v>
      </c>
      <c r="C28" s="40" t="s">
        <v>8</v>
      </c>
      <c r="D28" s="40">
        <v>1</v>
      </c>
    </row>
    <row r="29" spans="1:4" x14ac:dyDescent="0.2">
      <c r="A29" s="40" t="s">
        <v>16</v>
      </c>
      <c r="B29" s="40" t="s">
        <v>15</v>
      </c>
      <c r="C29" s="40" t="s">
        <v>9</v>
      </c>
      <c r="D29" s="40">
        <v>0</v>
      </c>
    </row>
    <row r="30" spans="1:4" x14ac:dyDescent="0.2">
      <c r="A30" s="40" t="s">
        <v>17</v>
      </c>
      <c r="B30" s="40" t="s">
        <v>7</v>
      </c>
      <c r="C30" s="40" t="s">
        <v>8</v>
      </c>
      <c r="D30" s="40">
        <v>0</v>
      </c>
    </row>
    <row r="31" spans="1:4" x14ac:dyDescent="0.2">
      <c r="A31" s="40" t="s">
        <v>17</v>
      </c>
      <c r="B31" s="40" t="s">
        <v>7</v>
      </c>
      <c r="C31" s="40" t="s">
        <v>9</v>
      </c>
      <c r="D31" s="40">
        <v>0</v>
      </c>
    </row>
    <row r="32" spans="1:4" x14ac:dyDescent="0.2">
      <c r="A32" s="40" t="s">
        <v>17</v>
      </c>
      <c r="B32" s="40" t="s">
        <v>10</v>
      </c>
      <c r="C32" s="40" t="s">
        <v>8</v>
      </c>
      <c r="D32" s="40">
        <v>0</v>
      </c>
    </row>
    <row r="33" spans="1:4" x14ac:dyDescent="0.2">
      <c r="A33" s="40" t="s">
        <v>17</v>
      </c>
      <c r="B33" s="40" t="s">
        <v>10</v>
      </c>
      <c r="C33" s="40" t="s">
        <v>9</v>
      </c>
      <c r="D33" s="40">
        <v>0</v>
      </c>
    </row>
    <row r="34" spans="1:4" x14ac:dyDescent="0.2">
      <c r="A34" s="40" t="s">
        <v>17</v>
      </c>
      <c r="B34" s="40" t="s">
        <v>11</v>
      </c>
      <c r="C34" s="40" t="s">
        <v>8</v>
      </c>
      <c r="D34" s="40">
        <v>11</v>
      </c>
    </row>
    <row r="35" spans="1:4" x14ac:dyDescent="0.2">
      <c r="A35" s="40" t="s">
        <v>17</v>
      </c>
      <c r="B35" s="40" t="s">
        <v>11</v>
      </c>
      <c r="C35" s="40" t="s">
        <v>9</v>
      </c>
      <c r="D35" s="40">
        <v>17</v>
      </c>
    </row>
    <row r="36" spans="1:4" x14ac:dyDescent="0.2">
      <c r="A36" s="40" t="s">
        <v>17</v>
      </c>
      <c r="B36" s="40" t="s">
        <v>12</v>
      </c>
      <c r="C36" s="40" t="s">
        <v>8</v>
      </c>
      <c r="D36" s="40">
        <v>2</v>
      </c>
    </row>
    <row r="37" spans="1:4" x14ac:dyDescent="0.2">
      <c r="A37" s="40" t="s">
        <v>17</v>
      </c>
      <c r="B37" s="40" t="s">
        <v>12</v>
      </c>
      <c r="C37" s="40" t="s">
        <v>9</v>
      </c>
      <c r="D37" s="40">
        <v>0</v>
      </c>
    </row>
    <row r="38" spans="1:4" x14ac:dyDescent="0.2">
      <c r="A38" s="40" t="s">
        <v>17</v>
      </c>
      <c r="B38" s="40" t="s">
        <v>13</v>
      </c>
      <c r="C38" s="40" t="s">
        <v>8</v>
      </c>
      <c r="D38" s="40">
        <v>0</v>
      </c>
    </row>
    <row r="39" spans="1:4" x14ac:dyDescent="0.2">
      <c r="A39" s="40" t="s">
        <v>17</v>
      </c>
      <c r="B39" s="40" t="s">
        <v>13</v>
      </c>
      <c r="C39" s="40" t="s">
        <v>9</v>
      </c>
      <c r="D39" s="40">
        <v>0</v>
      </c>
    </row>
    <row r="40" spans="1:4" x14ac:dyDescent="0.2">
      <c r="A40" s="40" t="s">
        <v>17</v>
      </c>
      <c r="B40" s="40" t="s">
        <v>14</v>
      </c>
      <c r="C40" s="40" t="s">
        <v>8</v>
      </c>
      <c r="D40" s="40">
        <v>1</v>
      </c>
    </row>
    <row r="41" spans="1:4" x14ac:dyDescent="0.2">
      <c r="A41" s="40" t="s">
        <v>17</v>
      </c>
      <c r="B41" s="40" t="s">
        <v>14</v>
      </c>
      <c r="C41" s="40" t="s">
        <v>9</v>
      </c>
      <c r="D41" s="40">
        <v>0</v>
      </c>
    </row>
    <row r="42" spans="1:4" x14ac:dyDescent="0.2">
      <c r="A42" s="40" t="s">
        <v>17</v>
      </c>
      <c r="B42" s="40" t="s">
        <v>15</v>
      </c>
      <c r="C42" s="40" t="s">
        <v>8</v>
      </c>
      <c r="D42" s="40">
        <v>2</v>
      </c>
    </row>
    <row r="43" spans="1:4" x14ac:dyDescent="0.2">
      <c r="A43" s="40" t="s">
        <v>17</v>
      </c>
      <c r="B43" s="40" t="s">
        <v>15</v>
      </c>
      <c r="C43" s="40" t="s">
        <v>9</v>
      </c>
      <c r="D43" s="40">
        <v>2</v>
      </c>
    </row>
    <row r="44" spans="1:4" x14ac:dyDescent="0.2">
      <c r="A44" s="40" t="s">
        <v>18</v>
      </c>
      <c r="B44" s="40" t="s">
        <v>7</v>
      </c>
      <c r="C44" s="40" t="s">
        <v>8</v>
      </c>
      <c r="D44" s="40">
        <v>0</v>
      </c>
    </row>
    <row r="45" spans="1:4" x14ac:dyDescent="0.2">
      <c r="A45" s="40" t="s">
        <v>18</v>
      </c>
      <c r="B45" s="40" t="s">
        <v>7</v>
      </c>
      <c r="C45" s="40" t="s">
        <v>9</v>
      </c>
      <c r="D45" s="40">
        <v>0</v>
      </c>
    </row>
    <row r="46" spans="1:4" x14ac:dyDescent="0.2">
      <c r="A46" s="40" t="s">
        <v>18</v>
      </c>
      <c r="B46" s="40" t="s">
        <v>10</v>
      </c>
      <c r="C46" s="40" t="s">
        <v>8</v>
      </c>
      <c r="D46" s="40">
        <v>0</v>
      </c>
    </row>
    <row r="47" spans="1:4" x14ac:dyDescent="0.2">
      <c r="A47" s="40" t="s">
        <v>18</v>
      </c>
      <c r="B47" s="40" t="s">
        <v>10</v>
      </c>
      <c r="C47" s="40" t="s">
        <v>9</v>
      </c>
      <c r="D47" s="40">
        <v>0</v>
      </c>
    </row>
    <row r="48" spans="1:4" x14ac:dyDescent="0.2">
      <c r="A48" s="40" t="s">
        <v>18</v>
      </c>
      <c r="B48" s="40" t="s">
        <v>11</v>
      </c>
      <c r="C48" s="40" t="s">
        <v>8</v>
      </c>
      <c r="D48" s="40">
        <v>11</v>
      </c>
    </row>
    <row r="49" spans="1:4" x14ac:dyDescent="0.2">
      <c r="A49" s="40" t="s">
        <v>18</v>
      </c>
      <c r="B49" s="40" t="s">
        <v>11</v>
      </c>
      <c r="C49" s="40" t="s">
        <v>9</v>
      </c>
      <c r="D49" s="40">
        <v>13</v>
      </c>
    </row>
    <row r="50" spans="1:4" x14ac:dyDescent="0.2">
      <c r="A50" s="40" t="s">
        <v>18</v>
      </c>
      <c r="B50" s="40" t="s">
        <v>12</v>
      </c>
      <c r="C50" s="40" t="s">
        <v>8</v>
      </c>
      <c r="D50" s="40">
        <v>1</v>
      </c>
    </row>
    <row r="51" spans="1:4" x14ac:dyDescent="0.2">
      <c r="A51" s="40" t="s">
        <v>18</v>
      </c>
      <c r="B51" s="40" t="s">
        <v>12</v>
      </c>
      <c r="C51" s="40" t="s">
        <v>9</v>
      </c>
      <c r="D51" s="40">
        <v>0</v>
      </c>
    </row>
    <row r="52" spans="1:4" x14ac:dyDescent="0.2">
      <c r="A52" s="40" t="s">
        <v>18</v>
      </c>
      <c r="B52" s="40" t="s">
        <v>13</v>
      </c>
      <c r="C52" s="40" t="s">
        <v>8</v>
      </c>
      <c r="D52" s="40">
        <v>0</v>
      </c>
    </row>
    <row r="53" spans="1:4" x14ac:dyDescent="0.2">
      <c r="A53" s="40" t="s">
        <v>18</v>
      </c>
      <c r="B53" s="40" t="s">
        <v>13</v>
      </c>
      <c r="C53" s="40" t="s">
        <v>9</v>
      </c>
      <c r="D53" s="40">
        <v>0</v>
      </c>
    </row>
    <row r="54" spans="1:4" x14ac:dyDescent="0.2">
      <c r="A54" s="40" t="s">
        <v>18</v>
      </c>
      <c r="B54" s="40" t="s">
        <v>14</v>
      </c>
      <c r="C54" s="40" t="s">
        <v>8</v>
      </c>
      <c r="D54" s="40">
        <v>5</v>
      </c>
    </row>
    <row r="55" spans="1:4" x14ac:dyDescent="0.2">
      <c r="A55" s="40" t="s">
        <v>18</v>
      </c>
      <c r="B55" s="40" t="s">
        <v>14</v>
      </c>
      <c r="C55" s="40" t="s">
        <v>9</v>
      </c>
      <c r="D55" s="40">
        <v>1</v>
      </c>
    </row>
    <row r="56" spans="1:4" x14ac:dyDescent="0.2">
      <c r="A56" s="40" t="s">
        <v>18</v>
      </c>
      <c r="B56" s="40" t="s">
        <v>15</v>
      </c>
      <c r="C56" s="40" t="s">
        <v>8</v>
      </c>
      <c r="D56" s="40">
        <v>0</v>
      </c>
    </row>
    <row r="57" spans="1:4" x14ac:dyDescent="0.2">
      <c r="A57" s="40" t="s">
        <v>18</v>
      </c>
      <c r="B57" s="40" t="s">
        <v>15</v>
      </c>
      <c r="C57" s="40" t="s">
        <v>9</v>
      </c>
      <c r="D57" s="40">
        <v>0</v>
      </c>
    </row>
    <row r="58" spans="1:4" x14ac:dyDescent="0.2">
      <c r="A58" s="40" t="s">
        <v>19</v>
      </c>
      <c r="B58" s="40" t="s">
        <v>7</v>
      </c>
      <c r="C58" s="40" t="s">
        <v>8</v>
      </c>
      <c r="D58" s="40">
        <v>0</v>
      </c>
    </row>
    <row r="59" spans="1:4" x14ac:dyDescent="0.2">
      <c r="A59" s="40" t="s">
        <v>19</v>
      </c>
      <c r="B59" s="40" t="s">
        <v>7</v>
      </c>
      <c r="C59" s="40" t="s">
        <v>9</v>
      </c>
      <c r="D59" s="40">
        <v>0</v>
      </c>
    </row>
    <row r="60" spans="1:4" x14ac:dyDescent="0.2">
      <c r="A60" s="40" t="s">
        <v>19</v>
      </c>
      <c r="B60" s="40" t="s">
        <v>10</v>
      </c>
      <c r="C60" s="40" t="s">
        <v>8</v>
      </c>
      <c r="D60" s="40">
        <v>0</v>
      </c>
    </row>
    <row r="61" spans="1:4" x14ac:dyDescent="0.2">
      <c r="A61" s="40" t="s">
        <v>19</v>
      </c>
      <c r="B61" s="40" t="s">
        <v>10</v>
      </c>
      <c r="C61" s="40" t="s">
        <v>9</v>
      </c>
      <c r="D61" s="40">
        <v>0</v>
      </c>
    </row>
    <row r="62" spans="1:4" x14ac:dyDescent="0.2">
      <c r="A62" s="40" t="s">
        <v>19</v>
      </c>
      <c r="B62" s="40" t="s">
        <v>11</v>
      </c>
      <c r="C62" s="40" t="s">
        <v>8</v>
      </c>
      <c r="D62" s="40">
        <v>17</v>
      </c>
    </row>
    <row r="63" spans="1:4" x14ac:dyDescent="0.2">
      <c r="A63" s="40" t="s">
        <v>19</v>
      </c>
      <c r="B63" s="40" t="s">
        <v>11</v>
      </c>
      <c r="C63" s="40" t="s">
        <v>9</v>
      </c>
      <c r="D63" s="40">
        <v>14</v>
      </c>
    </row>
    <row r="64" spans="1:4" x14ac:dyDescent="0.2">
      <c r="A64" s="40" t="s">
        <v>19</v>
      </c>
      <c r="B64" s="40" t="s">
        <v>12</v>
      </c>
      <c r="C64" s="40" t="s">
        <v>8</v>
      </c>
      <c r="D64" s="40">
        <v>2</v>
      </c>
    </row>
    <row r="65" spans="1:4" x14ac:dyDescent="0.2">
      <c r="A65" s="40" t="s">
        <v>19</v>
      </c>
      <c r="B65" s="40" t="s">
        <v>12</v>
      </c>
      <c r="C65" s="40" t="s">
        <v>9</v>
      </c>
      <c r="D65" s="40">
        <v>0</v>
      </c>
    </row>
    <row r="66" spans="1:4" x14ac:dyDescent="0.2">
      <c r="A66" s="40" t="s">
        <v>19</v>
      </c>
      <c r="B66" s="40" t="s">
        <v>13</v>
      </c>
      <c r="C66" s="40" t="s">
        <v>8</v>
      </c>
      <c r="D66" s="40">
        <v>0</v>
      </c>
    </row>
    <row r="67" spans="1:4" x14ac:dyDescent="0.2">
      <c r="A67" s="40" t="s">
        <v>19</v>
      </c>
      <c r="B67" s="40" t="s">
        <v>13</v>
      </c>
      <c r="C67" s="40" t="s">
        <v>9</v>
      </c>
      <c r="D67" s="40">
        <v>0</v>
      </c>
    </row>
    <row r="68" spans="1:4" x14ac:dyDescent="0.2">
      <c r="A68" s="40" t="s">
        <v>19</v>
      </c>
      <c r="B68" s="40" t="s">
        <v>14</v>
      </c>
      <c r="C68" s="40" t="s">
        <v>8</v>
      </c>
      <c r="D68" s="40">
        <v>2</v>
      </c>
    </row>
    <row r="69" spans="1:4" x14ac:dyDescent="0.2">
      <c r="A69" s="40" t="s">
        <v>19</v>
      </c>
      <c r="B69" s="40" t="s">
        <v>14</v>
      </c>
      <c r="C69" s="40" t="s">
        <v>9</v>
      </c>
      <c r="D69" s="40">
        <v>0</v>
      </c>
    </row>
    <row r="70" spans="1:4" x14ac:dyDescent="0.2">
      <c r="A70" s="40" t="s">
        <v>19</v>
      </c>
      <c r="B70" s="40" t="s">
        <v>15</v>
      </c>
      <c r="C70" s="40" t="s">
        <v>8</v>
      </c>
      <c r="D70" s="40">
        <v>1</v>
      </c>
    </row>
    <row r="71" spans="1:4" x14ac:dyDescent="0.2">
      <c r="A71" s="40" t="s">
        <v>19</v>
      </c>
      <c r="B71" s="40" t="s">
        <v>15</v>
      </c>
      <c r="C71" s="40" t="s">
        <v>9</v>
      </c>
      <c r="D71" s="40">
        <v>0</v>
      </c>
    </row>
    <row r="72" spans="1:4" x14ac:dyDescent="0.2">
      <c r="A72" s="40" t="s">
        <v>20</v>
      </c>
      <c r="B72" s="40" t="s">
        <v>7</v>
      </c>
      <c r="C72" s="40" t="s">
        <v>8</v>
      </c>
      <c r="D72" s="40">
        <v>0</v>
      </c>
    </row>
    <row r="73" spans="1:4" x14ac:dyDescent="0.2">
      <c r="A73" s="40" t="s">
        <v>20</v>
      </c>
      <c r="B73" s="40" t="s">
        <v>7</v>
      </c>
      <c r="C73" s="40" t="s">
        <v>9</v>
      </c>
      <c r="D73" s="40">
        <v>0</v>
      </c>
    </row>
    <row r="74" spans="1:4" x14ac:dyDescent="0.2">
      <c r="A74" s="40" t="s">
        <v>20</v>
      </c>
      <c r="B74" s="40" t="s">
        <v>10</v>
      </c>
      <c r="C74" s="40" t="s">
        <v>8</v>
      </c>
      <c r="D74" s="40">
        <v>0</v>
      </c>
    </row>
    <row r="75" spans="1:4" x14ac:dyDescent="0.2">
      <c r="A75" s="40" t="s">
        <v>20</v>
      </c>
      <c r="B75" s="40" t="s">
        <v>10</v>
      </c>
      <c r="C75" s="40" t="s">
        <v>9</v>
      </c>
      <c r="D75" s="40">
        <v>0</v>
      </c>
    </row>
    <row r="76" spans="1:4" x14ac:dyDescent="0.2">
      <c r="A76" s="40" t="s">
        <v>20</v>
      </c>
      <c r="B76" s="40" t="s">
        <v>11</v>
      </c>
      <c r="C76" s="40" t="s">
        <v>8</v>
      </c>
      <c r="D76" s="40">
        <v>9</v>
      </c>
    </row>
    <row r="77" spans="1:4" x14ac:dyDescent="0.2">
      <c r="A77" s="40" t="s">
        <v>20</v>
      </c>
      <c r="B77" s="40" t="s">
        <v>11</v>
      </c>
      <c r="C77" s="40" t="s">
        <v>9</v>
      </c>
      <c r="D77" s="40">
        <v>10</v>
      </c>
    </row>
    <row r="78" spans="1:4" x14ac:dyDescent="0.2">
      <c r="A78" s="40" t="s">
        <v>20</v>
      </c>
      <c r="B78" s="40" t="s">
        <v>12</v>
      </c>
      <c r="C78" s="40" t="s">
        <v>8</v>
      </c>
      <c r="D78" s="40">
        <v>3</v>
      </c>
    </row>
    <row r="79" spans="1:4" x14ac:dyDescent="0.2">
      <c r="A79" s="40" t="s">
        <v>20</v>
      </c>
      <c r="B79" s="40" t="s">
        <v>12</v>
      </c>
      <c r="C79" s="40" t="s">
        <v>9</v>
      </c>
      <c r="D79" s="40">
        <v>0</v>
      </c>
    </row>
    <row r="80" spans="1:4" x14ac:dyDescent="0.2">
      <c r="A80" s="40" t="s">
        <v>20</v>
      </c>
      <c r="B80" s="40" t="s">
        <v>13</v>
      </c>
      <c r="C80" s="40" t="s">
        <v>8</v>
      </c>
      <c r="D80" s="40">
        <v>0</v>
      </c>
    </row>
    <row r="81" spans="1:4" x14ac:dyDescent="0.2">
      <c r="A81" s="40" t="s">
        <v>20</v>
      </c>
      <c r="B81" s="40" t="s">
        <v>13</v>
      </c>
      <c r="C81" s="40" t="s">
        <v>9</v>
      </c>
      <c r="D81" s="40">
        <v>0</v>
      </c>
    </row>
    <row r="82" spans="1:4" x14ac:dyDescent="0.2">
      <c r="A82" s="40" t="s">
        <v>20</v>
      </c>
      <c r="B82" s="40" t="s">
        <v>14</v>
      </c>
      <c r="C82" s="40" t="s">
        <v>8</v>
      </c>
      <c r="D82" s="40">
        <v>4</v>
      </c>
    </row>
    <row r="83" spans="1:4" x14ac:dyDescent="0.2">
      <c r="A83" s="40" t="s">
        <v>20</v>
      </c>
      <c r="B83" s="40" t="s">
        <v>14</v>
      </c>
      <c r="C83" s="40" t="s">
        <v>9</v>
      </c>
      <c r="D83" s="40">
        <v>0</v>
      </c>
    </row>
    <row r="84" spans="1:4" x14ac:dyDescent="0.2">
      <c r="A84" s="40" t="s">
        <v>20</v>
      </c>
      <c r="B84" s="40" t="s">
        <v>15</v>
      </c>
      <c r="C84" s="40" t="s">
        <v>8</v>
      </c>
      <c r="D84" s="40">
        <v>0</v>
      </c>
    </row>
    <row r="85" spans="1:4" x14ac:dyDescent="0.2">
      <c r="A85" s="40" t="s">
        <v>20</v>
      </c>
      <c r="B85" s="40" t="s">
        <v>15</v>
      </c>
      <c r="C85" s="40" t="s">
        <v>9</v>
      </c>
      <c r="D85" s="40">
        <v>0</v>
      </c>
    </row>
    <row r="86" spans="1:4" x14ac:dyDescent="0.2">
      <c r="A86" s="40" t="s">
        <v>21</v>
      </c>
      <c r="B86" s="40" t="s">
        <v>7</v>
      </c>
      <c r="C86" s="40" t="s">
        <v>8</v>
      </c>
      <c r="D86" s="40">
        <v>0</v>
      </c>
    </row>
    <row r="87" spans="1:4" x14ac:dyDescent="0.2">
      <c r="A87" s="40" t="s">
        <v>21</v>
      </c>
      <c r="B87" s="40" t="s">
        <v>7</v>
      </c>
      <c r="C87" s="40" t="s">
        <v>9</v>
      </c>
      <c r="D87" s="40">
        <v>0</v>
      </c>
    </row>
    <row r="88" spans="1:4" x14ac:dyDescent="0.2">
      <c r="A88" s="40" t="s">
        <v>21</v>
      </c>
      <c r="B88" s="40" t="s">
        <v>10</v>
      </c>
      <c r="C88" s="40" t="s">
        <v>8</v>
      </c>
      <c r="D88" s="40">
        <v>0</v>
      </c>
    </row>
    <row r="89" spans="1:4" x14ac:dyDescent="0.2">
      <c r="A89" s="40" t="s">
        <v>21</v>
      </c>
      <c r="B89" s="40" t="s">
        <v>10</v>
      </c>
      <c r="C89" s="40" t="s">
        <v>9</v>
      </c>
      <c r="D89" s="40">
        <v>0</v>
      </c>
    </row>
    <row r="90" spans="1:4" x14ac:dyDescent="0.2">
      <c r="A90" s="40" t="s">
        <v>21</v>
      </c>
      <c r="B90" s="40" t="s">
        <v>11</v>
      </c>
      <c r="C90" s="40" t="s">
        <v>8</v>
      </c>
      <c r="D90" s="40">
        <v>11</v>
      </c>
    </row>
    <row r="91" spans="1:4" x14ac:dyDescent="0.2">
      <c r="A91" s="40" t="s">
        <v>21</v>
      </c>
      <c r="B91" s="40" t="s">
        <v>11</v>
      </c>
      <c r="C91" s="40" t="s">
        <v>9</v>
      </c>
      <c r="D91" s="40">
        <v>6</v>
      </c>
    </row>
    <row r="92" spans="1:4" x14ac:dyDescent="0.2">
      <c r="A92" s="40" t="s">
        <v>21</v>
      </c>
      <c r="B92" s="40" t="s">
        <v>12</v>
      </c>
      <c r="C92" s="40" t="s">
        <v>8</v>
      </c>
      <c r="D92" s="40">
        <v>1</v>
      </c>
    </row>
    <row r="93" spans="1:4" x14ac:dyDescent="0.2">
      <c r="A93" s="40" t="s">
        <v>21</v>
      </c>
      <c r="B93" s="40" t="s">
        <v>12</v>
      </c>
      <c r="C93" s="40" t="s">
        <v>9</v>
      </c>
      <c r="D93" s="40">
        <v>0</v>
      </c>
    </row>
    <row r="94" spans="1:4" x14ac:dyDescent="0.2">
      <c r="A94" s="40" t="s">
        <v>21</v>
      </c>
      <c r="B94" s="40" t="s">
        <v>13</v>
      </c>
      <c r="C94" s="40" t="s">
        <v>8</v>
      </c>
      <c r="D94" s="40">
        <v>0</v>
      </c>
    </row>
    <row r="95" spans="1:4" x14ac:dyDescent="0.2">
      <c r="A95" s="40" t="s">
        <v>21</v>
      </c>
      <c r="B95" s="40" t="s">
        <v>13</v>
      </c>
      <c r="C95" s="40" t="s">
        <v>9</v>
      </c>
      <c r="D95" s="40">
        <v>0</v>
      </c>
    </row>
    <row r="96" spans="1:4" x14ac:dyDescent="0.2">
      <c r="A96" s="40" t="s">
        <v>21</v>
      </c>
      <c r="B96" s="40" t="s">
        <v>14</v>
      </c>
      <c r="C96" s="40" t="s">
        <v>8</v>
      </c>
      <c r="D96" s="40">
        <v>1</v>
      </c>
    </row>
    <row r="97" spans="1:4" x14ac:dyDescent="0.2">
      <c r="A97" s="40" t="s">
        <v>21</v>
      </c>
      <c r="B97" s="40" t="s">
        <v>14</v>
      </c>
      <c r="C97" s="40" t="s">
        <v>9</v>
      </c>
      <c r="D97" s="40">
        <v>0</v>
      </c>
    </row>
    <row r="98" spans="1:4" x14ac:dyDescent="0.2">
      <c r="A98" s="40" t="s">
        <v>21</v>
      </c>
      <c r="B98" s="40" t="s">
        <v>15</v>
      </c>
      <c r="C98" s="40" t="s">
        <v>8</v>
      </c>
      <c r="D98" s="40">
        <v>1</v>
      </c>
    </row>
    <row r="99" spans="1:4" x14ac:dyDescent="0.2">
      <c r="A99" s="40" t="s">
        <v>21</v>
      </c>
      <c r="B99" s="40" t="s">
        <v>15</v>
      </c>
      <c r="C99" s="40" t="s">
        <v>9</v>
      </c>
      <c r="D99" s="40">
        <v>0</v>
      </c>
    </row>
    <row r="100" spans="1:4" x14ac:dyDescent="0.2">
      <c r="A100" s="40" t="s">
        <v>22</v>
      </c>
      <c r="B100" s="40" t="s">
        <v>7</v>
      </c>
      <c r="C100" s="40" t="s">
        <v>8</v>
      </c>
      <c r="D100" s="40">
        <v>0</v>
      </c>
    </row>
    <row r="101" spans="1:4" x14ac:dyDescent="0.2">
      <c r="A101" s="40" t="s">
        <v>22</v>
      </c>
      <c r="B101" s="40" t="s">
        <v>7</v>
      </c>
      <c r="C101" s="40" t="s">
        <v>9</v>
      </c>
      <c r="D101" s="40">
        <v>0</v>
      </c>
    </row>
    <row r="102" spans="1:4" x14ac:dyDescent="0.2">
      <c r="A102" s="40" t="s">
        <v>22</v>
      </c>
      <c r="B102" s="40" t="s">
        <v>10</v>
      </c>
      <c r="C102" s="40" t="s">
        <v>8</v>
      </c>
      <c r="D102" s="40">
        <v>0</v>
      </c>
    </row>
    <row r="103" spans="1:4" x14ac:dyDescent="0.2">
      <c r="A103" s="40" t="s">
        <v>22</v>
      </c>
      <c r="B103" s="40" t="s">
        <v>10</v>
      </c>
      <c r="C103" s="40" t="s">
        <v>9</v>
      </c>
      <c r="D103" s="40">
        <v>0</v>
      </c>
    </row>
    <row r="104" spans="1:4" x14ac:dyDescent="0.2">
      <c r="A104" s="40" t="s">
        <v>22</v>
      </c>
      <c r="B104" s="40" t="s">
        <v>11</v>
      </c>
      <c r="C104" s="40" t="s">
        <v>8</v>
      </c>
      <c r="D104" s="40">
        <v>10</v>
      </c>
    </row>
    <row r="105" spans="1:4" x14ac:dyDescent="0.2">
      <c r="A105" s="40" t="s">
        <v>22</v>
      </c>
      <c r="B105" s="40" t="s">
        <v>11</v>
      </c>
      <c r="C105" s="40" t="s">
        <v>9</v>
      </c>
      <c r="D105" s="40">
        <v>15</v>
      </c>
    </row>
    <row r="106" spans="1:4" x14ac:dyDescent="0.2">
      <c r="A106" s="40" t="s">
        <v>22</v>
      </c>
      <c r="B106" s="40" t="s">
        <v>12</v>
      </c>
      <c r="C106" s="40" t="s">
        <v>8</v>
      </c>
      <c r="D106" s="40">
        <v>0</v>
      </c>
    </row>
    <row r="107" spans="1:4" x14ac:dyDescent="0.2">
      <c r="A107" s="40" t="s">
        <v>22</v>
      </c>
      <c r="B107" s="40" t="s">
        <v>12</v>
      </c>
      <c r="C107" s="40" t="s">
        <v>9</v>
      </c>
      <c r="D107" s="40">
        <v>0</v>
      </c>
    </row>
    <row r="108" spans="1:4" x14ac:dyDescent="0.2">
      <c r="A108" s="40" t="s">
        <v>22</v>
      </c>
      <c r="B108" s="40" t="s">
        <v>13</v>
      </c>
      <c r="C108" s="40" t="s">
        <v>8</v>
      </c>
      <c r="D108" s="40">
        <v>0</v>
      </c>
    </row>
    <row r="109" spans="1:4" x14ac:dyDescent="0.2">
      <c r="A109" s="40" t="s">
        <v>22</v>
      </c>
      <c r="B109" s="40" t="s">
        <v>13</v>
      </c>
      <c r="C109" s="40" t="s">
        <v>9</v>
      </c>
      <c r="D109" s="40">
        <v>0</v>
      </c>
    </row>
    <row r="110" spans="1:4" x14ac:dyDescent="0.2">
      <c r="A110" s="40" t="s">
        <v>22</v>
      </c>
      <c r="B110" s="40" t="s">
        <v>14</v>
      </c>
      <c r="C110" s="40" t="s">
        <v>8</v>
      </c>
      <c r="D110" s="40">
        <v>3</v>
      </c>
    </row>
    <row r="111" spans="1:4" x14ac:dyDescent="0.2">
      <c r="A111" s="40" t="s">
        <v>22</v>
      </c>
      <c r="B111" s="40" t="s">
        <v>14</v>
      </c>
      <c r="C111" s="40" t="s">
        <v>9</v>
      </c>
      <c r="D111" s="40">
        <v>0</v>
      </c>
    </row>
    <row r="112" spans="1:4" x14ac:dyDescent="0.2">
      <c r="A112" s="40" t="s">
        <v>22</v>
      </c>
      <c r="B112" s="40" t="s">
        <v>15</v>
      </c>
      <c r="C112" s="40" t="s">
        <v>8</v>
      </c>
      <c r="D112" s="40">
        <v>2</v>
      </c>
    </row>
    <row r="113" spans="1:4" x14ac:dyDescent="0.2">
      <c r="A113" s="40" t="s">
        <v>22</v>
      </c>
      <c r="B113" s="40" t="s">
        <v>15</v>
      </c>
      <c r="C113" s="40" t="s">
        <v>9</v>
      </c>
      <c r="D113" s="40">
        <v>0</v>
      </c>
    </row>
    <row r="114" spans="1:4" x14ac:dyDescent="0.2">
      <c r="A114" s="40" t="s">
        <v>23</v>
      </c>
      <c r="B114" s="40" t="s">
        <v>7</v>
      </c>
      <c r="C114" s="40" t="s">
        <v>8</v>
      </c>
      <c r="D114" s="40">
        <v>1</v>
      </c>
    </row>
    <row r="115" spans="1:4" x14ac:dyDescent="0.2">
      <c r="A115" s="40" t="s">
        <v>23</v>
      </c>
      <c r="B115" s="40" t="s">
        <v>7</v>
      </c>
      <c r="C115" s="40" t="s">
        <v>9</v>
      </c>
      <c r="D115" s="40">
        <v>0</v>
      </c>
    </row>
    <row r="116" spans="1:4" x14ac:dyDescent="0.2">
      <c r="A116" s="40" t="s">
        <v>23</v>
      </c>
      <c r="B116" s="40" t="s">
        <v>10</v>
      </c>
      <c r="C116" s="40" t="s">
        <v>8</v>
      </c>
      <c r="D116" s="40">
        <v>0</v>
      </c>
    </row>
    <row r="117" spans="1:4" x14ac:dyDescent="0.2">
      <c r="A117" s="40" t="s">
        <v>23</v>
      </c>
      <c r="B117" s="40" t="s">
        <v>10</v>
      </c>
      <c r="C117" s="40" t="s">
        <v>9</v>
      </c>
      <c r="D117" s="40">
        <v>0</v>
      </c>
    </row>
    <row r="118" spans="1:4" x14ac:dyDescent="0.2">
      <c r="A118" s="40" t="s">
        <v>23</v>
      </c>
      <c r="B118" s="40" t="s">
        <v>11</v>
      </c>
      <c r="C118" s="40" t="s">
        <v>8</v>
      </c>
      <c r="D118" s="40">
        <v>4</v>
      </c>
    </row>
    <row r="119" spans="1:4" x14ac:dyDescent="0.2">
      <c r="A119" s="40" t="s">
        <v>23</v>
      </c>
      <c r="B119" s="40" t="s">
        <v>11</v>
      </c>
      <c r="C119" s="40" t="s">
        <v>9</v>
      </c>
      <c r="D119" s="40">
        <v>6</v>
      </c>
    </row>
    <row r="120" spans="1:4" x14ac:dyDescent="0.2">
      <c r="A120" s="40" t="s">
        <v>23</v>
      </c>
      <c r="B120" s="40" t="s">
        <v>12</v>
      </c>
      <c r="C120" s="40" t="s">
        <v>8</v>
      </c>
      <c r="D120" s="40">
        <v>1</v>
      </c>
    </row>
    <row r="121" spans="1:4" x14ac:dyDescent="0.2">
      <c r="A121" s="40" t="s">
        <v>23</v>
      </c>
      <c r="B121" s="40" t="s">
        <v>12</v>
      </c>
      <c r="C121" s="40" t="s">
        <v>9</v>
      </c>
      <c r="D121" s="40">
        <v>0</v>
      </c>
    </row>
    <row r="122" spans="1:4" x14ac:dyDescent="0.2">
      <c r="A122" s="40" t="s">
        <v>23</v>
      </c>
      <c r="B122" s="40" t="s">
        <v>13</v>
      </c>
      <c r="C122" s="40" t="s">
        <v>8</v>
      </c>
      <c r="D122" s="40">
        <v>0</v>
      </c>
    </row>
    <row r="123" spans="1:4" x14ac:dyDescent="0.2">
      <c r="A123" s="40" t="s">
        <v>23</v>
      </c>
      <c r="B123" s="40" t="s">
        <v>13</v>
      </c>
      <c r="C123" s="40" t="s">
        <v>9</v>
      </c>
      <c r="D123" s="40">
        <v>1</v>
      </c>
    </row>
    <row r="124" spans="1:4" x14ac:dyDescent="0.2">
      <c r="A124" s="40" t="s">
        <v>23</v>
      </c>
      <c r="B124" s="40" t="s">
        <v>14</v>
      </c>
      <c r="C124" s="40" t="s">
        <v>8</v>
      </c>
      <c r="D124" s="40">
        <v>6</v>
      </c>
    </row>
    <row r="125" spans="1:4" x14ac:dyDescent="0.2">
      <c r="A125" s="40" t="s">
        <v>23</v>
      </c>
      <c r="B125" s="40" t="s">
        <v>14</v>
      </c>
      <c r="C125" s="40" t="s">
        <v>9</v>
      </c>
      <c r="D125" s="40">
        <v>0</v>
      </c>
    </row>
    <row r="126" spans="1:4" x14ac:dyDescent="0.2">
      <c r="A126" s="40" t="s">
        <v>23</v>
      </c>
      <c r="B126" s="40" t="s">
        <v>15</v>
      </c>
      <c r="C126" s="40" t="s">
        <v>8</v>
      </c>
      <c r="D126" s="40">
        <v>0</v>
      </c>
    </row>
    <row r="127" spans="1:4" x14ac:dyDescent="0.2">
      <c r="A127" s="40" t="s">
        <v>23</v>
      </c>
      <c r="B127" s="40" t="s">
        <v>15</v>
      </c>
      <c r="C127" s="40" t="s">
        <v>9</v>
      </c>
      <c r="D127" s="40">
        <v>3</v>
      </c>
    </row>
    <row r="128" spans="1:4" x14ac:dyDescent="0.2">
      <c r="A128" s="40" t="s">
        <v>24</v>
      </c>
      <c r="B128" s="40" t="s">
        <v>7</v>
      </c>
      <c r="C128" s="40" t="s">
        <v>8</v>
      </c>
      <c r="D128" s="40">
        <v>0</v>
      </c>
    </row>
    <row r="129" spans="1:4" x14ac:dyDescent="0.2">
      <c r="A129" s="40" t="s">
        <v>24</v>
      </c>
      <c r="B129" s="40" t="s">
        <v>7</v>
      </c>
      <c r="C129" s="40" t="s">
        <v>9</v>
      </c>
      <c r="D129" s="40">
        <v>0</v>
      </c>
    </row>
    <row r="130" spans="1:4" x14ac:dyDescent="0.2">
      <c r="A130" s="40" t="s">
        <v>24</v>
      </c>
      <c r="B130" s="40" t="s">
        <v>10</v>
      </c>
      <c r="C130" s="40" t="s">
        <v>8</v>
      </c>
      <c r="D130" s="40">
        <v>0</v>
      </c>
    </row>
    <row r="131" spans="1:4" x14ac:dyDescent="0.2">
      <c r="A131" s="40" t="s">
        <v>24</v>
      </c>
      <c r="B131" s="40" t="s">
        <v>10</v>
      </c>
      <c r="C131" s="40" t="s">
        <v>9</v>
      </c>
      <c r="D131" s="40">
        <v>0</v>
      </c>
    </row>
    <row r="132" spans="1:4" x14ac:dyDescent="0.2">
      <c r="A132" s="40" t="s">
        <v>24</v>
      </c>
      <c r="B132" s="40" t="s">
        <v>11</v>
      </c>
      <c r="C132" s="40" t="s">
        <v>8</v>
      </c>
      <c r="D132" s="40">
        <v>3</v>
      </c>
    </row>
    <row r="133" spans="1:4" x14ac:dyDescent="0.2">
      <c r="A133" s="40" t="s">
        <v>24</v>
      </c>
      <c r="B133" s="40" t="s">
        <v>11</v>
      </c>
      <c r="C133" s="40" t="s">
        <v>9</v>
      </c>
      <c r="D133" s="40">
        <v>10</v>
      </c>
    </row>
    <row r="134" spans="1:4" x14ac:dyDescent="0.2">
      <c r="A134" s="40" t="s">
        <v>24</v>
      </c>
      <c r="B134" s="40" t="s">
        <v>12</v>
      </c>
      <c r="C134" s="40" t="s">
        <v>8</v>
      </c>
      <c r="D134" s="40">
        <v>1</v>
      </c>
    </row>
    <row r="135" spans="1:4" x14ac:dyDescent="0.2">
      <c r="A135" s="40" t="s">
        <v>24</v>
      </c>
      <c r="B135" s="40" t="s">
        <v>12</v>
      </c>
      <c r="C135" s="40" t="s">
        <v>9</v>
      </c>
      <c r="D135" s="40">
        <v>0</v>
      </c>
    </row>
    <row r="136" spans="1:4" x14ac:dyDescent="0.2">
      <c r="A136" s="40" t="s">
        <v>24</v>
      </c>
      <c r="B136" s="40" t="s">
        <v>13</v>
      </c>
      <c r="C136" s="40" t="s">
        <v>8</v>
      </c>
      <c r="D136" s="40">
        <v>0</v>
      </c>
    </row>
    <row r="137" spans="1:4" x14ac:dyDescent="0.2">
      <c r="A137" s="40" t="s">
        <v>24</v>
      </c>
      <c r="B137" s="40" t="s">
        <v>13</v>
      </c>
      <c r="C137" s="40" t="s">
        <v>9</v>
      </c>
      <c r="D137" s="40">
        <v>0</v>
      </c>
    </row>
    <row r="138" spans="1:4" x14ac:dyDescent="0.2">
      <c r="A138" s="40" t="s">
        <v>24</v>
      </c>
      <c r="B138" s="40" t="s">
        <v>14</v>
      </c>
      <c r="C138" s="40" t="s">
        <v>8</v>
      </c>
      <c r="D138" s="40">
        <v>1</v>
      </c>
    </row>
    <row r="139" spans="1:4" x14ac:dyDescent="0.2">
      <c r="A139" s="40" t="s">
        <v>24</v>
      </c>
      <c r="B139" s="40" t="s">
        <v>14</v>
      </c>
      <c r="C139" s="40" t="s">
        <v>9</v>
      </c>
      <c r="D139" s="40">
        <v>1</v>
      </c>
    </row>
    <row r="140" spans="1:4" x14ac:dyDescent="0.2">
      <c r="A140" s="40" t="s">
        <v>24</v>
      </c>
      <c r="B140" s="40" t="s">
        <v>15</v>
      </c>
      <c r="C140" s="40" t="s">
        <v>8</v>
      </c>
      <c r="D140" s="40">
        <v>0</v>
      </c>
    </row>
    <row r="141" spans="1:4" x14ac:dyDescent="0.2">
      <c r="A141" s="40" t="s">
        <v>24</v>
      </c>
      <c r="B141" s="40" t="s">
        <v>15</v>
      </c>
      <c r="C141" s="40" t="s">
        <v>9</v>
      </c>
      <c r="D141" s="40">
        <v>1</v>
      </c>
    </row>
    <row r="142" spans="1:4" x14ac:dyDescent="0.2">
      <c r="A142" s="40" t="s">
        <v>25</v>
      </c>
      <c r="B142" s="40" t="s">
        <v>7</v>
      </c>
      <c r="C142" s="40" t="s">
        <v>8</v>
      </c>
      <c r="D142" s="40">
        <v>0</v>
      </c>
    </row>
    <row r="143" spans="1:4" x14ac:dyDescent="0.2">
      <c r="A143" s="40" t="s">
        <v>25</v>
      </c>
      <c r="B143" s="40" t="s">
        <v>7</v>
      </c>
      <c r="C143" s="40" t="s">
        <v>9</v>
      </c>
      <c r="D143" s="40">
        <v>0</v>
      </c>
    </row>
    <row r="144" spans="1:4" x14ac:dyDescent="0.2">
      <c r="A144" s="40" t="s">
        <v>25</v>
      </c>
      <c r="B144" s="40" t="s">
        <v>10</v>
      </c>
      <c r="C144" s="40" t="s">
        <v>8</v>
      </c>
      <c r="D144" s="40">
        <v>0</v>
      </c>
    </row>
    <row r="145" spans="1:4" x14ac:dyDescent="0.2">
      <c r="A145" s="40" t="s">
        <v>25</v>
      </c>
      <c r="B145" s="40" t="s">
        <v>10</v>
      </c>
      <c r="C145" s="40" t="s">
        <v>9</v>
      </c>
      <c r="D145" s="40">
        <v>0</v>
      </c>
    </row>
    <row r="146" spans="1:4" x14ac:dyDescent="0.2">
      <c r="A146" s="40" t="s">
        <v>25</v>
      </c>
      <c r="B146" s="40" t="s">
        <v>11</v>
      </c>
      <c r="C146" s="40" t="s">
        <v>8</v>
      </c>
      <c r="D146" s="40">
        <v>11</v>
      </c>
    </row>
    <row r="147" spans="1:4" x14ac:dyDescent="0.2">
      <c r="A147" s="40" t="s">
        <v>25</v>
      </c>
      <c r="B147" s="40" t="s">
        <v>11</v>
      </c>
      <c r="C147" s="40" t="s">
        <v>9</v>
      </c>
      <c r="D147" s="40">
        <v>11</v>
      </c>
    </row>
    <row r="148" spans="1:4" x14ac:dyDescent="0.2">
      <c r="A148" s="40" t="s">
        <v>25</v>
      </c>
      <c r="B148" s="40" t="s">
        <v>12</v>
      </c>
      <c r="C148" s="40" t="s">
        <v>8</v>
      </c>
      <c r="D148" s="40">
        <v>1</v>
      </c>
    </row>
    <row r="149" spans="1:4" x14ac:dyDescent="0.2">
      <c r="A149" s="40" t="s">
        <v>25</v>
      </c>
      <c r="B149" s="40" t="s">
        <v>12</v>
      </c>
      <c r="C149" s="40" t="s">
        <v>9</v>
      </c>
      <c r="D149" s="40">
        <v>0</v>
      </c>
    </row>
    <row r="150" spans="1:4" x14ac:dyDescent="0.2">
      <c r="A150" s="40" t="s">
        <v>25</v>
      </c>
      <c r="B150" s="40" t="s">
        <v>13</v>
      </c>
      <c r="C150" s="40" t="s">
        <v>8</v>
      </c>
      <c r="D150" s="40">
        <v>0</v>
      </c>
    </row>
    <row r="151" spans="1:4" x14ac:dyDescent="0.2">
      <c r="A151" s="40" t="s">
        <v>25</v>
      </c>
      <c r="B151" s="40" t="s">
        <v>13</v>
      </c>
      <c r="C151" s="40" t="s">
        <v>9</v>
      </c>
      <c r="D151" s="40">
        <v>0</v>
      </c>
    </row>
    <row r="152" spans="1:4" x14ac:dyDescent="0.2">
      <c r="A152" s="40" t="s">
        <v>25</v>
      </c>
      <c r="B152" s="40" t="s">
        <v>14</v>
      </c>
      <c r="C152" s="40" t="s">
        <v>8</v>
      </c>
      <c r="D152" s="40">
        <v>3</v>
      </c>
    </row>
    <row r="153" spans="1:4" x14ac:dyDescent="0.2">
      <c r="A153" s="40" t="s">
        <v>25</v>
      </c>
      <c r="B153" s="40" t="s">
        <v>14</v>
      </c>
      <c r="C153" s="40" t="s">
        <v>9</v>
      </c>
      <c r="D153" s="40">
        <v>0</v>
      </c>
    </row>
    <row r="154" spans="1:4" x14ac:dyDescent="0.2">
      <c r="A154" s="40" t="s">
        <v>25</v>
      </c>
      <c r="B154" s="40" t="s">
        <v>15</v>
      </c>
      <c r="C154" s="40" t="s">
        <v>8</v>
      </c>
      <c r="D154" s="40">
        <v>0</v>
      </c>
    </row>
    <row r="155" spans="1:4" x14ac:dyDescent="0.2">
      <c r="A155" s="40" t="s">
        <v>25</v>
      </c>
      <c r="B155" s="40" t="s">
        <v>15</v>
      </c>
      <c r="C155" s="40" t="s">
        <v>9</v>
      </c>
      <c r="D155" s="40">
        <v>0</v>
      </c>
    </row>
    <row r="156" spans="1:4" x14ac:dyDescent="0.2">
      <c r="A156" s="40" t="s">
        <v>65</v>
      </c>
      <c r="B156" s="40" t="s">
        <v>7</v>
      </c>
      <c r="C156" s="40" t="s">
        <v>8</v>
      </c>
      <c r="D156" s="40">
        <v>0</v>
      </c>
    </row>
    <row r="157" spans="1:4" x14ac:dyDescent="0.2">
      <c r="A157" s="40" t="s">
        <v>65</v>
      </c>
      <c r="B157" s="40" t="s">
        <v>7</v>
      </c>
      <c r="C157" s="40" t="s">
        <v>9</v>
      </c>
      <c r="D157" s="40">
        <v>0</v>
      </c>
    </row>
    <row r="158" spans="1:4" x14ac:dyDescent="0.2">
      <c r="A158" s="40" t="s">
        <v>65</v>
      </c>
      <c r="B158" s="40" t="s">
        <v>10</v>
      </c>
      <c r="C158" s="40" t="s">
        <v>8</v>
      </c>
      <c r="D158" s="40">
        <v>0</v>
      </c>
    </row>
    <row r="159" spans="1:4" x14ac:dyDescent="0.2">
      <c r="A159" s="40" t="s">
        <v>65</v>
      </c>
      <c r="B159" s="40" t="s">
        <v>10</v>
      </c>
      <c r="C159" s="40" t="s">
        <v>9</v>
      </c>
      <c r="D159" s="40">
        <v>0</v>
      </c>
    </row>
    <row r="160" spans="1:4" x14ac:dyDescent="0.2">
      <c r="A160" s="40" t="s">
        <v>65</v>
      </c>
      <c r="B160" s="40" t="s">
        <v>11</v>
      </c>
      <c r="C160" s="40" t="s">
        <v>8</v>
      </c>
      <c r="D160" s="40">
        <v>16</v>
      </c>
    </row>
    <row r="161" spans="1:4" x14ac:dyDescent="0.2">
      <c r="A161" s="40" t="s">
        <v>65</v>
      </c>
      <c r="B161" s="40" t="s">
        <v>11</v>
      </c>
      <c r="C161" s="40" t="s">
        <v>9</v>
      </c>
      <c r="D161" s="40">
        <v>9</v>
      </c>
    </row>
    <row r="162" spans="1:4" x14ac:dyDescent="0.2">
      <c r="A162" s="40" t="s">
        <v>65</v>
      </c>
      <c r="B162" s="40" t="s">
        <v>12</v>
      </c>
      <c r="C162" s="40" t="s">
        <v>8</v>
      </c>
      <c r="D162" s="40">
        <v>2</v>
      </c>
    </row>
    <row r="163" spans="1:4" x14ac:dyDescent="0.2">
      <c r="A163" s="40" t="s">
        <v>65</v>
      </c>
      <c r="B163" s="40" t="s">
        <v>12</v>
      </c>
      <c r="C163" s="40" t="s">
        <v>9</v>
      </c>
      <c r="D163" s="40">
        <v>0</v>
      </c>
    </row>
    <row r="164" spans="1:4" x14ac:dyDescent="0.2">
      <c r="A164" s="40" t="s">
        <v>65</v>
      </c>
      <c r="B164" s="40" t="s">
        <v>13</v>
      </c>
      <c r="C164" s="40" t="s">
        <v>8</v>
      </c>
      <c r="D164" s="40">
        <v>1</v>
      </c>
    </row>
    <row r="165" spans="1:4" x14ac:dyDescent="0.2">
      <c r="A165" s="40" t="s">
        <v>65</v>
      </c>
      <c r="B165" s="40" t="s">
        <v>13</v>
      </c>
      <c r="C165" s="40" t="s">
        <v>9</v>
      </c>
      <c r="D165" s="40">
        <v>0</v>
      </c>
    </row>
    <row r="166" spans="1:4" x14ac:dyDescent="0.2">
      <c r="A166" s="40" t="s">
        <v>65</v>
      </c>
      <c r="B166" s="40" t="s">
        <v>14</v>
      </c>
      <c r="C166" s="40" t="s">
        <v>8</v>
      </c>
      <c r="D166" s="40">
        <v>5</v>
      </c>
    </row>
    <row r="167" spans="1:4" x14ac:dyDescent="0.2">
      <c r="A167" s="40" t="s">
        <v>65</v>
      </c>
      <c r="B167" s="40" t="s">
        <v>14</v>
      </c>
      <c r="C167" s="40" t="s">
        <v>9</v>
      </c>
      <c r="D167" s="40">
        <v>0</v>
      </c>
    </row>
    <row r="168" spans="1:4" x14ac:dyDescent="0.2">
      <c r="A168" s="40" t="s">
        <v>65</v>
      </c>
      <c r="B168" s="40" t="s">
        <v>15</v>
      </c>
      <c r="C168" s="40" t="s">
        <v>8</v>
      </c>
      <c r="D168" s="40">
        <v>1</v>
      </c>
    </row>
    <row r="169" spans="1:4" x14ac:dyDescent="0.2">
      <c r="A169" s="40" t="s">
        <v>65</v>
      </c>
      <c r="B169" s="40" t="s">
        <v>15</v>
      </c>
      <c r="C169" s="40" t="s">
        <v>9</v>
      </c>
      <c r="D169" s="40">
        <v>0</v>
      </c>
    </row>
    <row r="170" spans="1:4" x14ac:dyDescent="0.2">
      <c r="A170" s="40" t="s">
        <v>73</v>
      </c>
      <c r="B170" s="40" t="s">
        <v>7</v>
      </c>
      <c r="C170" s="40" t="s">
        <v>8</v>
      </c>
      <c r="D170" s="40">
        <v>0</v>
      </c>
    </row>
    <row r="171" spans="1:4" x14ac:dyDescent="0.2">
      <c r="A171" s="40" t="s">
        <v>73</v>
      </c>
      <c r="B171" s="40" t="s">
        <v>7</v>
      </c>
      <c r="C171" s="40" t="s">
        <v>9</v>
      </c>
      <c r="D171" s="40">
        <v>0</v>
      </c>
    </row>
    <row r="172" spans="1:4" x14ac:dyDescent="0.2">
      <c r="A172" s="40" t="s">
        <v>73</v>
      </c>
      <c r="B172" s="40" t="s">
        <v>10</v>
      </c>
      <c r="C172" s="40" t="s">
        <v>8</v>
      </c>
      <c r="D172" s="40">
        <v>0</v>
      </c>
    </row>
    <row r="173" spans="1:4" x14ac:dyDescent="0.2">
      <c r="A173" s="40" t="s">
        <v>73</v>
      </c>
      <c r="B173" s="40" t="s">
        <v>10</v>
      </c>
      <c r="C173" s="40" t="s">
        <v>9</v>
      </c>
      <c r="D173" s="40">
        <v>0</v>
      </c>
    </row>
    <row r="174" spans="1:4" x14ac:dyDescent="0.2">
      <c r="A174" s="40" t="s">
        <v>73</v>
      </c>
      <c r="B174" s="40" t="s">
        <v>11</v>
      </c>
      <c r="C174" s="40" t="s">
        <v>8</v>
      </c>
      <c r="D174" s="40">
        <v>10</v>
      </c>
    </row>
    <row r="175" spans="1:4" x14ac:dyDescent="0.2">
      <c r="A175" s="40" t="s">
        <v>73</v>
      </c>
      <c r="B175" s="40" t="s">
        <v>11</v>
      </c>
      <c r="C175" s="40" t="s">
        <v>9</v>
      </c>
      <c r="D175" s="40">
        <v>3</v>
      </c>
    </row>
    <row r="176" spans="1:4" x14ac:dyDescent="0.2">
      <c r="A176" s="40" t="s">
        <v>73</v>
      </c>
      <c r="B176" s="40" t="s">
        <v>12</v>
      </c>
      <c r="C176" s="40" t="s">
        <v>8</v>
      </c>
      <c r="D176" s="40">
        <v>1</v>
      </c>
    </row>
    <row r="177" spans="1:4" x14ac:dyDescent="0.2">
      <c r="A177" s="40" t="s">
        <v>73</v>
      </c>
      <c r="B177" s="40" t="s">
        <v>12</v>
      </c>
      <c r="C177" s="40" t="s">
        <v>9</v>
      </c>
      <c r="D177" s="40">
        <v>0</v>
      </c>
    </row>
    <row r="178" spans="1:4" x14ac:dyDescent="0.2">
      <c r="A178" s="40" t="s">
        <v>73</v>
      </c>
      <c r="B178" s="40" t="s">
        <v>13</v>
      </c>
      <c r="C178" s="40" t="s">
        <v>8</v>
      </c>
      <c r="D178" s="40">
        <v>0</v>
      </c>
    </row>
    <row r="179" spans="1:4" x14ac:dyDescent="0.2">
      <c r="A179" s="40" t="s">
        <v>73</v>
      </c>
      <c r="B179" s="40" t="s">
        <v>13</v>
      </c>
      <c r="C179" s="40" t="s">
        <v>9</v>
      </c>
      <c r="D179" s="40">
        <v>0</v>
      </c>
    </row>
    <row r="180" spans="1:4" x14ac:dyDescent="0.2">
      <c r="A180" s="40" t="s">
        <v>73</v>
      </c>
      <c r="B180" s="40" t="s">
        <v>14</v>
      </c>
      <c r="C180" s="40" t="s">
        <v>8</v>
      </c>
      <c r="D180" s="40">
        <v>4</v>
      </c>
    </row>
    <row r="181" spans="1:4" x14ac:dyDescent="0.2">
      <c r="A181" s="40" t="s">
        <v>73</v>
      </c>
      <c r="B181" s="40" t="s">
        <v>14</v>
      </c>
      <c r="C181" s="40" t="s">
        <v>9</v>
      </c>
      <c r="D181" s="40">
        <v>2</v>
      </c>
    </row>
    <row r="182" spans="1:4" x14ac:dyDescent="0.2">
      <c r="A182" s="40" t="s">
        <v>73</v>
      </c>
      <c r="B182" s="40" t="s">
        <v>15</v>
      </c>
      <c r="C182" s="40" t="s">
        <v>8</v>
      </c>
      <c r="D182" s="40">
        <v>0</v>
      </c>
    </row>
    <row r="183" spans="1:4" x14ac:dyDescent="0.2">
      <c r="A183" s="40" t="s">
        <v>73</v>
      </c>
      <c r="B183" s="40" t="s">
        <v>15</v>
      </c>
      <c r="C183" s="40" t="s">
        <v>9</v>
      </c>
      <c r="D183" s="40">
        <v>1</v>
      </c>
    </row>
    <row r="184" spans="1:4" x14ac:dyDescent="0.2">
      <c r="A184" s="40" t="s">
        <v>72</v>
      </c>
      <c r="B184" s="40" t="s">
        <v>7</v>
      </c>
      <c r="C184" s="40" t="s">
        <v>8</v>
      </c>
      <c r="D184" s="40">
        <v>1</v>
      </c>
    </row>
    <row r="185" spans="1:4" x14ac:dyDescent="0.2">
      <c r="A185" s="40" t="s">
        <v>72</v>
      </c>
      <c r="B185" s="40" t="s">
        <v>7</v>
      </c>
      <c r="C185" s="40" t="s">
        <v>9</v>
      </c>
      <c r="D185" s="40">
        <v>0</v>
      </c>
    </row>
    <row r="186" spans="1:4" x14ac:dyDescent="0.2">
      <c r="A186" s="40" t="s">
        <v>72</v>
      </c>
      <c r="B186" s="40" t="s">
        <v>10</v>
      </c>
      <c r="C186" s="40" t="s">
        <v>8</v>
      </c>
      <c r="D186" s="40">
        <v>0</v>
      </c>
    </row>
    <row r="187" spans="1:4" x14ac:dyDescent="0.2">
      <c r="A187" s="40" t="s">
        <v>72</v>
      </c>
      <c r="B187" s="40" t="s">
        <v>10</v>
      </c>
      <c r="C187" s="40" t="s">
        <v>9</v>
      </c>
      <c r="D187" s="40">
        <v>0</v>
      </c>
    </row>
    <row r="188" spans="1:4" x14ac:dyDescent="0.2">
      <c r="A188" s="40" t="s">
        <v>72</v>
      </c>
      <c r="B188" s="40" t="s">
        <v>11</v>
      </c>
      <c r="C188" s="40" t="s">
        <v>8</v>
      </c>
      <c r="D188" s="40">
        <v>15</v>
      </c>
    </row>
    <row r="189" spans="1:4" x14ac:dyDescent="0.2">
      <c r="A189" s="40" t="s">
        <v>72</v>
      </c>
      <c r="B189" s="40" t="s">
        <v>11</v>
      </c>
      <c r="C189" s="40" t="s">
        <v>9</v>
      </c>
      <c r="D189" s="40">
        <v>8</v>
      </c>
    </row>
    <row r="190" spans="1:4" x14ac:dyDescent="0.2">
      <c r="A190" s="40" t="s">
        <v>72</v>
      </c>
      <c r="B190" s="40" t="s">
        <v>12</v>
      </c>
      <c r="C190" s="40" t="s">
        <v>8</v>
      </c>
      <c r="D190" s="40">
        <v>0</v>
      </c>
    </row>
    <row r="191" spans="1:4" x14ac:dyDescent="0.2">
      <c r="A191" s="40" t="s">
        <v>72</v>
      </c>
      <c r="B191" s="40" t="s">
        <v>12</v>
      </c>
      <c r="C191" s="40" t="s">
        <v>9</v>
      </c>
      <c r="D191" s="40">
        <v>0</v>
      </c>
    </row>
    <row r="192" spans="1:4" x14ac:dyDescent="0.2">
      <c r="A192" s="40" t="s">
        <v>72</v>
      </c>
      <c r="B192" s="40" t="s">
        <v>13</v>
      </c>
      <c r="C192" s="40" t="s">
        <v>8</v>
      </c>
      <c r="D192" s="40">
        <v>1</v>
      </c>
    </row>
    <row r="193" spans="1:4" x14ac:dyDescent="0.2">
      <c r="A193" s="40" t="s">
        <v>72</v>
      </c>
      <c r="B193" s="40" t="s">
        <v>13</v>
      </c>
      <c r="C193" s="40" t="s">
        <v>9</v>
      </c>
      <c r="D193" s="40">
        <v>0</v>
      </c>
    </row>
    <row r="194" spans="1:4" x14ac:dyDescent="0.2">
      <c r="A194" s="40" t="s">
        <v>72</v>
      </c>
      <c r="B194" s="40" t="s">
        <v>14</v>
      </c>
      <c r="C194" s="40" t="s">
        <v>8</v>
      </c>
      <c r="D194" s="40">
        <v>5</v>
      </c>
    </row>
    <row r="195" spans="1:4" x14ac:dyDescent="0.2">
      <c r="A195" s="40" t="s">
        <v>72</v>
      </c>
      <c r="B195" s="40" t="s">
        <v>14</v>
      </c>
      <c r="C195" s="40" t="s">
        <v>9</v>
      </c>
      <c r="D195" s="40">
        <v>0</v>
      </c>
    </row>
    <row r="196" spans="1:4" x14ac:dyDescent="0.2">
      <c r="A196" s="40" t="s">
        <v>72</v>
      </c>
      <c r="B196" s="40" t="s">
        <v>15</v>
      </c>
      <c r="C196" s="40" t="s">
        <v>8</v>
      </c>
      <c r="D196" s="40">
        <v>2</v>
      </c>
    </row>
    <row r="197" spans="1:4" x14ac:dyDescent="0.2">
      <c r="A197" s="40" t="s">
        <v>72</v>
      </c>
      <c r="B197" s="40" t="s">
        <v>15</v>
      </c>
      <c r="C197" s="40" t="s">
        <v>9</v>
      </c>
      <c r="D197" s="40">
        <v>1</v>
      </c>
    </row>
    <row r="198" spans="1:4" x14ac:dyDescent="0.2">
      <c r="A198" s="40" t="s">
        <v>98</v>
      </c>
      <c r="B198" s="40" t="s">
        <v>7</v>
      </c>
      <c r="C198" s="40" t="s">
        <v>8</v>
      </c>
      <c r="D198" s="40">
        <v>0</v>
      </c>
    </row>
    <row r="199" spans="1:4" x14ac:dyDescent="0.2">
      <c r="A199" s="40" t="s">
        <v>98</v>
      </c>
      <c r="B199" s="40" t="s">
        <v>7</v>
      </c>
      <c r="C199" s="40" t="s">
        <v>9</v>
      </c>
      <c r="D199" s="40">
        <v>0</v>
      </c>
    </row>
    <row r="200" spans="1:4" x14ac:dyDescent="0.2">
      <c r="A200" s="40" t="s">
        <v>98</v>
      </c>
      <c r="B200" s="40" t="s">
        <v>10</v>
      </c>
      <c r="C200" s="40" t="s">
        <v>8</v>
      </c>
      <c r="D200" s="40">
        <v>0</v>
      </c>
    </row>
    <row r="201" spans="1:4" x14ac:dyDescent="0.2">
      <c r="A201" s="40" t="s">
        <v>98</v>
      </c>
      <c r="B201" s="40" t="s">
        <v>10</v>
      </c>
      <c r="C201" s="40" t="s">
        <v>9</v>
      </c>
      <c r="D201" s="40">
        <v>0</v>
      </c>
    </row>
    <row r="202" spans="1:4" x14ac:dyDescent="0.2">
      <c r="A202" s="40" t="s">
        <v>98</v>
      </c>
      <c r="B202" s="40" t="s">
        <v>11</v>
      </c>
      <c r="C202" s="40" t="s">
        <v>8</v>
      </c>
      <c r="D202" s="40">
        <v>10</v>
      </c>
    </row>
    <row r="203" spans="1:4" x14ac:dyDescent="0.2">
      <c r="A203" s="40" t="s">
        <v>98</v>
      </c>
      <c r="B203" s="40" t="s">
        <v>11</v>
      </c>
      <c r="C203" s="40" t="s">
        <v>9</v>
      </c>
      <c r="D203" s="40">
        <v>5</v>
      </c>
    </row>
    <row r="204" spans="1:4" x14ac:dyDescent="0.2">
      <c r="A204" s="40" t="s">
        <v>98</v>
      </c>
      <c r="B204" s="40" t="s">
        <v>12</v>
      </c>
      <c r="C204" s="40" t="s">
        <v>8</v>
      </c>
      <c r="D204" s="40">
        <v>0</v>
      </c>
    </row>
    <row r="205" spans="1:4" x14ac:dyDescent="0.2">
      <c r="A205" s="40" t="s">
        <v>98</v>
      </c>
      <c r="B205" s="40" t="s">
        <v>12</v>
      </c>
      <c r="C205" s="40" t="s">
        <v>9</v>
      </c>
      <c r="D205" s="40">
        <v>0</v>
      </c>
    </row>
    <row r="206" spans="1:4" x14ac:dyDescent="0.2">
      <c r="A206" s="40" t="s">
        <v>98</v>
      </c>
      <c r="B206" s="40" t="s">
        <v>13</v>
      </c>
      <c r="C206" s="40" t="s">
        <v>8</v>
      </c>
      <c r="D206" s="40">
        <v>0</v>
      </c>
    </row>
    <row r="207" spans="1:4" x14ac:dyDescent="0.2">
      <c r="A207" s="40" t="s">
        <v>98</v>
      </c>
      <c r="B207" s="40" t="s">
        <v>13</v>
      </c>
      <c r="C207" s="40" t="s">
        <v>9</v>
      </c>
      <c r="D207" s="40">
        <v>0</v>
      </c>
    </row>
    <row r="208" spans="1:4" x14ac:dyDescent="0.2">
      <c r="A208" s="40" t="s">
        <v>98</v>
      </c>
      <c r="B208" s="40" t="s">
        <v>14</v>
      </c>
      <c r="C208" s="40" t="s">
        <v>8</v>
      </c>
      <c r="D208" s="40">
        <v>14</v>
      </c>
    </row>
    <row r="209" spans="1:4" x14ac:dyDescent="0.2">
      <c r="A209" s="40" t="s">
        <v>98</v>
      </c>
      <c r="B209" s="40" t="s">
        <v>14</v>
      </c>
      <c r="C209" s="40" t="s">
        <v>9</v>
      </c>
      <c r="D209" s="40">
        <v>0</v>
      </c>
    </row>
    <row r="210" spans="1:4" x14ac:dyDescent="0.2">
      <c r="A210" s="40" t="s">
        <v>98</v>
      </c>
      <c r="B210" s="40" t="s">
        <v>15</v>
      </c>
      <c r="C210" s="40" t="s">
        <v>8</v>
      </c>
      <c r="D210" s="40">
        <v>1</v>
      </c>
    </row>
    <row r="211" spans="1:4" x14ac:dyDescent="0.2">
      <c r="A211" s="40" t="s">
        <v>98</v>
      </c>
      <c r="B211" s="40" t="s">
        <v>15</v>
      </c>
      <c r="C211" s="40" t="s">
        <v>9</v>
      </c>
      <c r="D211" s="40">
        <v>0</v>
      </c>
    </row>
    <row r="212" spans="1:4" x14ac:dyDescent="0.2">
      <c r="A212" s="40" t="s">
        <v>104</v>
      </c>
      <c r="B212" s="40" t="s">
        <v>7</v>
      </c>
      <c r="C212" s="40" t="s">
        <v>8</v>
      </c>
      <c r="D212" s="40">
        <v>0</v>
      </c>
    </row>
    <row r="213" spans="1:4" x14ac:dyDescent="0.2">
      <c r="A213" s="40" t="s">
        <v>104</v>
      </c>
      <c r="B213" s="40" t="s">
        <v>7</v>
      </c>
      <c r="C213" s="40" t="s">
        <v>9</v>
      </c>
      <c r="D213" s="40">
        <v>0</v>
      </c>
    </row>
    <row r="214" spans="1:4" x14ac:dyDescent="0.2">
      <c r="A214" s="40" t="s">
        <v>104</v>
      </c>
      <c r="B214" s="40" t="s">
        <v>10</v>
      </c>
      <c r="C214" s="40" t="s">
        <v>8</v>
      </c>
      <c r="D214" s="40">
        <v>0</v>
      </c>
    </row>
    <row r="215" spans="1:4" x14ac:dyDescent="0.2">
      <c r="A215" s="40" t="s">
        <v>104</v>
      </c>
      <c r="B215" s="40" t="s">
        <v>10</v>
      </c>
      <c r="C215" s="40" t="s">
        <v>9</v>
      </c>
      <c r="D215" s="40">
        <v>0</v>
      </c>
    </row>
    <row r="216" spans="1:4" x14ac:dyDescent="0.2">
      <c r="A216" s="40" t="s">
        <v>104</v>
      </c>
      <c r="B216" s="40" t="s">
        <v>11</v>
      </c>
      <c r="C216" s="40" t="s">
        <v>8</v>
      </c>
      <c r="D216" s="40">
        <v>15</v>
      </c>
    </row>
    <row r="217" spans="1:4" x14ac:dyDescent="0.2">
      <c r="A217" s="40" t="s">
        <v>104</v>
      </c>
      <c r="B217" s="40" t="s">
        <v>11</v>
      </c>
      <c r="C217" s="40" t="s">
        <v>9</v>
      </c>
      <c r="D217" s="40">
        <v>15</v>
      </c>
    </row>
    <row r="218" spans="1:4" x14ac:dyDescent="0.2">
      <c r="A218" s="40" t="s">
        <v>104</v>
      </c>
      <c r="B218" s="40" t="s">
        <v>12</v>
      </c>
      <c r="C218" s="40" t="s">
        <v>8</v>
      </c>
      <c r="D218" s="40">
        <v>1</v>
      </c>
    </row>
    <row r="219" spans="1:4" x14ac:dyDescent="0.2">
      <c r="A219" s="40" t="s">
        <v>104</v>
      </c>
      <c r="B219" s="40" t="s">
        <v>12</v>
      </c>
      <c r="C219" s="40" t="s">
        <v>9</v>
      </c>
      <c r="D219" s="40">
        <v>0</v>
      </c>
    </row>
    <row r="220" spans="1:4" x14ac:dyDescent="0.2">
      <c r="A220" s="40" t="s">
        <v>104</v>
      </c>
      <c r="B220" s="40" t="s">
        <v>13</v>
      </c>
      <c r="C220" s="40" t="s">
        <v>8</v>
      </c>
      <c r="D220" s="40">
        <v>1</v>
      </c>
    </row>
    <row r="221" spans="1:4" x14ac:dyDescent="0.2">
      <c r="A221" s="40" t="s">
        <v>104</v>
      </c>
      <c r="B221" s="40" t="s">
        <v>13</v>
      </c>
      <c r="C221" s="40" t="s">
        <v>9</v>
      </c>
      <c r="D221" s="40">
        <v>0</v>
      </c>
    </row>
    <row r="222" spans="1:4" x14ac:dyDescent="0.2">
      <c r="A222" s="40" t="s">
        <v>104</v>
      </c>
      <c r="B222" s="40" t="s">
        <v>14</v>
      </c>
      <c r="C222" s="40" t="s">
        <v>8</v>
      </c>
      <c r="D222" s="40">
        <v>4</v>
      </c>
    </row>
    <row r="223" spans="1:4" x14ac:dyDescent="0.2">
      <c r="A223" s="40" t="s">
        <v>104</v>
      </c>
      <c r="B223" s="40" t="s">
        <v>14</v>
      </c>
      <c r="C223" s="40" t="s">
        <v>9</v>
      </c>
      <c r="D223" s="40">
        <v>0</v>
      </c>
    </row>
    <row r="224" spans="1:4" x14ac:dyDescent="0.2">
      <c r="A224" s="40" t="s">
        <v>104</v>
      </c>
      <c r="B224" s="40" t="s">
        <v>15</v>
      </c>
      <c r="C224" s="40" t="s">
        <v>8</v>
      </c>
      <c r="D224" s="40">
        <v>1</v>
      </c>
    </row>
    <row r="225" spans="1:4" x14ac:dyDescent="0.2">
      <c r="A225" s="40" t="s">
        <v>104</v>
      </c>
      <c r="B225" s="40" t="s">
        <v>15</v>
      </c>
      <c r="C225" s="40" t="s">
        <v>9</v>
      </c>
      <c r="D225" s="40">
        <v>0</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DC2CB-CBD0-4577-B313-1CAE47CD78EE}">
  <sheetPr codeName="Sheet7"/>
  <dimension ref="A1:D225"/>
  <sheetViews>
    <sheetView zoomScaleNormal="100" workbookViewId="0"/>
  </sheetViews>
  <sheetFormatPr defaultRowHeight="15" x14ac:dyDescent="0.2"/>
  <cols>
    <col min="1" max="1" width="20" style="18" bestFit="1" customWidth="1"/>
    <col min="2" max="2" width="27.85546875" style="18" bestFit="1" customWidth="1"/>
    <col min="3" max="3" width="14.85546875" style="18" bestFit="1" customWidth="1"/>
    <col min="4" max="4" width="35.140625" style="18" bestFit="1" customWidth="1"/>
    <col min="5" max="16384" width="9.140625" style="18"/>
  </cols>
  <sheetData>
    <row r="1" spans="1:4" ht="15.75" x14ac:dyDescent="0.25">
      <c r="A1" s="17" t="s">
        <v>0</v>
      </c>
      <c r="B1" s="17" t="s">
        <v>1</v>
      </c>
      <c r="C1" s="17" t="s">
        <v>2</v>
      </c>
      <c r="D1" s="17" t="s">
        <v>3</v>
      </c>
    </row>
    <row r="2" spans="1:4" x14ac:dyDescent="0.2">
      <c r="A2" s="40" t="s">
        <v>6</v>
      </c>
      <c r="B2" s="40" t="s">
        <v>7</v>
      </c>
      <c r="C2" s="40" t="s">
        <v>8</v>
      </c>
      <c r="D2" s="40">
        <v>6</v>
      </c>
    </row>
    <row r="3" spans="1:4" x14ac:dyDescent="0.2">
      <c r="A3" s="40" t="s">
        <v>6</v>
      </c>
      <c r="B3" s="40" t="s">
        <v>7</v>
      </c>
      <c r="C3" s="40" t="s">
        <v>9</v>
      </c>
      <c r="D3" s="40">
        <v>0</v>
      </c>
    </row>
    <row r="4" spans="1:4" x14ac:dyDescent="0.2">
      <c r="A4" s="40" t="s">
        <v>6</v>
      </c>
      <c r="B4" s="40" t="s">
        <v>10</v>
      </c>
      <c r="C4" s="40" t="s">
        <v>8</v>
      </c>
      <c r="D4" s="40">
        <v>11</v>
      </c>
    </row>
    <row r="5" spans="1:4" x14ac:dyDescent="0.2">
      <c r="A5" s="40" t="s">
        <v>6</v>
      </c>
      <c r="B5" s="40" t="s">
        <v>10</v>
      </c>
      <c r="C5" s="40" t="s">
        <v>9</v>
      </c>
      <c r="D5" s="40">
        <v>2</v>
      </c>
    </row>
    <row r="6" spans="1:4" x14ac:dyDescent="0.2">
      <c r="A6" s="40" t="s">
        <v>6</v>
      </c>
      <c r="B6" s="40" t="s">
        <v>11</v>
      </c>
      <c r="C6" s="40" t="s">
        <v>8</v>
      </c>
      <c r="D6" s="40">
        <v>257</v>
      </c>
    </row>
    <row r="7" spans="1:4" x14ac:dyDescent="0.2">
      <c r="A7" s="40" t="s">
        <v>6</v>
      </c>
      <c r="B7" s="40" t="s">
        <v>11</v>
      </c>
      <c r="C7" s="40" t="s">
        <v>9</v>
      </c>
      <c r="D7" s="40">
        <v>33</v>
      </c>
    </row>
    <row r="8" spans="1:4" x14ac:dyDescent="0.2">
      <c r="A8" s="40" t="s">
        <v>6</v>
      </c>
      <c r="B8" s="40" t="s">
        <v>12</v>
      </c>
      <c r="C8" s="40" t="s">
        <v>8</v>
      </c>
      <c r="D8" s="40">
        <v>23</v>
      </c>
    </row>
    <row r="9" spans="1:4" x14ac:dyDescent="0.2">
      <c r="A9" s="40" t="s">
        <v>6</v>
      </c>
      <c r="B9" s="40" t="s">
        <v>12</v>
      </c>
      <c r="C9" s="40" t="s">
        <v>9</v>
      </c>
      <c r="D9" s="40">
        <v>2</v>
      </c>
    </row>
    <row r="10" spans="1:4" x14ac:dyDescent="0.2">
      <c r="A10" s="40" t="s">
        <v>6</v>
      </c>
      <c r="B10" s="40" t="s">
        <v>13</v>
      </c>
      <c r="C10" s="40" t="s">
        <v>8</v>
      </c>
      <c r="D10" s="40">
        <v>18</v>
      </c>
    </row>
    <row r="11" spans="1:4" x14ac:dyDescent="0.2">
      <c r="A11" s="40" t="s">
        <v>6</v>
      </c>
      <c r="B11" s="40" t="s">
        <v>13</v>
      </c>
      <c r="C11" s="40" t="s">
        <v>9</v>
      </c>
      <c r="D11" s="40">
        <v>5</v>
      </c>
    </row>
    <row r="12" spans="1:4" x14ac:dyDescent="0.2">
      <c r="A12" s="40" t="s">
        <v>6</v>
      </c>
      <c r="B12" s="40" t="s">
        <v>14</v>
      </c>
      <c r="C12" s="40" t="s">
        <v>8</v>
      </c>
      <c r="D12" s="40">
        <v>45</v>
      </c>
    </row>
    <row r="13" spans="1:4" x14ac:dyDescent="0.2">
      <c r="A13" s="40" t="s">
        <v>6</v>
      </c>
      <c r="B13" s="40" t="s">
        <v>14</v>
      </c>
      <c r="C13" s="40" t="s">
        <v>9</v>
      </c>
      <c r="D13" s="40">
        <v>7</v>
      </c>
    </row>
    <row r="14" spans="1:4" x14ac:dyDescent="0.2">
      <c r="A14" s="40" t="s">
        <v>6</v>
      </c>
      <c r="B14" s="40" t="s">
        <v>15</v>
      </c>
      <c r="C14" s="40" t="s">
        <v>8</v>
      </c>
      <c r="D14" s="40">
        <v>27</v>
      </c>
    </row>
    <row r="15" spans="1:4" x14ac:dyDescent="0.2">
      <c r="A15" s="40" t="s">
        <v>6</v>
      </c>
      <c r="B15" s="40" t="s">
        <v>15</v>
      </c>
      <c r="C15" s="40" t="s">
        <v>9</v>
      </c>
      <c r="D15" s="40">
        <v>5</v>
      </c>
    </row>
    <row r="16" spans="1:4" x14ac:dyDescent="0.2">
      <c r="A16" s="40" t="s">
        <v>16</v>
      </c>
      <c r="B16" s="40" t="s">
        <v>7</v>
      </c>
      <c r="C16" s="40" t="s">
        <v>8</v>
      </c>
      <c r="D16" s="40">
        <v>6</v>
      </c>
    </row>
    <row r="17" spans="1:4" x14ac:dyDescent="0.2">
      <c r="A17" s="40" t="s">
        <v>16</v>
      </c>
      <c r="B17" s="40" t="s">
        <v>7</v>
      </c>
      <c r="C17" s="40" t="s">
        <v>9</v>
      </c>
      <c r="D17" s="40">
        <v>0</v>
      </c>
    </row>
    <row r="18" spans="1:4" x14ac:dyDescent="0.2">
      <c r="A18" s="40" t="s">
        <v>16</v>
      </c>
      <c r="B18" s="40" t="s">
        <v>10</v>
      </c>
      <c r="C18" s="40" t="s">
        <v>8</v>
      </c>
      <c r="D18" s="40">
        <v>13</v>
      </c>
    </row>
    <row r="19" spans="1:4" x14ac:dyDescent="0.2">
      <c r="A19" s="40" t="s">
        <v>16</v>
      </c>
      <c r="B19" s="40" t="s">
        <v>10</v>
      </c>
      <c r="C19" s="40" t="s">
        <v>9</v>
      </c>
      <c r="D19" s="40">
        <v>3</v>
      </c>
    </row>
    <row r="20" spans="1:4" x14ac:dyDescent="0.2">
      <c r="A20" s="40" t="s">
        <v>16</v>
      </c>
      <c r="B20" s="40" t="s">
        <v>11</v>
      </c>
      <c r="C20" s="40" t="s">
        <v>8</v>
      </c>
      <c r="D20" s="40">
        <v>290</v>
      </c>
    </row>
    <row r="21" spans="1:4" x14ac:dyDescent="0.2">
      <c r="A21" s="40" t="s">
        <v>16</v>
      </c>
      <c r="B21" s="40" t="s">
        <v>11</v>
      </c>
      <c r="C21" s="40" t="s">
        <v>9</v>
      </c>
      <c r="D21" s="40">
        <v>43</v>
      </c>
    </row>
    <row r="22" spans="1:4" x14ac:dyDescent="0.2">
      <c r="A22" s="40" t="s">
        <v>16</v>
      </c>
      <c r="B22" s="40" t="s">
        <v>12</v>
      </c>
      <c r="C22" s="40" t="s">
        <v>8</v>
      </c>
      <c r="D22" s="40">
        <v>19</v>
      </c>
    </row>
    <row r="23" spans="1:4" x14ac:dyDescent="0.2">
      <c r="A23" s="40" t="s">
        <v>16</v>
      </c>
      <c r="B23" s="40" t="s">
        <v>12</v>
      </c>
      <c r="C23" s="40" t="s">
        <v>9</v>
      </c>
      <c r="D23" s="40">
        <v>1</v>
      </c>
    </row>
    <row r="24" spans="1:4" x14ac:dyDescent="0.2">
      <c r="A24" s="40" t="s">
        <v>16</v>
      </c>
      <c r="B24" s="40" t="s">
        <v>13</v>
      </c>
      <c r="C24" s="40" t="s">
        <v>8</v>
      </c>
      <c r="D24" s="40">
        <v>13</v>
      </c>
    </row>
    <row r="25" spans="1:4" x14ac:dyDescent="0.2">
      <c r="A25" s="40" t="s">
        <v>16</v>
      </c>
      <c r="B25" s="40" t="s">
        <v>13</v>
      </c>
      <c r="C25" s="40" t="s">
        <v>9</v>
      </c>
      <c r="D25" s="40">
        <v>4</v>
      </c>
    </row>
    <row r="26" spans="1:4" x14ac:dyDescent="0.2">
      <c r="A26" s="40" t="s">
        <v>16</v>
      </c>
      <c r="B26" s="40" t="s">
        <v>14</v>
      </c>
      <c r="C26" s="40" t="s">
        <v>8</v>
      </c>
      <c r="D26" s="40">
        <v>90</v>
      </c>
    </row>
    <row r="27" spans="1:4" x14ac:dyDescent="0.2">
      <c r="A27" s="40" t="s">
        <v>16</v>
      </c>
      <c r="B27" s="40" t="s">
        <v>14</v>
      </c>
      <c r="C27" s="40" t="s">
        <v>9</v>
      </c>
      <c r="D27" s="40">
        <v>9</v>
      </c>
    </row>
    <row r="28" spans="1:4" x14ac:dyDescent="0.2">
      <c r="A28" s="40" t="s">
        <v>16</v>
      </c>
      <c r="B28" s="40" t="s">
        <v>15</v>
      </c>
      <c r="C28" s="40" t="s">
        <v>8</v>
      </c>
      <c r="D28" s="40">
        <v>32</v>
      </c>
    </row>
    <row r="29" spans="1:4" x14ac:dyDescent="0.2">
      <c r="A29" s="40" t="s">
        <v>16</v>
      </c>
      <c r="B29" s="40" t="s">
        <v>15</v>
      </c>
      <c r="C29" s="40" t="s">
        <v>9</v>
      </c>
      <c r="D29" s="40">
        <v>9</v>
      </c>
    </row>
    <row r="30" spans="1:4" x14ac:dyDescent="0.2">
      <c r="A30" s="40" t="s">
        <v>17</v>
      </c>
      <c r="B30" s="40" t="s">
        <v>7</v>
      </c>
      <c r="C30" s="40" t="s">
        <v>8</v>
      </c>
      <c r="D30" s="40">
        <v>6</v>
      </c>
    </row>
    <row r="31" spans="1:4" x14ac:dyDescent="0.2">
      <c r="A31" s="40" t="s">
        <v>17</v>
      </c>
      <c r="B31" s="40" t="s">
        <v>7</v>
      </c>
      <c r="C31" s="40" t="s">
        <v>9</v>
      </c>
      <c r="D31" s="40">
        <v>0</v>
      </c>
    </row>
    <row r="32" spans="1:4" x14ac:dyDescent="0.2">
      <c r="A32" s="40" t="s">
        <v>17</v>
      </c>
      <c r="B32" s="40" t="s">
        <v>10</v>
      </c>
      <c r="C32" s="40" t="s">
        <v>8</v>
      </c>
      <c r="D32" s="40">
        <v>8</v>
      </c>
    </row>
    <row r="33" spans="1:4" x14ac:dyDescent="0.2">
      <c r="A33" s="40" t="s">
        <v>17</v>
      </c>
      <c r="B33" s="40" t="s">
        <v>10</v>
      </c>
      <c r="C33" s="40" t="s">
        <v>9</v>
      </c>
      <c r="D33" s="40">
        <v>1</v>
      </c>
    </row>
    <row r="34" spans="1:4" x14ac:dyDescent="0.2">
      <c r="A34" s="40" t="s">
        <v>17</v>
      </c>
      <c r="B34" s="40" t="s">
        <v>11</v>
      </c>
      <c r="C34" s="40" t="s">
        <v>8</v>
      </c>
      <c r="D34" s="40">
        <v>265</v>
      </c>
    </row>
    <row r="35" spans="1:4" x14ac:dyDescent="0.2">
      <c r="A35" s="40" t="s">
        <v>17</v>
      </c>
      <c r="B35" s="40" t="s">
        <v>11</v>
      </c>
      <c r="C35" s="40" t="s">
        <v>9</v>
      </c>
      <c r="D35" s="40">
        <v>31</v>
      </c>
    </row>
    <row r="36" spans="1:4" x14ac:dyDescent="0.2">
      <c r="A36" s="40" t="s">
        <v>17</v>
      </c>
      <c r="B36" s="40" t="s">
        <v>12</v>
      </c>
      <c r="C36" s="40" t="s">
        <v>8</v>
      </c>
      <c r="D36" s="40">
        <v>37</v>
      </c>
    </row>
    <row r="37" spans="1:4" x14ac:dyDescent="0.2">
      <c r="A37" s="40" t="s">
        <v>17</v>
      </c>
      <c r="B37" s="40" t="s">
        <v>12</v>
      </c>
      <c r="C37" s="40" t="s">
        <v>9</v>
      </c>
      <c r="D37" s="40">
        <v>0</v>
      </c>
    </row>
    <row r="38" spans="1:4" x14ac:dyDescent="0.2">
      <c r="A38" s="40" t="s">
        <v>17</v>
      </c>
      <c r="B38" s="40" t="s">
        <v>13</v>
      </c>
      <c r="C38" s="40" t="s">
        <v>8</v>
      </c>
      <c r="D38" s="40">
        <v>17</v>
      </c>
    </row>
    <row r="39" spans="1:4" x14ac:dyDescent="0.2">
      <c r="A39" s="40" t="s">
        <v>17</v>
      </c>
      <c r="B39" s="40" t="s">
        <v>13</v>
      </c>
      <c r="C39" s="40" t="s">
        <v>9</v>
      </c>
      <c r="D39" s="40">
        <v>3</v>
      </c>
    </row>
    <row r="40" spans="1:4" x14ac:dyDescent="0.2">
      <c r="A40" s="40" t="s">
        <v>17</v>
      </c>
      <c r="B40" s="40" t="s">
        <v>14</v>
      </c>
      <c r="C40" s="40" t="s">
        <v>8</v>
      </c>
      <c r="D40" s="40">
        <v>61</v>
      </c>
    </row>
    <row r="41" spans="1:4" x14ac:dyDescent="0.2">
      <c r="A41" s="40" t="s">
        <v>17</v>
      </c>
      <c r="B41" s="40" t="s">
        <v>14</v>
      </c>
      <c r="C41" s="40" t="s">
        <v>9</v>
      </c>
      <c r="D41" s="40">
        <v>13</v>
      </c>
    </row>
    <row r="42" spans="1:4" x14ac:dyDescent="0.2">
      <c r="A42" s="40" t="s">
        <v>17</v>
      </c>
      <c r="B42" s="40" t="s">
        <v>15</v>
      </c>
      <c r="C42" s="40" t="s">
        <v>8</v>
      </c>
      <c r="D42" s="40">
        <v>33</v>
      </c>
    </row>
    <row r="43" spans="1:4" x14ac:dyDescent="0.2">
      <c r="A43" s="40" t="s">
        <v>17</v>
      </c>
      <c r="B43" s="40" t="s">
        <v>15</v>
      </c>
      <c r="C43" s="40" t="s">
        <v>9</v>
      </c>
      <c r="D43" s="40">
        <v>6</v>
      </c>
    </row>
    <row r="44" spans="1:4" x14ac:dyDescent="0.2">
      <c r="A44" s="40" t="s">
        <v>18</v>
      </c>
      <c r="B44" s="40" t="s">
        <v>7</v>
      </c>
      <c r="C44" s="40" t="s">
        <v>8</v>
      </c>
      <c r="D44" s="40">
        <v>5</v>
      </c>
    </row>
    <row r="45" spans="1:4" x14ac:dyDescent="0.2">
      <c r="A45" s="40" t="s">
        <v>18</v>
      </c>
      <c r="B45" s="40" t="s">
        <v>7</v>
      </c>
      <c r="C45" s="40" t="s">
        <v>9</v>
      </c>
      <c r="D45" s="40">
        <v>0</v>
      </c>
    </row>
    <row r="46" spans="1:4" x14ac:dyDescent="0.2">
      <c r="A46" s="40" t="s">
        <v>18</v>
      </c>
      <c r="B46" s="40" t="s">
        <v>10</v>
      </c>
      <c r="C46" s="40" t="s">
        <v>8</v>
      </c>
      <c r="D46" s="40">
        <v>8</v>
      </c>
    </row>
    <row r="47" spans="1:4" x14ac:dyDescent="0.2">
      <c r="A47" s="40" t="s">
        <v>18</v>
      </c>
      <c r="B47" s="40" t="s">
        <v>10</v>
      </c>
      <c r="C47" s="40" t="s">
        <v>9</v>
      </c>
      <c r="D47" s="40">
        <v>1</v>
      </c>
    </row>
    <row r="48" spans="1:4" x14ac:dyDescent="0.2">
      <c r="A48" s="40" t="s">
        <v>18</v>
      </c>
      <c r="B48" s="40" t="s">
        <v>11</v>
      </c>
      <c r="C48" s="40" t="s">
        <v>8</v>
      </c>
      <c r="D48" s="40">
        <v>238</v>
      </c>
    </row>
    <row r="49" spans="1:4" x14ac:dyDescent="0.2">
      <c r="A49" s="40" t="s">
        <v>18</v>
      </c>
      <c r="B49" s="40" t="s">
        <v>11</v>
      </c>
      <c r="C49" s="40" t="s">
        <v>9</v>
      </c>
      <c r="D49" s="40">
        <v>32</v>
      </c>
    </row>
    <row r="50" spans="1:4" x14ac:dyDescent="0.2">
      <c r="A50" s="40" t="s">
        <v>18</v>
      </c>
      <c r="B50" s="40" t="s">
        <v>12</v>
      </c>
      <c r="C50" s="40" t="s">
        <v>8</v>
      </c>
      <c r="D50" s="40">
        <v>16</v>
      </c>
    </row>
    <row r="51" spans="1:4" x14ac:dyDescent="0.2">
      <c r="A51" s="40" t="s">
        <v>18</v>
      </c>
      <c r="B51" s="40" t="s">
        <v>12</v>
      </c>
      <c r="C51" s="40" t="s">
        <v>9</v>
      </c>
      <c r="D51" s="40">
        <v>0</v>
      </c>
    </row>
    <row r="52" spans="1:4" x14ac:dyDescent="0.2">
      <c r="A52" s="40" t="s">
        <v>18</v>
      </c>
      <c r="B52" s="40" t="s">
        <v>13</v>
      </c>
      <c r="C52" s="40" t="s">
        <v>8</v>
      </c>
      <c r="D52" s="40">
        <v>26</v>
      </c>
    </row>
    <row r="53" spans="1:4" x14ac:dyDescent="0.2">
      <c r="A53" s="40" t="s">
        <v>18</v>
      </c>
      <c r="B53" s="40" t="s">
        <v>13</v>
      </c>
      <c r="C53" s="40" t="s">
        <v>9</v>
      </c>
      <c r="D53" s="40">
        <v>2</v>
      </c>
    </row>
    <row r="54" spans="1:4" x14ac:dyDescent="0.2">
      <c r="A54" s="40" t="s">
        <v>18</v>
      </c>
      <c r="B54" s="40" t="s">
        <v>14</v>
      </c>
      <c r="C54" s="40" t="s">
        <v>8</v>
      </c>
      <c r="D54" s="40">
        <v>70</v>
      </c>
    </row>
    <row r="55" spans="1:4" x14ac:dyDescent="0.2">
      <c r="A55" s="40" t="s">
        <v>18</v>
      </c>
      <c r="B55" s="40" t="s">
        <v>14</v>
      </c>
      <c r="C55" s="40" t="s">
        <v>9</v>
      </c>
      <c r="D55" s="40">
        <v>10</v>
      </c>
    </row>
    <row r="56" spans="1:4" x14ac:dyDescent="0.2">
      <c r="A56" s="40" t="s">
        <v>18</v>
      </c>
      <c r="B56" s="40" t="s">
        <v>15</v>
      </c>
      <c r="C56" s="40" t="s">
        <v>8</v>
      </c>
      <c r="D56" s="40">
        <v>32</v>
      </c>
    </row>
    <row r="57" spans="1:4" x14ac:dyDescent="0.2">
      <c r="A57" s="40" t="s">
        <v>18</v>
      </c>
      <c r="B57" s="40" t="s">
        <v>15</v>
      </c>
      <c r="C57" s="40" t="s">
        <v>9</v>
      </c>
      <c r="D57" s="40">
        <v>7</v>
      </c>
    </row>
    <row r="58" spans="1:4" x14ac:dyDescent="0.2">
      <c r="A58" s="40" t="s">
        <v>19</v>
      </c>
      <c r="B58" s="40" t="s">
        <v>7</v>
      </c>
      <c r="C58" s="40" t="s">
        <v>8</v>
      </c>
      <c r="D58" s="40">
        <v>9</v>
      </c>
    </row>
    <row r="59" spans="1:4" x14ac:dyDescent="0.2">
      <c r="A59" s="40" t="s">
        <v>19</v>
      </c>
      <c r="B59" s="40" t="s">
        <v>7</v>
      </c>
      <c r="C59" s="40" t="s">
        <v>9</v>
      </c>
      <c r="D59" s="40">
        <v>0</v>
      </c>
    </row>
    <row r="60" spans="1:4" x14ac:dyDescent="0.2">
      <c r="A60" s="40" t="s">
        <v>19</v>
      </c>
      <c r="B60" s="40" t="s">
        <v>10</v>
      </c>
      <c r="C60" s="40" t="s">
        <v>8</v>
      </c>
      <c r="D60" s="40">
        <v>5</v>
      </c>
    </row>
    <row r="61" spans="1:4" x14ac:dyDescent="0.2">
      <c r="A61" s="40" t="s">
        <v>19</v>
      </c>
      <c r="B61" s="40" t="s">
        <v>10</v>
      </c>
      <c r="C61" s="40" t="s">
        <v>9</v>
      </c>
      <c r="D61" s="40">
        <v>0</v>
      </c>
    </row>
    <row r="62" spans="1:4" x14ac:dyDescent="0.2">
      <c r="A62" s="40" t="s">
        <v>19</v>
      </c>
      <c r="B62" s="40" t="s">
        <v>11</v>
      </c>
      <c r="C62" s="40" t="s">
        <v>8</v>
      </c>
      <c r="D62" s="40">
        <v>223</v>
      </c>
    </row>
    <row r="63" spans="1:4" x14ac:dyDescent="0.2">
      <c r="A63" s="40" t="s">
        <v>19</v>
      </c>
      <c r="B63" s="40" t="s">
        <v>11</v>
      </c>
      <c r="C63" s="40" t="s">
        <v>9</v>
      </c>
      <c r="D63" s="40">
        <v>27</v>
      </c>
    </row>
    <row r="64" spans="1:4" x14ac:dyDescent="0.2">
      <c r="A64" s="40" t="s">
        <v>19</v>
      </c>
      <c r="B64" s="40" t="s">
        <v>12</v>
      </c>
      <c r="C64" s="40" t="s">
        <v>8</v>
      </c>
      <c r="D64" s="40">
        <v>18</v>
      </c>
    </row>
    <row r="65" spans="1:4" x14ac:dyDescent="0.2">
      <c r="A65" s="40" t="s">
        <v>19</v>
      </c>
      <c r="B65" s="40" t="s">
        <v>12</v>
      </c>
      <c r="C65" s="40" t="s">
        <v>9</v>
      </c>
      <c r="D65" s="40">
        <v>0</v>
      </c>
    </row>
    <row r="66" spans="1:4" x14ac:dyDescent="0.2">
      <c r="A66" s="40" t="s">
        <v>19</v>
      </c>
      <c r="B66" s="40" t="s">
        <v>13</v>
      </c>
      <c r="C66" s="40" t="s">
        <v>8</v>
      </c>
      <c r="D66" s="40">
        <v>30</v>
      </c>
    </row>
    <row r="67" spans="1:4" x14ac:dyDescent="0.2">
      <c r="A67" s="40" t="s">
        <v>19</v>
      </c>
      <c r="B67" s="40" t="s">
        <v>13</v>
      </c>
      <c r="C67" s="40" t="s">
        <v>9</v>
      </c>
      <c r="D67" s="40">
        <v>2</v>
      </c>
    </row>
    <row r="68" spans="1:4" x14ac:dyDescent="0.2">
      <c r="A68" s="40" t="s">
        <v>19</v>
      </c>
      <c r="B68" s="40" t="s">
        <v>14</v>
      </c>
      <c r="C68" s="40" t="s">
        <v>8</v>
      </c>
      <c r="D68" s="40">
        <v>88</v>
      </c>
    </row>
    <row r="69" spans="1:4" x14ac:dyDescent="0.2">
      <c r="A69" s="40" t="s">
        <v>19</v>
      </c>
      <c r="B69" s="40" t="s">
        <v>14</v>
      </c>
      <c r="C69" s="40" t="s">
        <v>9</v>
      </c>
      <c r="D69" s="40">
        <v>9</v>
      </c>
    </row>
    <row r="70" spans="1:4" x14ac:dyDescent="0.2">
      <c r="A70" s="40" t="s">
        <v>19</v>
      </c>
      <c r="B70" s="40" t="s">
        <v>15</v>
      </c>
      <c r="C70" s="40" t="s">
        <v>8</v>
      </c>
      <c r="D70" s="40">
        <v>28</v>
      </c>
    </row>
    <row r="71" spans="1:4" x14ac:dyDescent="0.2">
      <c r="A71" s="40" t="s">
        <v>19</v>
      </c>
      <c r="B71" s="40" t="s">
        <v>15</v>
      </c>
      <c r="C71" s="40" t="s">
        <v>9</v>
      </c>
      <c r="D71" s="40">
        <v>4</v>
      </c>
    </row>
    <row r="72" spans="1:4" x14ac:dyDescent="0.2">
      <c r="A72" s="40" t="s">
        <v>20</v>
      </c>
      <c r="B72" s="40" t="s">
        <v>7</v>
      </c>
      <c r="C72" s="40" t="s">
        <v>8</v>
      </c>
      <c r="D72" s="40">
        <v>9</v>
      </c>
    </row>
    <row r="73" spans="1:4" x14ac:dyDescent="0.2">
      <c r="A73" s="40" t="s">
        <v>20</v>
      </c>
      <c r="B73" s="40" t="s">
        <v>7</v>
      </c>
      <c r="C73" s="40" t="s">
        <v>9</v>
      </c>
      <c r="D73" s="40">
        <v>0</v>
      </c>
    </row>
    <row r="74" spans="1:4" x14ac:dyDescent="0.2">
      <c r="A74" s="40" t="s">
        <v>20</v>
      </c>
      <c r="B74" s="40" t="s">
        <v>10</v>
      </c>
      <c r="C74" s="40" t="s">
        <v>8</v>
      </c>
      <c r="D74" s="40">
        <v>3</v>
      </c>
    </row>
    <row r="75" spans="1:4" x14ac:dyDescent="0.2">
      <c r="A75" s="40" t="s">
        <v>20</v>
      </c>
      <c r="B75" s="40" t="s">
        <v>10</v>
      </c>
      <c r="C75" s="40" t="s">
        <v>9</v>
      </c>
      <c r="D75" s="40">
        <v>0</v>
      </c>
    </row>
    <row r="76" spans="1:4" x14ac:dyDescent="0.2">
      <c r="A76" s="40" t="s">
        <v>20</v>
      </c>
      <c r="B76" s="40" t="s">
        <v>11</v>
      </c>
      <c r="C76" s="40" t="s">
        <v>8</v>
      </c>
      <c r="D76" s="40">
        <v>261</v>
      </c>
    </row>
    <row r="77" spans="1:4" x14ac:dyDescent="0.2">
      <c r="A77" s="40" t="s">
        <v>20</v>
      </c>
      <c r="B77" s="40" t="s">
        <v>11</v>
      </c>
      <c r="C77" s="40" t="s">
        <v>9</v>
      </c>
      <c r="D77" s="40">
        <v>30</v>
      </c>
    </row>
    <row r="78" spans="1:4" x14ac:dyDescent="0.2">
      <c r="A78" s="40" t="s">
        <v>20</v>
      </c>
      <c r="B78" s="40" t="s">
        <v>12</v>
      </c>
      <c r="C78" s="40" t="s">
        <v>8</v>
      </c>
      <c r="D78" s="40">
        <v>24</v>
      </c>
    </row>
    <row r="79" spans="1:4" x14ac:dyDescent="0.2">
      <c r="A79" s="40" t="s">
        <v>20</v>
      </c>
      <c r="B79" s="40" t="s">
        <v>12</v>
      </c>
      <c r="C79" s="40" t="s">
        <v>9</v>
      </c>
      <c r="D79" s="40">
        <v>0</v>
      </c>
    </row>
    <row r="80" spans="1:4" x14ac:dyDescent="0.2">
      <c r="A80" s="40" t="s">
        <v>20</v>
      </c>
      <c r="B80" s="40" t="s">
        <v>13</v>
      </c>
      <c r="C80" s="40" t="s">
        <v>8</v>
      </c>
      <c r="D80" s="40">
        <v>23</v>
      </c>
    </row>
    <row r="81" spans="1:4" x14ac:dyDescent="0.2">
      <c r="A81" s="40" t="s">
        <v>20</v>
      </c>
      <c r="B81" s="40" t="s">
        <v>13</v>
      </c>
      <c r="C81" s="40" t="s">
        <v>9</v>
      </c>
      <c r="D81" s="40">
        <v>5</v>
      </c>
    </row>
    <row r="82" spans="1:4" x14ac:dyDescent="0.2">
      <c r="A82" s="40" t="s">
        <v>20</v>
      </c>
      <c r="B82" s="40" t="s">
        <v>14</v>
      </c>
      <c r="C82" s="40" t="s">
        <v>8</v>
      </c>
      <c r="D82" s="40">
        <v>75</v>
      </c>
    </row>
    <row r="83" spans="1:4" x14ac:dyDescent="0.2">
      <c r="A83" s="40" t="s">
        <v>20</v>
      </c>
      <c r="B83" s="40" t="s">
        <v>14</v>
      </c>
      <c r="C83" s="40" t="s">
        <v>9</v>
      </c>
      <c r="D83" s="40">
        <v>9</v>
      </c>
    </row>
    <row r="84" spans="1:4" x14ac:dyDescent="0.2">
      <c r="A84" s="40" t="s">
        <v>20</v>
      </c>
      <c r="B84" s="40" t="s">
        <v>15</v>
      </c>
      <c r="C84" s="40" t="s">
        <v>8</v>
      </c>
      <c r="D84" s="40">
        <v>26</v>
      </c>
    </row>
    <row r="85" spans="1:4" x14ac:dyDescent="0.2">
      <c r="A85" s="40" t="s">
        <v>20</v>
      </c>
      <c r="B85" s="40" t="s">
        <v>15</v>
      </c>
      <c r="C85" s="40" t="s">
        <v>9</v>
      </c>
      <c r="D85" s="40">
        <v>7</v>
      </c>
    </row>
    <row r="86" spans="1:4" x14ac:dyDescent="0.2">
      <c r="A86" s="40" t="s">
        <v>21</v>
      </c>
      <c r="B86" s="40" t="s">
        <v>7</v>
      </c>
      <c r="C86" s="40" t="s">
        <v>8</v>
      </c>
      <c r="D86" s="40">
        <v>6</v>
      </c>
    </row>
    <row r="87" spans="1:4" x14ac:dyDescent="0.2">
      <c r="A87" s="40" t="s">
        <v>21</v>
      </c>
      <c r="B87" s="40" t="s">
        <v>7</v>
      </c>
      <c r="C87" s="40" t="s">
        <v>9</v>
      </c>
      <c r="D87" s="40">
        <v>0</v>
      </c>
    </row>
    <row r="88" spans="1:4" x14ac:dyDescent="0.2">
      <c r="A88" s="40" t="s">
        <v>21</v>
      </c>
      <c r="B88" s="40" t="s">
        <v>10</v>
      </c>
      <c r="C88" s="40" t="s">
        <v>8</v>
      </c>
      <c r="D88" s="40">
        <v>9</v>
      </c>
    </row>
    <row r="89" spans="1:4" x14ac:dyDescent="0.2">
      <c r="A89" s="40" t="s">
        <v>21</v>
      </c>
      <c r="B89" s="40" t="s">
        <v>10</v>
      </c>
      <c r="C89" s="40" t="s">
        <v>9</v>
      </c>
      <c r="D89" s="40">
        <v>0</v>
      </c>
    </row>
    <row r="90" spans="1:4" x14ac:dyDescent="0.2">
      <c r="A90" s="40" t="s">
        <v>21</v>
      </c>
      <c r="B90" s="40" t="s">
        <v>11</v>
      </c>
      <c r="C90" s="40" t="s">
        <v>8</v>
      </c>
      <c r="D90" s="40">
        <v>291</v>
      </c>
    </row>
    <row r="91" spans="1:4" x14ac:dyDescent="0.2">
      <c r="A91" s="40" t="s">
        <v>21</v>
      </c>
      <c r="B91" s="40" t="s">
        <v>11</v>
      </c>
      <c r="C91" s="40" t="s">
        <v>9</v>
      </c>
      <c r="D91" s="40">
        <v>38</v>
      </c>
    </row>
    <row r="92" spans="1:4" x14ac:dyDescent="0.2">
      <c r="A92" s="40" t="s">
        <v>21</v>
      </c>
      <c r="B92" s="40" t="s">
        <v>12</v>
      </c>
      <c r="C92" s="40" t="s">
        <v>8</v>
      </c>
      <c r="D92" s="40">
        <v>24</v>
      </c>
    </row>
    <row r="93" spans="1:4" x14ac:dyDescent="0.2">
      <c r="A93" s="40" t="s">
        <v>21</v>
      </c>
      <c r="B93" s="40" t="s">
        <v>12</v>
      </c>
      <c r="C93" s="40" t="s">
        <v>9</v>
      </c>
      <c r="D93" s="40">
        <v>0</v>
      </c>
    </row>
    <row r="94" spans="1:4" x14ac:dyDescent="0.2">
      <c r="A94" s="40" t="s">
        <v>21</v>
      </c>
      <c r="B94" s="40" t="s">
        <v>13</v>
      </c>
      <c r="C94" s="40" t="s">
        <v>8</v>
      </c>
      <c r="D94" s="40">
        <v>19</v>
      </c>
    </row>
    <row r="95" spans="1:4" x14ac:dyDescent="0.2">
      <c r="A95" s="40" t="s">
        <v>21</v>
      </c>
      <c r="B95" s="40" t="s">
        <v>13</v>
      </c>
      <c r="C95" s="40" t="s">
        <v>9</v>
      </c>
      <c r="D95" s="40">
        <v>10</v>
      </c>
    </row>
    <row r="96" spans="1:4" x14ac:dyDescent="0.2">
      <c r="A96" s="40" t="s">
        <v>21</v>
      </c>
      <c r="B96" s="40" t="s">
        <v>14</v>
      </c>
      <c r="C96" s="40" t="s">
        <v>8</v>
      </c>
      <c r="D96" s="40">
        <v>70</v>
      </c>
    </row>
    <row r="97" spans="1:4" x14ac:dyDescent="0.2">
      <c r="A97" s="40" t="s">
        <v>21</v>
      </c>
      <c r="B97" s="40" t="s">
        <v>14</v>
      </c>
      <c r="C97" s="40" t="s">
        <v>9</v>
      </c>
      <c r="D97" s="40">
        <v>20</v>
      </c>
    </row>
    <row r="98" spans="1:4" x14ac:dyDescent="0.2">
      <c r="A98" s="40" t="s">
        <v>21</v>
      </c>
      <c r="B98" s="40" t="s">
        <v>15</v>
      </c>
      <c r="C98" s="40" t="s">
        <v>8</v>
      </c>
      <c r="D98" s="40">
        <v>35</v>
      </c>
    </row>
    <row r="99" spans="1:4" x14ac:dyDescent="0.2">
      <c r="A99" s="40" t="s">
        <v>21</v>
      </c>
      <c r="B99" s="40" t="s">
        <v>15</v>
      </c>
      <c r="C99" s="40" t="s">
        <v>9</v>
      </c>
      <c r="D99" s="40">
        <v>4</v>
      </c>
    </row>
    <row r="100" spans="1:4" x14ac:dyDescent="0.2">
      <c r="A100" s="40" t="s">
        <v>22</v>
      </c>
      <c r="B100" s="40" t="s">
        <v>7</v>
      </c>
      <c r="C100" s="40" t="s">
        <v>8</v>
      </c>
      <c r="D100" s="40">
        <v>9</v>
      </c>
    </row>
    <row r="101" spans="1:4" x14ac:dyDescent="0.2">
      <c r="A101" s="40" t="s">
        <v>22</v>
      </c>
      <c r="B101" s="40" t="s">
        <v>7</v>
      </c>
      <c r="C101" s="40" t="s">
        <v>9</v>
      </c>
      <c r="D101" s="40">
        <v>0</v>
      </c>
    </row>
    <row r="102" spans="1:4" x14ac:dyDescent="0.2">
      <c r="A102" s="40" t="s">
        <v>22</v>
      </c>
      <c r="B102" s="40" t="s">
        <v>10</v>
      </c>
      <c r="C102" s="40" t="s">
        <v>8</v>
      </c>
      <c r="D102" s="40">
        <v>9</v>
      </c>
    </row>
    <row r="103" spans="1:4" x14ac:dyDescent="0.2">
      <c r="A103" s="40" t="s">
        <v>22</v>
      </c>
      <c r="B103" s="40" t="s">
        <v>10</v>
      </c>
      <c r="C103" s="40" t="s">
        <v>9</v>
      </c>
      <c r="D103" s="40">
        <v>1</v>
      </c>
    </row>
    <row r="104" spans="1:4" x14ac:dyDescent="0.2">
      <c r="A104" s="40" t="s">
        <v>22</v>
      </c>
      <c r="B104" s="40" t="s">
        <v>11</v>
      </c>
      <c r="C104" s="40" t="s">
        <v>8</v>
      </c>
      <c r="D104" s="40">
        <v>257</v>
      </c>
    </row>
    <row r="105" spans="1:4" x14ac:dyDescent="0.2">
      <c r="A105" s="40" t="s">
        <v>22</v>
      </c>
      <c r="B105" s="40" t="s">
        <v>11</v>
      </c>
      <c r="C105" s="40" t="s">
        <v>9</v>
      </c>
      <c r="D105" s="40">
        <v>45</v>
      </c>
    </row>
    <row r="106" spans="1:4" x14ac:dyDescent="0.2">
      <c r="A106" s="40" t="s">
        <v>22</v>
      </c>
      <c r="B106" s="40" t="s">
        <v>12</v>
      </c>
      <c r="C106" s="40" t="s">
        <v>8</v>
      </c>
      <c r="D106" s="40">
        <v>22</v>
      </c>
    </row>
    <row r="107" spans="1:4" x14ac:dyDescent="0.2">
      <c r="A107" s="40" t="s">
        <v>22</v>
      </c>
      <c r="B107" s="40" t="s">
        <v>12</v>
      </c>
      <c r="C107" s="40" t="s">
        <v>9</v>
      </c>
      <c r="D107" s="40">
        <v>3</v>
      </c>
    </row>
    <row r="108" spans="1:4" x14ac:dyDescent="0.2">
      <c r="A108" s="40" t="s">
        <v>22</v>
      </c>
      <c r="B108" s="40" t="s">
        <v>13</v>
      </c>
      <c r="C108" s="40" t="s">
        <v>8</v>
      </c>
      <c r="D108" s="40">
        <v>15</v>
      </c>
    </row>
    <row r="109" spans="1:4" x14ac:dyDescent="0.2">
      <c r="A109" s="40" t="s">
        <v>22</v>
      </c>
      <c r="B109" s="40" t="s">
        <v>13</v>
      </c>
      <c r="C109" s="40" t="s">
        <v>9</v>
      </c>
      <c r="D109" s="40">
        <v>4</v>
      </c>
    </row>
    <row r="110" spans="1:4" x14ac:dyDescent="0.2">
      <c r="A110" s="40" t="s">
        <v>22</v>
      </c>
      <c r="B110" s="40" t="s">
        <v>14</v>
      </c>
      <c r="C110" s="40" t="s">
        <v>8</v>
      </c>
      <c r="D110" s="40">
        <v>65</v>
      </c>
    </row>
    <row r="111" spans="1:4" x14ac:dyDescent="0.2">
      <c r="A111" s="40" t="s">
        <v>22</v>
      </c>
      <c r="B111" s="40" t="s">
        <v>14</v>
      </c>
      <c r="C111" s="40" t="s">
        <v>9</v>
      </c>
      <c r="D111" s="40">
        <v>17</v>
      </c>
    </row>
    <row r="112" spans="1:4" x14ac:dyDescent="0.2">
      <c r="A112" s="40" t="s">
        <v>22</v>
      </c>
      <c r="B112" s="40" t="s">
        <v>15</v>
      </c>
      <c r="C112" s="40" t="s">
        <v>8</v>
      </c>
      <c r="D112" s="40">
        <v>39</v>
      </c>
    </row>
    <row r="113" spans="1:4" x14ac:dyDescent="0.2">
      <c r="A113" s="40" t="s">
        <v>22</v>
      </c>
      <c r="B113" s="40" t="s">
        <v>15</v>
      </c>
      <c r="C113" s="40" t="s">
        <v>9</v>
      </c>
      <c r="D113" s="40">
        <v>6</v>
      </c>
    </row>
    <row r="114" spans="1:4" x14ac:dyDescent="0.2">
      <c r="A114" s="40" t="s">
        <v>23</v>
      </c>
      <c r="B114" s="40" t="s">
        <v>7</v>
      </c>
      <c r="C114" s="40" t="s">
        <v>8</v>
      </c>
      <c r="D114" s="40">
        <v>9</v>
      </c>
    </row>
    <row r="115" spans="1:4" x14ac:dyDescent="0.2">
      <c r="A115" s="40" t="s">
        <v>23</v>
      </c>
      <c r="B115" s="40" t="s">
        <v>7</v>
      </c>
      <c r="C115" s="40" t="s">
        <v>9</v>
      </c>
      <c r="D115" s="40">
        <v>0</v>
      </c>
    </row>
    <row r="116" spans="1:4" x14ac:dyDescent="0.2">
      <c r="A116" s="40" t="s">
        <v>23</v>
      </c>
      <c r="B116" s="40" t="s">
        <v>10</v>
      </c>
      <c r="C116" s="40" t="s">
        <v>8</v>
      </c>
      <c r="D116" s="40">
        <v>13</v>
      </c>
    </row>
    <row r="117" spans="1:4" x14ac:dyDescent="0.2">
      <c r="A117" s="40" t="s">
        <v>23</v>
      </c>
      <c r="B117" s="40" t="s">
        <v>10</v>
      </c>
      <c r="C117" s="40" t="s">
        <v>9</v>
      </c>
      <c r="D117" s="40">
        <v>0</v>
      </c>
    </row>
    <row r="118" spans="1:4" x14ac:dyDescent="0.2">
      <c r="A118" s="40" t="s">
        <v>23</v>
      </c>
      <c r="B118" s="40" t="s">
        <v>11</v>
      </c>
      <c r="C118" s="40" t="s">
        <v>8</v>
      </c>
      <c r="D118" s="40">
        <v>215</v>
      </c>
    </row>
    <row r="119" spans="1:4" x14ac:dyDescent="0.2">
      <c r="A119" s="40" t="s">
        <v>23</v>
      </c>
      <c r="B119" s="40" t="s">
        <v>11</v>
      </c>
      <c r="C119" s="40" t="s">
        <v>9</v>
      </c>
      <c r="D119" s="40">
        <v>42</v>
      </c>
    </row>
    <row r="120" spans="1:4" x14ac:dyDescent="0.2">
      <c r="A120" s="40" t="s">
        <v>23</v>
      </c>
      <c r="B120" s="40" t="s">
        <v>12</v>
      </c>
      <c r="C120" s="40" t="s">
        <v>8</v>
      </c>
      <c r="D120" s="40">
        <v>21</v>
      </c>
    </row>
    <row r="121" spans="1:4" x14ac:dyDescent="0.2">
      <c r="A121" s="40" t="s">
        <v>23</v>
      </c>
      <c r="B121" s="40" t="s">
        <v>12</v>
      </c>
      <c r="C121" s="40" t="s">
        <v>9</v>
      </c>
      <c r="D121" s="40">
        <v>1</v>
      </c>
    </row>
    <row r="122" spans="1:4" x14ac:dyDescent="0.2">
      <c r="A122" s="40" t="s">
        <v>23</v>
      </c>
      <c r="B122" s="40" t="s">
        <v>13</v>
      </c>
      <c r="C122" s="40" t="s">
        <v>8</v>
      </c>
      <c r="D122" s="40">
        <v>19</v>
      </c>
    </row>
    <row r="123" spans="1:4" x14ac:dyDescent="0.2">
      <c r="A123" s="40" t="s">
        <v>23</v>
      </c>
      <c r="B123" s="40" t="s">
        <v>13</v>
      </c>
      <c r="C123" s="40" t="s">
        <v>9</v>
      </c>
      <c r="D123" s="40">
        <v>2</v>
      </c>
    </row>
    <row r="124" spans="1:4" x14ac:dyDescent="0.2">
      <c r="A124" s="40" t="s">
        <v>23</v>
      </c>
      <c r="B124" s="40" t="s">
        <v>14</v>
      </c>
      <c r="C124" s="40" t="s">
        <v>8</v>
      </c>
      <c r="D124" s="40">
        <v>81</v>
      </c>
    </row>
    <row r="125" spans="1:4" x14ac:dyDescent="0.2">
      <c r="A125" s="40" t="s">
        <v>23</v>
      </c>
      <c r="B125" s="40" t="s">
        <v>14</v>
      </c>
      <c r="C125" s="40" t="s">
        <v>9</v>
      </c>
      <c r="D125" s="40">
        <v>17</v>
      </c>
    </row>
    <row r="126" spans="1:4" x14ac:dyDescent="0.2">
      <c r="A126" s="40" t="s">
        <v>23</v>
      </c>
      <c r="B126" s="40" t="s">
        <v>15</v>
      </c>
      <c r="C126" s="40" t="s">
        <v>8</v>
      </c>
      <c r="D126" s="40">
        <v>45</v>
      </c>
    </row>
    <row r="127" spans="1:4" x14ac:dyDescent="0.2">
      <c r="A127" s="40" t="s">
        <v>23</v>
      </c>
      <c r="B127" s="40" t="s">
        <v>15</v>
      </c>
      <c r="C127" s="40" t="s">
        <v>9</v>
      </c>
      <c r="D127" s="40">
        <v>2</v>
      </c>
    </row>
    <row r="128" spans="1:4" x14ac:dyDescent="0.2">
      <c r="A128" s="40" t="s">
        <v>24</v>
      </c>
      <c r="B128" s="40" t="s">
        <v>7</v>
      </c>
      <c r="C128" s="40" t="s">
        <v>8</v>
      </c>
      <c r="D128" s="40">
        <v>12</v>
      </c>
    </row>
    <row r="129" spans="1:4" x14ac:dyDescent="0.2">
      <c r="A129" s="40" t="s">
        <v>24</v>
      </c>
      <c r="B129" s="40" t="s">
        <v>7</v>
      </c>
      <c r="C129" s="40" t="s">
        <v>9</v>
      </c>
      <c r="D129" s="40">
        <v>0</v>
      </c>
    </row>
    <row r="130" spans="1:4" x14ac:dyDescent="0.2">
      <c r="A130" s="40" t="s">
        <v>24</v>
      </c>
      <c r="B130" s="40" t="s">
        <v>10</v>
      </c>
      <c r="C130" s="40" t="s">
        <v>8</v>
      </c>
      <c r="D130" s="40">
        <v>76</v>
      </c>
    </row>
    <row r="131" spans="1:4" x14ac:dyDescent="0.2">
      <c r="A131" s="40" t="s">
        <v>24</v>
      </c>
      <c r="B131" s="40" t="s">
        <v>10</v>
      </c>
      <c r="C131" s="40" t="s">
        <v>9</v>
      </c>
      <c r="D131" s="40">
        <v>0</v>
      </c>
    </row>
    <row r="132" spans="1:4" x14ac:dyDescent="0.2">
      <c r="A132" s="40" t="s">
        <v>24</v>
      </c>
      <c r="B132" s="40" t="s">
        <v>11</v>
      </c>
      <c r="C132" s="40" t="s">
        <v>8</v>
      </c>
      <c r="D132" s="40">
        <v>235</v>
      </c>
    </row>
    <row r="133" spans="1:4" x14ac:dyDescent="0.2">
      <c r="A133" s="40" t="s">
        <v>24</v>
      </c>
      <c r="B133" s="40" t="s">
        <v>11</v>
      </c>
      <c r="C133" s="40" t="s">
        <v>9</v>
      </c>
      <c r="D133" s="40">
        <v>40</v>
      </c>
    </row>
    <row r="134" spans="1:4" x14ac:dyDescent="0.2">
      <c r="A134" s="40" t="s">
        <v>24</v>
      </c>
      <c r="B134" s="40" t="s">
        <v>12</v>
      </c>
      <c r="C134" s="40" t="s">
        <v>8</v>
      </c>
      <c r="D134" s="40">
        <v>19</v>
      </c>
    </row>
    <row r="135" spans="1:4" x14ac:dyDescent="0.2">
      <c r="A135" s="40" t="s">
        <v>24</v>
      </c>
      <c r="B135" s="40" t="s">
        <v>12</v>
      </c>
      <c r="C135" s="40" t="s">
        <v>9</v>
      </c>
      <c r="D135" s="40">
        <v>1</v>
      </c>
    </row>
    <row r="136" spans="1:4" x14ac:dyDescent="0.2">
      <c r="A136" s="40" t="s">
        <v>24</v>
      </c>
      <c r="B136" s="40" t="s">
        <v>13</v>
      </c>
      <c r="C136" s="40" t="s">
        <v>8</v>
      </c>
      <c r="D136" s="40">
        <v>17</v>
      </c>
    </row>
    <row r="137" spans="1:4" x14ac:dyDescent="0.2">
      <c r="A137" s="40" t="s">
        <v>24</v>
      </c>
      <c r="B137" s="40" t="s">
        <v>13</v>
      </c>
      <c r="C137" s="40" t="s">
        <v>9</v>
      </c>
      <c r="D137" s="40">
        <v>6</v>
      </c>
    </row>
    <row r="138" spans="1:4" x14ac:dyDescent="0.2">
      <c r="A138" s="40" t="s">
        <v>24</v>
      </c>
      <c r="B138" s="40" t="s">
        <v>14</v>
      </c>
      <c r="C138" s="40" t="s">
        <v>8</v>
      </c>
      <c r="D138" s="40">
        <v>78</v>
      </c>
    </row>
    <row r="139" spans="1:4" x14ac:dyDescent="0.2">
      <c r="A139" s="40" t="s">
        <v>24</v>
      </c>
      <c r="B139" s="40" t="s">
        <v>14</v>
      </c>
      <c r="C139" s="40" t="s">
        <v>9</v>
      </c>
      <c r="D139" s="40">
        <v>13</v>
      </c>
    </row>
    <row r="140" spans="1:4" x14ac:dyDescent="0.2">
      <c r="A140" s="40" t="s">
        <v>24</v>
      </c>
      <c r="B140" s="40" t="s">
        <v>15</v>
      </c>
      <c r="C140" s="40" t="s">
        <v>8</v>
      </c>
      <c r="D140" s="40">
        <v>52</v>
      </c>
    </row>
    <row r="141" spans="1:4" x14ac:dyDescent="0.2">
      <c r="A141" s="40" t="s">
        <v>24</v>
      </c>
      <c r="B141" s="40" t="s">
        <v>15</v>
      </c>
      <c r="C141" s="40" t="s">
        <v>9</v>
      </c>
      <c r="D141" s="40">
        <v>2</v>
      </c>
    </row>
    <row r="142" spans="1:4" x14ac:dyDescent="0.2">
      <c r="A142" s="40" t="s">
        <v>25</v>
      </c>
      <c r="B142" s="40" t="s">
        <v>7</v>
      </c>
      <c r="C142" s="40" t="s">
        <v>8</v>
      </c>
      <c r="D142" s="40">
        <v>3</v>
      </c>
    </row>
    <row r="143" spans="1:4" x14ac:dyDescent="0.2">
      <c r="A143" s="40" t="s">
        <v>25</v>
      </c>
      <c r="B143" s="40" t="s">
        <v>7</v>
      </c>
      <c r="C143" s="40" t="s">
        <v>9</v>
      </c>
      <c r="D143" s="40">
        <v>0</v>
      </c>
    </row>
    <row r="144" spans="1:4" x14ac:dyDescent="0.2">
      <c r="A144" s="40" t="s">
        <v>25</v>
      </c>
      <c r="B144" s="40" t="s">
        <v>10</v>
      </c>
      <c r="C144" s="40" t="s">
        <v>8</v>
      </c>
      <c r="D144" s="40">
        <v>1</v>
      </c>
    </row>
    <row r="145" spans="1:4" x14ac:dyDescent="0.2">
      <c r="A145" s="40" t="s">
        <v>25</v>
      </c>
      <c r="B145" s="40" t="s">
        <v>10</v>
      </c>
      <c r="C145" s="40" t="s">
        <v>9</v>
      </c>
      <c r="D145" s="40">
        <v>1</v>
      </c>
    </row>
    <row r="146" spans="1:4" x14ac:dyDescent="0.2">
      <c r="A146" s="40" t="s">
        <v>25</v>
      </c>
      <c r="B146" s="40" t="s">
        <v>11</v>
      </c>
      <c r="C146" s="40" t="s">
        <v>8</v>
      </c>
      <c r="D146" s="40">
        <v>194</v>
      </c>
    </row>
    <row r="147" spans="1:4" x14ac:dyDescent="0.2">
      <c r="A147" s="40" t="s">
        <v>25</v>
      </c>
      <c r="B147" s="40" t="s">
        <v>11</v>
      </c>
      <c r="C147" s="40" t="s">
        <v>9</v>
      </c>
      <c r="D147" s="40">
        <v>33</v>
      </c>
    </row>
    <row r="148" spans="1:4" x14ac:dyDescent="0.2">
      <c r="A148" s="40" t="s">
        <v>25</v>
      </c>
      <c r="B148" s="40" t="s">
        <v>12</v>
      </c>
      <c r="C148" s="40" t="s">
        <v>8</v>
      </c>
      <c r="D148" s="40">
        <v>17</v>
      </c>
    </row>
    <row r="149" spans="1:4" x14ac:dyDescent="0.2">
      <c r="A149" s="40" t="s">
        <v>25</v>
      </c>
      <c r="B149" s="40" t="s">
        <v>12</v>
      </c>
      <c r="C149" s="40" t="s">
        <v>9</v>
      </c>
      <c r="D149" s="40">
        <v>0</v>
      </c>
    </row>
    <row r="150" spans="1:4" x14ac:dyDescent="0.2">
      <c r="A150" s="40" t="s">
        <v>25</v>
      </c>
      <c r="B150" s="40" t="s">
        <v>13</v>
      </c>
      <c r="C150" s="40" t="s">
        <v>8</v>
      </c>
      <c r="D150" s="40">
        <v>12</v>
      </c>
    </row>
    <row r="151" spans="1:4" x14ac:dyDescent="0.2">
      <c r="A151" s="40" t="s">
        <v>25</v>
      </c>
      <c r="B151" s="40" t="s">
        <v>13</v>
      </c>
      <c r="C151" s="40" t="s">
        <v>9</v>
      </c>
      <c r="D151" s="40">
        <v>0</v>
      </c>
    </row>
    <row r="152" spans="1:4" x14ac:dyDescent="0.2">
      <c r="A152" s="40" t="s">
        <v>25</v>
      </c>
      <c r="B152" s="40" t="s">
        <v>14</v>
      </c>
      <c r="C152" s="40" t="s">
        <v>8</v>
      </c>
      <c r="D152" s="40">
        <v>79</v>
      </c>
    </row>
    <row r="153" spans="1:4" x14ac:dyDescent="0.2">
      <c r="A153" s="40" t="s">
        <v>25</v>
      </c>
      <c r="B153" s="40" t="s">
        <v>14</v>
      </c>
      <c r="C153" s="40" t="s">
        <v>9</v>
      </c>
      <c r="D153" s="40">
        <v>6</v>
      </c>
    </row>
    <row r="154" spans="1:4" x14ac:dyDescent="0.2">
      <c r="A154" s="40" t="s">
        <v>25</v>
      </c>
      <c r="B154" s="40" t="s">
        <v>15</v>
      </c>
      <c r="C154" s="40" t="s">
        <v>8</v>
      </c>
      <c r="D154" s="40">
        <v>37</v>
      </c>
    </row>
    <row r="155" spans="1:4" x14ac:dyDescent="0.2">
      <c r="A155" s="40" t="s">
        <v>25</v>
      </c>
      <c r="B155" s="40" t="s">
        <v>15</v>
      </c>
      <c r="C155" s="40" t="s">
        <v>9</v>
      </c>
      <c r="D155" s="40">
        <v>2</v>
      </c>
    </row>
    <row r="156" spans="1:4" x14ac:dyDescent="0.2">
      <c r="A156" s="40" t="s">
        <v>65</v>
      </c>
      <c r="B156" s="40" t="s">
        <v>7</v>
      </c>
      <c r="C156" s="40" t="s">
        <v>8</v>
      </c>
      <c r="D156" s="40">
        <v>7</v>
      </c>
    </row>
    <row r="157" spans="1:4" x14ac:dyDescent="0.2">
      <c r="A157" s="40" t="s">
        <v>65</v>
      </c>
      <c r="B157" s="40" t="s">
        <v>7</v>
      </c>
      <c r="C157" s="40" t="s">
        <v>9</v>
      </c>
      <c r="D157" s="40">
        <v>0</v>
      </c>
    </row>
    <row r="158" spans="1:4" x14ac:dyDescent="0.2">
      <c r="A158" s="40" t="s">
        <v>65</v>
      </c>
      <c r="B158" s="40" t="s">
        <v>10</v>
      </c>
      <c r="C158" s="40" t="s">
        <v>8</v>
      </c>
      <c r="D158" s="40">
        <v>7</v>
      </c>
    </row>
    <row r="159" spans="1:4" x14ac:dyDescent="0.2">
      <c r="A159" s="40" t="s">
        <v>65</v>
      </c>
      <c r="B159" s="40" t="s">
        <v>10</v>
      </c>
      <c r="C159" s="40" t="s">
        <v>9</v>
      </c>
      <c r="D159" s="40">
        <v>0</v>
      </c>
    </row>
    <row r="160" spans="1:4" x14ac:dyDescent="0.2">
      <c r="A160" s="40" t="s">
        <v>65</v>
      </c>
      <c r="B160" s="40" t="s">
        <v>11</v>
      </c>
      <c r="C160" s="40" t="s">
        <v>8</v>
      </c>
      <c r="D160" s="40">
        <v>258</v>
      </c>
    </row>
    <row r="161" spans="1:4" x14ac:dyDescent="0.2">
      <c r="A161" s="40" t="s">
        <v>65</v>
      </c>
      <c r="B161" s="40" t="s">
        <v>11</v>
      </c>
      <c r="C161" s="40" t="s">
        <v>9</v>
      </c>
      <c r="D161" s="40">
        <v>40</v>
      </c>
    </row>
    <row r="162" spans="1:4" x14ac:dyDescent="0.2">
      <c r="A162" s="40" t="s">
        <v>65</v>
      </c>
      <c r="B162" s="40" t="s">
        <v>12</v>
      </c>
      <c r="C162" s="40" t="s">
        <v>8</v>
      </c>
      <c r="D162" s="40">
        <v>19</v>
      </c>
    </row>
    <row r="163" spans="1:4" x14ac:dyDescent="0.2">
      <c r="A163" s="40" t="s">
        <v>65</v>
      </c>
      <c r="B163" s="40" t="s">
        <v>12</v>
      </c>
      <c r="C163" s="40" t="s">
        <v>9</v>
      </c>
      <c r="D163" s="40">
        <v>0</v>
      </c>
    </row>
    <row r="164" spans="1:4" x14ac:dyDescent="0.2">
      <c r="A164" s="40" t="s">
        <v>65</v>
      </c>
      <c r="B164" s="40" t="s">
        <v>13</v>
      </c>
      <c r="C164" s="40" t="s">
        <v>8</v>
      </c>
      <c r="D164" s="40">
        <v>11</v>
      </c>
    </row>
    <row r="165" spans="1:4" x14ac:dyDescent="0.2">
      <c r="A165" s="40" t="s">
        <v>65</v>
      </c>
      <c r="B165" s="40" t="s">
        <v>13</v>
      </c>
      <c r="C165" s="40" t="s">
        <v>9</v>
      </c>
      <c r="D165" s="40">
        <v>1</v>
      </c>
    </row>
    <row r="166" spans="1:4" x14ac:dyDescent="0.2">
      <c r="A166" s="40" t="s">
        <v>65</v>
      </c>
      <c r="B166" s="40" t="s">
        <v>14</v>
      </c>
      <c r="C166" s="40" t="s">
        <v>8</v>
      </c>
      <c r="D166" s="40">
        <v>83</v>
      </c>
    </row>
    <row r="167" spans="1:4" x14ac:dyDescent="0.2">
      <c r="A167" s="40" t="s">
        <v>65</v>
      </c>
      <c r="B167" s="40" t="s">
        <v>14</v>
      </c>
      <c r="C167" s="40" t="s">
        <v>9</v>
      </c>
      <c r="D167" s="40">
        <v>12</v>
      </c>
    </row>
    <row r="168" spans="1:4" x14ac:dyDescent="0.2">
      <c r="A168" s="40" t="s">
        <v>65</v>
      </c>
      <c r="B168" s="40" t="s">
        <v>15</v>
      </c>
      <c r="C168" s="40" t="s">
        <v>8</v>
      </c>
      <c r="D168" s="40">
        <v>54</v>
      </c>
    </row>
    <row r="169" spans="1:4" x14ac:dyDescent="0.2">
      <c r="A169" s="40" t="s">
        <v>65</v>
      </c>
      <c r="B169" s="40" t="s">
        <v>15</v>
      </c>
      <c r="C169" s="40" t="s">
        <v>9</v>
      </c>
      <c r="D169" s="40">
        <v>4</v>
      </c>
    </row>
    <row r="170" spans="1:4" x14ac:dyDescent="0.2">
      <c r="A170" s="40" t="s">
        <v>73</v>
      </c>
      <c r="B170" s="40" t="s">
        <v>7</v>
      </c>
      <c r="C170" s="40" t="s">
        <v>8</v>
      </c>
      <c r="D170" s="40">
        <v>10</v>
      </c>
    </row>
    <row r="171" spans="1:4" x14ac:dyDescent="0.2">
      <c r="A171" s="40" t="s">
        <v>73</v>
      </c>
      <c r="B171" s="40" t="s">
        <v>7</v>
      </c>
      <c r="C171" s="40" t="s">
        <v>9</v>
      </c>
      <c r="D171" s="40">
        <v>0</v>
      </c>
    </row>
    <row r="172" spans="1:4" x14ac:dyDescent="0.2">
      <c r="A172" s="40" t="s">
        <v>73</v>
      </c>
      <c r="B172" s="40" t="s">
        <v>10</v>
      </c>
      <c r="C172" s="40" t="s">
        <v>8</v>
      </c>
      <c r="D172" s="40">
        <v>1</v>
      </c>
    </row>
    <row r="173" spans="1:4" x14ac:dyDescent="0.2">
      <c r="A173" s="40" t="s">
        <v>73</v>
      </c>
      <c r="B173" s="40" t="s">
        <v>10</v>
      </c>
      <c r="C173" s="40" t="s">
        <v>9</v>
      </c>
      <c r="D173" s="40">
        <v>2</v>
      </c>
    </row>
    <row r="174" spans="1:4" x14ac:dyDescent="0.2">
      <c r="A174" s="40" t="s">
        <v>73</v>
      </c>
      <c r="B174" s="40" t="s">
        <v>11</v>
      </c>
      <c r="C174" s="40" t="s">
        <v>8</v>
      </c>
      <c r="D174" s="40">
        <v>251</v>
      </c>
    </row>
    <row r="175" spans="1:4" x14ac:dyDescent="0.2">
      <c r="A175" s="40" t="s">
        <v>73</v>
      </c>
      <c r="B175" s="40" t="s">
        <v>11</v>
      </c>
      <c r="C175" s="40" t="s">
        <v>9</v>
      </c>
      <c r="D175" s="40">
        <v>21</v>
      </c>
    </row>
    <row r="176" spans="1:4" x14ac:dyDescent="0.2">
      <c r="A176" s="40" t="s">
        <v>73</v>
      </c>
      <c r="B176" s="40" t="s">
        <v>12</v>
      </c>
      <c r="C176" s="40" t="s">
        <v>8</v>
      </c>
      <c r="D176" s="40">
        <v>15</v>
      </c>
    </row>
    <row r="177" spans="1:4" x14ac:dyDescent="0.2">
      <c r="A177" s="40" t="s">
        <v>73</v>
      </c>
      <c r="B177" s="40" t="s">
        <v>12</v>
      </c>
      <c r="C177" s="40" t="s">
        <v>9</v>
      </c>
      <c r="D177" s="40">
        <v>5</v>
      </c>
    </row>
    <row r="178" spans="1:4" x14ac:dyDescent="0.2">
      <c r="A178" s="40" t="s">
        <v>73</v>
      </c>
      <c r="B178" s="40" t="s">
        <v>13</v>
      </c>
      <c r="C178" s="40" t="s">
        <v>8</v>
      </c>
      <c r="D178" s="40">
        <v>23</v>
      </c>
    </row>
    <row r="179" spans="1:4" x14ac:dyDescent="0.2">
      <c r="A179" s="40" t="s">
        <v>73</v>
      </c>
      <c r="B179" s="40" t="s">
        <v>13</v>
      </c>
      <c r="C179" s="40" t="s">
        <v>9</v>
      </c>
      <c r="D179" s="40">
        <v>2</v>
      </c>
    </row>
    <row r="180" spans="1:4" x14ac:dyDescent="0.2">
      <c r="A180" s="40" t="s">
        <v>73</v>
      </c>
      <c r="B180" s="40" t="s">
        <v>14</v>
      </c>
      <c r="C180" s="40" t="s">
        <v>8</v>
      </c>
      <c r="D180" s="40">
        <v>88</v>
      </c>
    </row>
    <row r="181" spans="1:4" x14ac:dyDescent="0.2">
      <c r="A181" s="40" t="s">
        <v>73</v>
      </c>
      <c r="B181" s="40" t="s">
        <v>14</v>
      </c>
      <c r="C181" s="40" t="s">
        <v>9</v>
      </c>
      <c r="D181" s="40">
        <v>1</v>
      </c>
    </row>
    <row r="182" spans="1:4" x14ac:dyDescent="0.2">
      <c r="A182" s="40" t="s">
        <v>73</v>
      </c>
      <c r="B182" s="40" t="s">
        <v>15</v>
      </c>
      <c r="C182" s="40" t="s">
        <v>8</v>
      </c>
      <c r="D182" s="40">
        <v>39</v>
      </c>
    </row>
    <row r="183" spans="1:4" x14ac:dyDescent="0.2">
      <c r="A183" s="40" t="s">
        <v>73</v>
      </c>
      <c r="B183" s="40" t="s">
        <v>15</v>
      </c>
      <c r="C183" s="40" t="s">
        <v>9</v>
      </c>
      <c r="D183" s="40">
        <v>4</v>
      </c>
    </row>
    <row r="184" spans="1:4" x14ac:dyDescent="0.2">
      <c r="A184" s="40" t="s">
        <v>72</v>
      </c>
      <c r="B184" s="40" t="s">
        <v>7</v>
      </c>
      <c r="C184" s="40" t="s">
        <v>8</v>
      </c>
      <c r="D184" s="40">
        <v>5</v>
      </c>
    </row>
    <row r="185" spans="1:4" x14ac:dyDescent="0.2">
      <c r="A185" s="40" t="s">
        <v>72</v>
      </c>
      <c r="B185" s="40" t="s">
        <v>7</v>
      </c>
      <c r="C185" s="40" t="s">
        <v>9</v>
      </c>
      <c r="D185" s="40">
        <v>0</v>
      </c>
    </row>
    <row r="186" spans="1:4" x14ac:dyDescent="0.2">
      <c r="A186" s="40" t="s">
        <v>72</v>
      </c>
      <c r="B186" s="40" t="s">
        <v>10</v>
      </c>
      <c r="C186" s="40" t="s">
        <v>8</v>
      </c>
      <c r="D186" s="40">
        <v>3</v>
      </c>
    </row>
    <row r="187" spans="1:4" x14ac:dyDescent="0.2">
      <c r="A187" s="40" t="s">
        <v>72</v>
      </c>
      <c r="B187" s="40" t="s">
        <v>10</v>
      </c>
      <c r="C187" s="40" t="s">
        <v>9</v>
      </c>
      <c r="D187" s="40">
        <v>0</v>
      </c>
    </row>
    <row r="188" spans="1:4" x14ac:dyDescent="0.2">
      <c r="A188" s="40" t="s">
        <v>72</v>
      </c>
      <c r="B188" s="40" t="s">
        <v>11</v>
      </c>
      <c r="C188" s="40" t="s">
        <v>8</v>
      </c>
      <c r="D188" s="40">
        <v>230</v>
      </c>
    </row>
    <row r="189" spans="1:4" x14ac:dyDescent="0.2">
      <c r="A189" s="40" t="s">
        <v>72</v>
      </c>
      <c r="B189" s="40" t="s">
        <v>11</v>
      </c>
      <c r="C189" s="40" t="s">
        <v>9</v>
      </c>
      <c r="D189" s="40">
        <v>38</v>
      </c>
    </row>
    <row r="190" spans="1:4" x14ac:dyDescent="0.2">
      <c r="A190" s="40" t="s">
        <v>72</v>
      </c>
      <c r="B190" s="40" t="s">
        <v>12</v>
      </c>
      <c r="C190" s="40" t="s">
        <v>8</v>
      </c>
      <c r="D190" s="40">
        <v>17</v>
      </c>
    </row>
    <row r="191" spans="1:4" x14ac:dyDescent="0.2">
      <c r="A191" s="40" t="s">
        <v>72</v>
      </c>
      <c r="B191" s="40" t="s">
        <v>12</v>
      </c>
      <c r="C191" s="40" t="s">
        <v>9</v>
      </c>
      <c r="D191" s="40">
        <v>0</v>
      </c>
    </row>
    <row r="192" spans="1:4" x14ac:dyDescent="0.2">
      <c r="A192" s="40" t="s">
        <v>72</v>
      </c>
      <c r="B192" s="40" t="s">
        <v>13</v>
      </c>
      <c r="C192" s="40" t="s">
        <v>8</v>
      </c>
      <c r="D192" s="40">
        <v>14</v>
      </c>
    </row>
    <row r="193" spans="1:4" x14ac:dyDescent="0.2">
      <c r="A193" s="40" t="s">
        <v>72</v>
      </c>
      <c r="B193" s="40" t="s">
        <v>13</v>
      </c>
      <c r="C193" s="40" t="s">
        <v>9</v>
      </c>
      <c r="D193" s="40">
        <v>8</v>
      </c>
    </row>
    <row r="194" spans="1:4" x14ac:dyDescent="0.2">
      <c r="A194" s="40" t="s">
        <v>72</v>
      </c>
      <c r="B194" s="40" t="s">
        <v>14</v>
      </c>
      <c r="C194" s="40" t="s">
        <v>8</v>
      </c>
      <c r="D194" s="40">
        <v>132</v>
      </c>
    </row>
    <row r="195" spans="1:4" x14ac:dyDescent="0.2">
      <c r="A195" s="40" t="s">
        <v>72</v>
      </c>
      <c r="B195" s="40" t="s">
        <v>14</v>
      </c>
      <c r="C195" s="40" t="s">
        <v>9</v>
      </c>
      <c r="D195" s="40">
        <v>11</v>
      </c>
    </row>
    <row r="196" spans="1:4" x14ac:dyDescent="0.2">
      <c r="A196" s="40" t="s">
        <v>72</v>
      </c>
      <c r="B196" s="40" t="s">
        <v>15</v>
      </c>
      <c r="C196" s="40" t="s">
        <v>8</v>
      </c>
      <c r="D196" s="40">
        <v>58</v>
      </c>
    </row>
    <row r="197" spans="1:4" x14ac:dyDescent="0.2">
      <c r="A197" s="40" t="s">
        <v>72</v>
      </c>
      <c r="B197" s="40" t="s">
        <v>15</v>
      </c>
      <c r="C197" s="40" t="s">
        <v>9</v>
      </c>
      <c r="D197" s="40">
        <v>6</v>
      </c>
    </row>
    <row r="198" spans="1:4" x14ac:dyDescent="0.2">
      <c r="A198" s="40" t="s">
        <v>98</v>
      </c>
      <c r="B198" s="40" t="s">
        <v>7</v>
      </c>
      <c r="C198" s="40" t="s">
        <v>8</v>
      </c>
      <c r="D198" s="40">
        <v>7</v>
      </c>
    </row>
    <row r="199" spans="1:4" x14ac:dyDescent="0.2">
      <c r="A199" s="40" t="s">
        <v>98</v>
      </c>
      <c r="B199" s="40" t="s">
        <v>7</v>
      </c>
      <c r="C199" s="40" t="s">
        <v>9</v>
      </c>
      <c r="D199" s="40">
        <v>0</v>
      </c>
    </row>
    <row r="200" spans="1:4" x14ac:dyDescent="0.2">
      <c r="A200" s="40" t="s">
        <v>98</v>
      </c>
      <c r="B200" s="40" t="s">
        <v>10</v>
      </c>
      <c r="C200" s="40" t="s">
        <v>8</v>
      </c>
      <c r="D200" s="40">
        <v>4</v>
      </c>
    </row>
    <row r="201" spans="1:4" x14ac:dyDescent="0.2">
      <c r="A201" s="40" t="s">
        <v>98</v>
      </c>
      <c r="B201" s="40" t="s">
        <v>10</v>
      </c>
      <c r="C201" s="40" t="s">
        <v>9</v>
      </c>
      <c r="D201" s="40">
        <v>2</v>
      </c>
    </row>
    <row r="202" spans="1:4" x14ac:dyDescent="0.2">
      <c r="A202" s="40" t="s">
        <v>98</v>
      </c>
      <c r="B202" s="40" t="s">
        <v>11</v>
      </c>
      <c r="C202" s="40" t="s">
        <v>8</v>
      </c>
      <c r="D202" s="40">
        <v>241</v>
      </c>
    </row>
    <row r="203" spans="1:4" x14ac:dyDescent="0.2">
      <c r="A203" s="40" t="s">
        <v>98</v>
      </c>
      <c r="B203" s="40" t="s">
        <v>11</v>
      </c>
      <c r="C203" s="40" t="s">
        <v>9</v>
      </c>
      <c r="D203" s="40">
        <v>35</v>
      </c>
    </row>
    <row r="204" spans="1:4" x14ac:dyDescent="0.2">
      <c r="A204" s="40" t="s">
        <v>98</v>
      </c>
      <c r="B204" s="40" t="s">
        <v>12</v>
      </c>
      <c r="C204" s="40" t="s">
        <v>8</v>
      </c>
      <c r="D204" s="40">
        <v>20</v>
      </c>
    </row>
    <row r="205" spans="1:4" x14ac:dyDescent="0.2">
      <c r="A205" s="40" t="s">
        <v>98</v>
      </c>
      <c r="B205" s="40" t="s">
        <v>12</v>
      </c>
      <c r="C205" s="40" t="s">
        <v>9</v>
      </c>
      <c r="D205" s="40">
        <v>0</v>
      </c>
    </row>
    <row r="206" spans="1:4" x14ac:dyDescent="0.2">
      <c r="A206" s="40" t="s">
        <v>98</v>
      </c>
      <c r="B206" s="40" t="s">
        <v>13</v>
      </c>
      <c r="C206" s="40" t="s">
        <v>8</v>
      </c>
      <c r="D206" s="40">
        <v>19</v>
      </c>
    </row>
    <row r="207" spans="1:4" x14ac:dyDescent="0.2">
      <c r="A207" s="40" t="s">
        <v>98</v>
      </c>
      <c r="B207" s="40" t="s">
        <v>13</v>
      </c>
      <c r="C207" s="40" t="s">
        <v>9</v>
      </c>
      <c r="D207" s="40">
        <v>2</v>
      </c>
    </row>
    <row r="208" spans="1:4" x14ac:dyDescent="0.2">
      <c r="A208" s="40" t="s">
        <v>98</v>
      </c>
      <c r="B208" s="40" t="s">
        <v>14</v>
      </c>
      <c r="C208" s="40" t="s">
        <v>8</v>
      </c>
      <c r="D208" s="40">
        <v>99</v>
      </c>
    </row>
    <row r="209" spans="1:4" x14ac:dyDescent="0.2">
      <c r="A209" s="40" t="s">
        <v>98</v>
      </c>
      <c r="B209" s="40" t="s">
        <v>14</v>
      </c>
      <c r="C209" s="40" t="s">
        <v>9</v>
      </c>
      <c r="D209" s="40">
        <v>2</v>
      </c>
    </row>
    <row r="210" spans="1:4" x14ac:dyDescent="0.2">
      <c r="A210" s="40" t="s">
        <v>98</v>
      </c>
      <c r="B210" s="40" t="s">
        <v>15</v>
      </c>
      <c r="C210" s="40" t="s">
        <v>8</v>
      </c>
      <c r="D210" s="40">
        <v>59</v>
      </c>
    </row>
    <row r="211" spans="1:4" x14ac:dyDescent="0.2">
      <c r="A211" s="40" t="s">
        <v>98</v>
      </c>
      <c r="B211" s="40" t="s">
        <v>15</v>
      </c>
      <c r="C211" s="40" t="s">
        <v>9</v>
      </c>
      <c r="D211" s="40">
        <v>5</v>
      </c>
    </row>
    <row r="212" spans="1:4" x14ac:dyDescent="0.2">
      <c r="A212" s="40" t="s">
        <v>104</v>
      </c>
      <c r="B212" s="40" t="s">
        <v>7</v>
      </c>
      <c r="C212" s="40" t="s">
        <v>8</v>
      </c>
      <c r="D212" s="40">
        <v>13</v>
      </c>
    </row>
    <row r="213" spans="1:4" x14ac:dyDescent="0.2">
      <c r="A213" s="40" t="s">
        <v>104</v>
      </c>
      <c r="B213" s="40" t="s">
        <v>7</v>
      </c>
      <c r="C213" s="40" t="s">
        <v>9</v>
      </c>
      <c r="D213" s="40">
        <v>1</v>
      </c>
    </row>
    <row r="214" spans="1:4" x14ac:dyDescent="0.2">
      <c r="A214" s="40" t="s">
        <v>104</v>
      </c>
      <c r="B214" s="40" t="s">
        <v>10</v>
      </c>
      <c r="C214" s="40" t="s">
        <v>8</v>
      </c>
      <c r="D214" s="40">
        <v>5</v>
      </c>
    </row>
    <row r="215" spans="1:4" x14ac:dyDescent="0.2">
      <c r="A215" s="40" t="s">
        <v>104</v>
      </c>
      <c r="B215" s="40" t="s">
        <v>10</v>
      </c>
      <c r="C215" s="40" t="s">
        <v>9</v>
      </c>
      <c r="D215" s="40">
        <v>0</v>
      </c>
    </row>
    <row r="216" spans="1:4" x14ac:dyDescent="0.2">
      <c r="A216" s="40" t="s">
        <v>104</v>
      </c>
      <c r="B216" s="40" t="s">
        <v>11</v>
      </c>
      <c r="C216" s="40" t="s">
        <v>8</v>
      </c>
      <c r="D216" s="40">
        <v>248</v>
      </c>
    </row>
    <row r="217" spans="1:4" x14ac:dyDescent="0.2">
      <c r="A217" s="40" t="s">
        <v>104</v>
      </c>
      <c r="B217" s="40" t="s">
        <v>11</v>
      </c>
      <c r="C217" s="40" t="s">
        <v>9</v>
      </c>
      <c r="D217" s="40">
        <v>23</v>
      </c>
    </row>
    <row r="218" spans="1:4" x14ac:dyDescent="0.2">
      <c r="A218" s="40" t="s">
        <v>104</v>
      </c>
      <c r="B218" s="40" t="s">
        <v>12</v>
      </c>
      <c r="C218" s="40" t="s">
        <v>8</v>
      </c>
      <c r="D218" s="40">
        <v>21</v>
      </c>
    </row>
    <row r="219" spans="1:4" x14ac:dyDescent="0.2">
      <c r="A219" s="40" t="s">
        <v>104</v>
      </c>
      <c r="B219" s="40" t="s">
        <v>12</v>
      </c>
      <c r="C219" s="40" t="s">
        <v>9</v>
      </c>
      <c r="D219" s="40">
        <v>0</v>
      </c>
    </row>
    <row r="220" spans="1:4" x14ac:dyDescent="0.2">
      <c r="A220" s="40" t="s">
        <v>104</v>
      </c>
      <c r="B220" s="40" t="s">
        <v>13</v>
      </c>
      <c r="C220" s="40" t="s">
        <v>8</v>
      </c>
      <c r="D220" s="40">
        <v>16</v>
      </c>
    </row>
    <row r="221" spans="1:4" x14ac:dyDescent="0.2">
      <c r="A221" s="40" t="s">
        <v>104</v>
      </c>
      <c r="B221" s="40" t="s">
        <v>13</v>
      </c>
      <c r="C221" s="40" t="s">
        <v>9</v>
      </c>
      <c r="D221" s="40">
        <v>1</v>
      </c>
    </row>
    <row r="222" spans="1:4" x14ac:dyDescent="0.2">
      <c r="A222" s="40" t="s">
        <v>104</v>
      </c>
      <c r="B222" s="40" t="s">
        <v>14</v>
      </c>
      <c r="C222" s="40" t="s">
        <v>8</v>
      </c>
      <c r="D222" s="40">
        <v>128</v>
      </c>
    </row>
    <row r="223" spans="1:4" x14ac:dyDescent="0.2">
      <c r="A223" s="40" t="s">
        <v>104</v>
      </c>
      <c r="B223" s="40" t="s">
        <v>14</v>
      </c>
      <c r="C223" s="40" t="s">
        <v>9</v>
      </c>
      <c r="D223" s="40">
        <v>7</v>
      </c>
    </row>
    <row r="224" spans="1:4" x14ac:dyDescent="0.2">
      <c r="A224" s="40" t="s">
        <v>104</v>
      </c>
      <c r="B224" s="40" t="s">
        <v>15</v>
      </c>
      <c r="C224" s="40" t="s">
        <v>8</v>
      </c>
      <c r="D224" s="40">
        <v>50</v>
      </c>
    </row>
    <row r="225" spans="1:4" x14ac:dyDescent="0.2">
      <c r="A225" s="40" t="s">
        <v>104</v>
      </c>
      <c r="B225" s="40" t="s">
        <v>15</v>
      </c>
      <c r="C225" s="40" t="s">
        <v>9</v>
      </c>
      <c r="D225" s="40">
        <v>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564D5-91F3-47BE-8271-D89132032C92}">
  <sheetPr codeName="Sheet8">
    <tabColor rgb="FFFF0000"/>
  </sheetPr>
  <dimension ref="A1:R31"/>
  <sheetViews>
    <sheetView showGridLines="0" zoomScaleNormal="100" workbookViewId="0">
      <selection activeCell="J8" sqref="J8:L15"/>
    </sheetView>
  </sheetViews>
  <sheetFormatPr defaultColWidth="9.140625" defaultRowHeight="15" x14ac:dyDescent="0.2"/>
  <cols>
    <col min="1" max="1" width="25.42578125" style="18" bestFit="1" customWidth="1"/>
    <col min="2" max="4" width="10.5703125" style="18" customWidth="1"/>
    <col min="5" max="5" width="5.5703125" style="18" bestFit="1" customWidth="1"/>
    <col min="6" max="8" width="10.5703125" style="18" customWidth="1"/>
    <col min="9" max="9" width="5.5703125" style="18" bestFit="1" customWidth="1"/>
    <col min="10" max="12" width="10.5703125" style="18" customWidth="1"/>
    <col min="13" max="13" width="9.140625" style="18" customWidth="1"/>
    <col min="14" max="16384" width="9.140625" style="18"/>
  </cols>
  <sheetData>
    <row r="1" spans="1:18" ht="37.5" customHeight="1" x14ac:dyDescent="0.2">
      <c r="A1" s="41"/>
      <c r="B1" s="42"/>
      <c r="C1" s="42"/>
      <c r="D1" s="42"/>
      <c r="E1" s="42"/>
      <c r="F1" s="42"/>
      <c r="G1" s="42"/>
      <c r="H1" s="42"/>
      <c r="I1" s="42"/>
      <c r="J1" s="42"/>
      <c r="K1" s="42"/>
      <c r="L1" s="42"/>
      <c r="M1" s="43"/>
      <c r="N1" s="43"/>
      <c r="O1" s="43"/>
      <c r="P1" s="43"/>
      <c r="Q1" s="43"/>
    </row>
    <row r="3" spans="1:18" ht="15.75" x14ac:dyDescent="0.2">
      <c r="A3" s="44"/>
    </row>
    <row r="4" spans="1:18" ht="15.75" x14ac:dyDescent="0.2">
      <c r="A4" s="45" t="str">
        <f>FIRE0302!A4</f>
        <v>2009/10</v>
      </c>
      <c r="B4" s="45"/>
      <c r="C4" s="45"/>
      <c r="D4" s="45"/>
      <c r="L4" s="19"/>
      <c r="N4" s="46"/>
      <c r="O4" s="46"/>
      <c r="P4" s="46"/>
      <c r="Q4" s="46"/>
      <c r="R4" s="46"/>
    </row>
    <row r="5" spans="1:18" x14ac:dyDescent="0.2">
      <c r="N5" s="46"/>
      <c r="O5" s="46"/>
      <c r="P5" s="46"/>
      <c r="Q5" s="46"/>
      <c r="R5" s="46"/>
    </row>
    <row r="6" spans="1:18" x14ac:dyDescent="0.2">
      <c r="B6" s="47" t="s">
        <v>62</v>
      </c>
      <c r="C6" s="47"/>
      <c r="D6" s="47"/>
      <c r="E6" s="48"/>
      <c r="F6" s="47" t="s">
        <v>63</v>
      </c>
      <c r="G6" s="47"/>
      <c r="H6" s="47"/>
      <c r="I6" s="48"/>
      <c r="J6" s="47" t="s">
        <v>47</v>
      </c>
      <c r="K6" s="47"/>
      <c r="L6" s="47"/>
      <c r="N6" s="46"/>
      <c r="O6" s="46"/>
      <c r="P6" s="46"/>
      <c r="Q6" s="46"/>
      <c r="R6" s="46"/>
    </row>
    <row r="7" spans="1:18" ht="20.100000000000001" customHeight="1" x14ac:dyDescent="0.2">
      <c r="A7" s="49" t="s">
        <v>48</v>
      </c>
      <c r="B7" s="50" t="s">
        <v>49</v>
      </c>
      <c r="C7" s="50" t="s">
        <v>8</v>
      </c>
      <c r="D7" s="50" t="s">
        <v>9</v>
      </c>
      <c r="E7" s="50"/>
      <c r="F7" s="50" t="s">
        <v>49</v>
      </c>
      <c r="G7" s="50" t="s">
        <v>8</v>
      </c>
      <c r="H7" s="50" t="s">
        <v>9</v>
      </c>
      <c r="I7" s="50"/>
      <c r="J7" s="50" t="s">
        <v>49</v>
      </c>
      <c r="K7" s="50" t="s">
        <v>8</v>
      </c>
      <c r="L7" s="50" t="s">
        <v>9</v>
      </c>
      <c r="N7" s="46"/>
      <c r="O7" s="46"/>
      <c r="P7" s="46"/>
      <c r="Q7" s="46"/>
      <c r="R7" s="46"/>
    </row>
    <row r="8" spans="1:18" x14ac:dyDescent="0.2">
      <c r="A8" s="18" t="s">
        <v>49</v>
      </c>
      <c r="B8" s="18" cm="1">
        <f t="array" ref="B8">IF($A$4="2009/10",SUMPRODUCT(('0910'!$A$2:$A$1000=$A$4)*('0910'!$D$2:$D$1000)),SUMPRODUCT(('Data - primary fires'!$A$2:$A$454=$A$4)*('Data - primary fires'!$D$2:$D$454)))</f>
        <v>32793</v>
      </c>
      <c r="C8" s="18" cm="1">
        <f t="array" ref="C8">IF($A$4="2009/10",SUMPRODUCT(('0910'!$A$2:$A$1000=$A$4)*('0910'!$C$2:$C$1000=$C$7)*('0910'!$D$2:$D$1000)),SUMPRODUCT(('Data - primary fires'!$A$2:$A$454=$A$4)*('Data - primary fires'!$C$2:$C$454=$C$7)*('Data - primary fires'!$D$2:$D$454)))</f>
        <v>14087</v>
      </c>
      <c r="D8" s="18" cm="1">
        <f t="array" ref="D8">IF($A$4="2009/10",SUMPRODUCT(('0910'!$A$2:$A$1000=$A$4)*('0910'!$C$2:$C$1000=$D$7)*('0910'!$D$2:$D$1000)),SUMPRODUCT(('Data - primary fires'!$A$2:$A$454=$A$4)*('Data - primary fires'!$C$2:$C$454=$D$7)*('Data - primary fires'!$D$2:$D$454)))</f>
        <v>18706</v>
      </c>
      <c r="E8" s="19"/>
      <c r="F8" s="18" cm="1">
        <f t="array" ref="F8">IF($A$4="2009/10",SUMPRODUCT(('0910'!$A$2:$A$1000=$A$4)*('0910'!$E$2:$E$1000)),SUMPRODUCT(('Data - fatalities'!$A$2:$A$479=$A$4)*('Data - fatalities'!$D$2:$D$479)))</f>
        <v>40</v>
      </c>
      <c r="G8" s="18" cm="1">
        <f t="array" ref="G8">IF($A$4="2009/10",SUMPRODUCT(('0910'!$A$2:$A$1000=$A$4)*('0910'!$C$2:$C$1000=$C$7)*('0910'!$E$2:$E$1000)),SUMPRODUCT(('Data - fatalities'!$A$2:$A$479=$A$4)*('Data - fatalities'!$C$2:$C$479=$C$7)*('Data - fatalities'!$D$2:$D$479)))</f>
        <v>19</v>
      </c>
      <c r="H8" s="18" cm="1">
        <f t="array" ref="H8">IF($A$4="2009/10",SUMPRODUCT(('0910'!$A$2:$A$1000=$A$4)*('0910'!$C$2:$C$1000=$D$7)*('0910'!$E$2:$E$1000)),SUMPRODUCT(('Data - fatalities'!$A$2:$A$479=$A$4)*('Data - fatalities'!$C$2:$C$479=$D$7)*('Data - fatalities'!$D$2:$D$479)))</f>
        <v>21</v>
      </c>
      <c r="I8" s="19"/>
      <c r="J8" s="18" cm="1">
        <f t="array" ref="J8">IF($A$4="2009/10",SUMPRODUCT(('0910'!$A$2:$A$1000=$A$4)*('0910'!$F$2:$F$1000)),SUMPRODUCT(('Data - casualties'!$A$2:$A$479=$A$4)*('Data - casualties'!$D$2:$D$479)))</f>
        <v>541</v>
      </c>
      <c r="K8" s="18" cm="1">
        <f t="array" ref="K8">IF($A$4="2009/10",SUMPRODUCT(('0910'!$A$2:$A$1000=$A$4)*('0910'!$C$2:$C$1000=$C$7)*('0910'!$F$2:$F$1000)),SUMPRODUCT(('Data - casualties'!$A$2:$A$479=$A$4)*('Data - casualties'!$C$2:$C$479=$C$7)*('Data - casualties'!$D$2:$D$479)))</f>
        <v>457</v>
      </c>
      <c r="L8" s="18" cm="1">
        <f t="array" ref="L8">IF($A$4="2009/10",SUMPRODUCT(('0910'!$A$2:$A$1000=$A$4)*('0910'!$C$2:$C$1000=$D$7)*('0910'!$F$2:$F$1000)),SUMPRODUCT(('Data - casualties'!$A$2:$A$479=$A$4)*('Data - casualties'!$C$2:$C$479=$D$7)*('Data - casualties'!$D$2:$D$479)))</f>
        <v>84</v>
      </c>
    </row>
    <row r="9" spans="1:18" x14ac:dyDescent="0.2">
      <c r="A9" s="18" t="s">
        <v>11</v>
      </c>
      <c r="B9" s="18" cm="1">
        <f t="array" ref="B9">IF($A$4="2009/10",SUMPRODUCT(('0910'!$A$2:$A$1000=$A$4)*('0910'!$B$2:$B$1000=$A9)*('0910'!$D$2:$D$1000)),SUMPRODUCT(('Data - primary fires'!$A$2:$A$454=$A$4)*('Data - primary fires'!$B$2:$B$454=$A9)*('Data - primary fires'!$D$2:$D$454)))</f>
        <v>22119</v>
      </c>
      <c r="C9" s="18" cm="1">
        <f t="array" ref="C9">IF($A$4="2009/10",SUMPRODUCT(('0910'!$A$2:$A$1000=$A$4)*('0910'!$C$2:$C$1000=$C$7)*('0910'!$B$2:$B$1000=$A9)*('0910'!$D$2:$D$1000)),SUMPRODUCT(('Data - primary fires'!$A$2:$A$454=$A$4)*('Data - primary fires'!$B$2:$B$454=$A9)*('Data - primary fires'!$C$2:$C$454=$C$7)*('Data - primary fires'!$D$2:$D$454)))</f>
        <v>9339</v>
      </c>
      <c r="D9" s="18" cm="1">
        <f t="array" ref="D9">IF($A$4="2009/10",SUMPRODUCT(('0910'!$A$2:$A$1000=$A$4)*('0910'!$C$2:$C$1000=$D$7)*('0910'!$B$2:$B$1000=$A9)*('0910'!$D$2:$D$1000)),SUMPRODUCT(('Data - primary fires'!$A$2:$A$454=$A$4)*('Data - primary fires'!$B$2:$B$454=$A9)*('Data - primary fires'!$C$2:$C$454=$D$7)*('Data - primary fires'!$D$2:$D$454)))</f>
        <v>12780</v>
      </c>
      <c r="E9" s="19"/>
      <c r="F9" s="18" cm="1">
        <f t="array" ref="F9">IF($A$4="2009/10",SUMPRODUCT(('0910'!$A$2:$A$1000=$A$4)*('0910'!$B$2:$B$1000=$A9)*('0910'!$E$2:$E$1000)),SUMPRODUCT(('Data - fatalities'!$A$2:$A$479=$A$4)*('Data - fatalities'!$B$2:$B$479=$A9)*('Data - fatalities'!$D$2:$D$479)))</f>
        <v>34</v>
      </c>
      <c r="G9" s="18" cm="1">
        <f t="array" ref="G9">IF($A$4="2009/10",SUMPRODUCT(('0910'!$A$2:$A$1000=$A$4)*('0910'!$C$2:$C$1000=$C$7)*('0910'!$B$2:$B$1000=$A9)*('0910'!$E$2:$E$1000)),SUMPRODUCT(('Data - fatalities'!$A$2:$A$479=$A$4)*('Data - fatalities'!$B$2:$B$479=$A9)*('Data - fatalities'!$C$2:$C$479=$C$7)*('Data - fatalities'!$D$2:$D$479)))</f>
        <v>14</v>
      </c>
      <c r="H9" s="18" cm="1">
        <f t="array" ref="H9">IF($A$4="2009/10",SUMPRODUCT(('0910'!$A$2:$A$1000=$A$4)*('0910'!$C$2:$C$1000=$D$7)*('0910'!$B$2:$B$1000=$A9)*('0910'!$E$2:$E$1000)),SUMPRODUCT(('Data - fatalities'!$A$2:$A$479=$A$4)*('Data - fatalities'!$B$2:$B$479=$A9)*('Data - fatalities'!$C$2:$C$479=$D$7)*('Data - fatalities'!$D$2:$D$479)))</f>
        <v>20</v>
      </c>
      <c r="I9" s="19"/>
      <c r="J9" s="18" cm="1">
        <f t="array" ref="J9">IF($A$4="2009/10",SUMPRODUCT(('0910'!$A$2:$A$1000=$A$4)*('0910'!$B$2:$B$1000=$A9)*('0910'!$F$2:$F$1000)),SUMPRODUCT(('Data - casualties'!$A$2:$A$479=$A$4)*('Data - casualties'!$B$2:$B$479=$A9)*('Data - casualties'!$D$2:$D$479)))</f>
        <v>343</v>
      </c>
      <c r="K9" s="18" cm="1">
        <f t="array" ref="K9">IF($A$4="2009/10",SUMPRODUCT(('0910'!$A$2:$A$1000=$A$4)*('0910'!$C$2:$C$1000=$C$7)*('0910'!$B$2:$B$1000=$A9)*('0910'!$F$2:$F$1000)),SUMPRODUCT(('Data - casualties'!$A$2:$A$479=$A$4)*('Data - casualties'!$B$2:$B$479=$A9)*('Data - casualties'!$C$2:$C$479=$C$7)*('Data - casualties'!$D$2:$D$479)))</f>
        <v>293</v>
      </c>
      <c r="L9" s="18" cm="1">
        <f t="array" ref="L9">IF($A$4="2009/10",SUMPRODUCT(('0910'!$A$2:$A$1000=$A$4)*('0910'!$C$2:$C$1000=$D$7)*('0910'!$B$2:$B$1000=$A9)*('0910'!$F$2:$F$1000)),SUMPRODUCT(('Data - casualties'!$A$2:$A$479=$A$4)*('Data - casualties'!$B$2:$B$479=$A9)*('Data - casualties'!$C$2:$C$479=$D$7)*('Data - casualties'!$D$2:$D$479)))</f>
        <v>50</v>
      </c>
    </row>
    <row r="10" spans="1:18" x14ac:dyDescent="0.2">
      <c r="A10" s="18" t="s">
        <v>13</v>
      </c>
      <c r="B10" s="18" cm="1">
        <f t="array" ref="B10">IF($A$4="2009/10",SUMPRODUCT(('0910'!$A$2:$A$1000=$A$4)*('0910'!$B$2:$B$1000=$A10)*('0910'!$D$2:$D$1000)),SUMPRODUCT(('Data - primary fires'!$A$2:$A$454=$A$4)*('Data - primary fires'!$B$2:$B$454=$A10)*('Data - primary fires'!$D$2:$D$454)))</f>
        <v>2769</v>
      </c>
      <c r="C10" s="18" cm="1">
        <f t="array" ref="C10">IF($A$4="2009/10",SUMPRODUCT(('0910'!$A$2:$A$1000=$A$4)*('0910'!$C$2:$C$1000=$C$7)*('0910'!$B$2:$B$1000=$A10)*('0910'!$D$2:$D$1000)),SUMPRODUCT(('Data - primary fires'!$A$2:$A$454=$A$4)*('Data - primary fires'!$B$2:$B$454=$A10)*('Data - primary fires'!$C$2:$C$454=$C$7)*('Data - primary fires'!$D$2:$D$454)))</f>
        <v>384</v>
      </c>
      <c r="D10" s="18" cm="1">
        <f t="array" ref="D10">IF($A$4="2009/10",SUMPRODUCT(('0910'!$A$2:$A$1000=$A$4)*('0910'!$C$2:$C$1000=$D$7)*('0910'!$B$2:$B$1000=$A10)*('0910'!$D$2:$D$1000)),SUMPRODUCT(('Data - primary fires'!$A$2:$A$454=$A$4)*('Data - primary fires'!$B$2:$B$454=$A10)*('Data - primary fires'!$C$2:$C$454=$D$7)*('Data - primary fires'!$D$2:$D$454)))</f>
        <v>2385</v>
      </c>
      <c r="E10" s="19"/>
      <c r="F10" s="18" cm="1">
        <f t="array" ref="F10">IF($A$4="2009/10",SUMPRODUCT(('0910'!$A$2:$A$1000=$A$4)*('0910'!$B$2:$B$1000=$A10)*('0910'!$E$2:$E$1000)),SUMPRODUCT(('Data - fatalities'!$A$2:$A$479=$A$4)*('Data - fatalities'!$B$2:$B$479=$A10)*('Data - fatalities'!$D$2:$D$479)))</f>
        <v>0</v>
      </c>
      <c r="G10" s="18" cm="1">
        <f t="array" ref="G10">IF($A$4="2009/10",SUMPRODUCT(('0910'!$A$2:$A$1000=$A$4)*('0910'!$C$2:$C$1000=$C$7)*('0910'!$B$2:$B$1000=$A10)*('0910'!$E$2:$E$1000)),SUMPRODUCT(('Data - fatalities'!$A$2:$A$479=$A$4)*('Data - fatalities'!$B$2:$B$479=$A10)*('Data - fatalities'!$C$2:$C$479=$C$7)*('Data - fatalities'!$D$2:$D$479)))</f>
        <v>0</v>
      </c>
      <c r="H10" s="18" cm="1">
        <f t="array" ref="H10">IF($A$4="2009/10",SUMPRODUCT(('0910'!$A$2:$A$1000=$A$4)*('0910'!$C$2:$C$1000=$D$7)*('0910'!$B$2:$B$1000=$A10)*('0910'!$E$2:$E$1000)),SUMPRODUCT(('Data - fatalities'!$A$2:$A$479=$A$4)*('Data - fatalities'!$B$2:$B$479=$A10)*('Data - fatalities'!$C$2:$C$479=$D$7)*('Data - fatalities'!$D$2:$D$479)))</f>
        <v>0</v>
      </c>
      <c r="I10" s="19"/>
      <c r="J10" s="18" cm="1">
        <f t="array" ref="J10">IF($A$4="2009/10",SUMPRODUCT(('0910'!$A$2:$A$1000=$A$4)*('0910'!$B$2:$B$1000=$A10)*('0910'!$F$2:$F$1000)),SUMPRODUCT(('Data - casualties'!$A$2:$A$479=$A$4)*('Data - casualties'!$B$2:$B$479=$A10)*('Data - casualties'!$D$2:$D$479)))</f>
        <v>35</v>
      </c>
      <c r="K10" s="18" cm="1">
        <f t="array" ref="K10">IF($A$4="2009/10",SUMPRODUCT(('0910'!$A$2:$A$1000=$A$4)*('0910'!$C$2:$C$1000=$C$7)*('0910'!$B$2:$B$1000=$A10)*('0910'!$F$2:$F$1000)),SUMPRODUCT(('Data - casualties'!$A$2:$A$479=$A$4)*('Data - casualties'!$B$2:$B$479=$A10)*('Data - casualties'!$C$2:$C$479=$C$7)*('Data - casualties'!$D$2:$D$479)))</f>
        <v>31</v>
      </c>
      <c r="L10" s="18" cm="1">
        <f t="array" ref="L10">IF($A$4="2009/10",SUMPRODUCT(('0910'!$A$2:$A$1000=$A$4)*('0910'!$C$2:$C$1000=$D$7)*('0910'!$B$2:$B$1000=$A10)*('0910'!$F$2:$F$1000)),SUMPRODUCT(('Data - casualties'!$A$2:$A$479=$A$4)*('Data - casualties'!$B$2:$B$479=$A10)*('Data - casualties'!$C$2:$C$479=$D$7)*('Data - casualties'!$D$2:$D$479)))</f>
        <v>4</v>
      </c>
    </row>
    <row r="11" spans="1:18" x14ac:dyDescent="0.2">
      <c r="A11" s="18" t="s">
        <v>15</v>
      </c>
      <c r="B11" s="18" cm="1">
        <f t="array" ref="B11">IF($A$4="2009/10",SUMPRODUCT(('0910'!$A$2:$A$1000=$A$4)*('0910'!$B$2:$B$1000=$A11)*('0910'!$D$2:$D$1000)),SUMPRODUCT(('Data - primary fires'!$A$2:$A$454=$A$4)*('Data - primary fires'!$B$2:$B$454=$A11)*('Data - primary fires'!$D$2:$D$454)))</f>
        <v>2832</v>
      </c>
      <c r="C11" s="18" cm="1">
        <f t="array" ref="C11">IF($A$4="2009/10",SUMPRODUCT(('0910'!$A$2:$A$1000=$A$4)*('0910'!$C$2:$C$1000=$C$7)*('0910'!$B$2:$B$1000=$A11)*('0910'!$D$2:$D$1000)),SUMPRODUCT(('Data - primary fires'!$A$2:$A$454=$A$4)*('Data - primary fires'!$B$2:$B$454=$A11)*('Data - primary fires'!$C$2:$C$454=$C$7)*('Data - primary fires'!$D$2:$D$454)))</f>
        <v>1357</v>
      </c>
      <c r="D11" s="18" cm="1">
        <f t="array" ref="D11">IF($A$4="2009/10",SUMPRODUCT(('0910'!$A$2:$A$1000=$A$4)*('0910'!$C$2:$C$1000=$D$7)*('0910'!$B$2:$B$1000=$A11)*('0910'!$D$2:$D$1000)),SUMPRODUCT(('Data - primary fires'!$A$2:$A$454=$A$4)*('Data - primary fires'!$B$2:$B$454=$A11)*('Data - primary fires'!$C$2:$C$454=$D$7)*('Data - primary fires'!$D$2:$D$454)))</f>
        <v>1475</v>
      </c>
      <c r="E11" s="19"/>
      <c r="F11" s="18" cm="1">
        <f t="array" ref="F11">IF($A$4="2009/10",SUMPRODUCT(('0910'!$A$2:$A$1000=$A$4)*('0910'!$B$2:$B$1000=$A11)*('0910'!$E$2:$E$1000)),SUMPRODUCT(('Data - fatalities'!$A$2:$A$479=$A$4)*('Data - fatalities'!$B$2:$B$479=$A11)*('Data - fatalities'!$D$2:$D$479)))</f>
        <v>1</v>
      </c>
      <c r="G11" s="18" cm="1">
        <f t="array" ref="G11">IF($A$4="2009/10",SUMPRODUCT(('0910'!$A$2:$A$1000=$A$4)*('0910'!$C$2:$C$1000=$C$7)*('0910'!$B$2:$B$1000=$A11)*('0910'!$E$2:$E$1000)),SUMPRODUCT(('Data - fatalities'!$A$2:$A$479=$A$4)*('Data - fatalities'!$B$2:$B$479=$A11)*('Data - fatalities'!$C$2:$C$479=$C$7)*('Data - fatalities'!$D$2:$D$479)))</f>
        <v>0</v>
      </c>
      <c r="H11" s="18" cm="1">
        <f t="array" ref="H11">IF($A$4="2009/10",SUMPRODUCT(('0910'!$A$2:$A$1000=$A$4)*('0910'!$C$2:$C$1000=$D$7)*('0910'!$B$2:$B$1000=$A11)*('0910'!$E$2:$E$1000)),SUMPRODUCT(('Data - fatalities'!$A$2:$A$479=$A$4)*('Data - fatalities'!$B$2:$B$479=$A11)*('Data - fatalities'!$C$2:$C$479=$D$7)*('Data - fatalities'!$D$2:$D$479)))</f>
        <v>1</v>
      </c>
      <c r="I11" s="19"/>
      <c r="J11" s="18" cm="1">
        <f t="array" ref="J11">IF($A$4="2009/10",SUMPRODUCT(('0910'!$A$2:$A$1000=$A$4)*('0910'!$B$2:$B$1000=$A11)*('0910'!$F$2:$F$1000)),SUMPRODUCT(('Data - casualties'!$A$2:$A$479=$A$4)*('Data - casualties'!$B$2:$B$479=$A11)*('Data - casualties'!$D$2:$D$479)))</f>
        <v>29</v>
      </c>
      <c r="K11" s="18" cm="1">
        <f t="array" ref="K11">IF($A$4="2009/10",SUMPRODUCT(('0910'!$A$2:$A$1000=$A$4)*('0910'!$C$2:$C$1000=$C$7)*('0910'!$B$2:$B$1000=$A11)*('0910'!$F$2:$F$1000)),SUMPRODUCT(('Data - casualties'!$A$2:$A$479=$A$4)*('Data - casualties'!$B$2:$B$479=$A11)*('Data - casualties'!$C$2:$C$479=$C$7)*('Data - casualties'!$D$2:$D$479)))</f>
        <v>21</v>
      </c>
      <c r="L11" s="18" cm="1">
        <f t="array" ref="L11">IF($A$4="2009/10",SUMPRODUCT(('0910'!$A$2:$A$1000=$A$4)*('0910'!$C$2:$C$1000=$D$7)*('0910'!$B$2:$B$1000=$A11)*('0910'!$F$2:$F$1000)),SUMPRODUCT(('Data - casualties'!$A$2:$A$479=$A$4)*('Data - casualties'!$B$2:$B$479=$A11)*('Data - casualties'!$C$2:$C$479=$D$7)*('Data - casualties'!$D$2:$D$479)))</f>
        <v>8</v>
      </c>
    </row>
    <row r="12" spans="1:18" x14ac:dyDescent="0.2">
      <c r="A12" s="18" t="s">
        <v>12</v>
      </c>
      <c r="B12" s="18" cm="1">
        <f t="array" ref="B12">IF($A$4="2009/10",SUMPRODUCT(('0910'!$A$2:$A$1000=$A$4)*('0910'!$B$2:$B$1000=$A12)*('0910'!$D$2:$D$1000)),SUMPRODUCT(('Data - primary fires'!$A$2:$A$454=$A$4)*('Data - primary fires'!$B$2:$B$454=$A12)*('Data - primary fires'!$D$2:$D$454)))</f>
        <v>1179</v>
      </c>
      <c r="C12" s="18" cm="1">
        <f t="array" ref="C12">IF($A$4="2009/10",SUMPRODUCT(('0910'!$A$2:$A$1000=$A$4)*('0910'!$C$2:$C$1000=$C$7)*('0910'!$B$2:$B$1000=$A12)*('0910'!$D$2:$D$1000)),SUMPRODUCT(('Data - primary fires'!$A$2:$A$454=$A$4)*('Data - primary fires'!$B$2:$B$454=$A12)*('Data - primary fires'!$C$2:$C$454=$C$7)*('Data - primary fires'!$D$2:$D$454)))</f>
        <v>973</v>
      </c>
      <c r="D12" s="18" cm="1">
        <f t="array" ref="D12">IF($A$4="2009/10",SUMPRODUCT(('0910'!$A$2:$A$1000=$A$4)*('0910'!$C$2:$C$1000=$D$7)*('0910'!$B$2:$B$1000=$A12)*('0910'!$D$2:$D$1000)),SUMPRODUCT(('Data - primary fires'!$A$2:$A$454=$A$4)*('Data - primary fires'!$B$2:$B$454=$A12)*('Data - primary fires'!$C$2:$C$454=$D$7)*('Data - primary fires'!$D$2:$D$454)))</f>
        <v>206</v>
      </c>
      <c r="E12" s="19"/>
      <c r="F12" s="18" cm="1">
        <f t="array" ref="F12">IF($A$4="2009/10",SUMPRODUCT(('0910'!$A$2:$A$1000=$A$4)*('0910'!$B$2:$B$1000=$A12)*('0910'!$E$2:$E$1000)),SUMPRODUCT(('Data - fatalities'!$A$2:$A$479=$A$4)*('Data - fatalities'!$B$2:$B$479=$A12)*('Data - fatalities'!$D$2:$D$479)))</f>
        <v>0</v>
      </c>
      <c r="G12" s="18" cm="1">
        <f t="array" ref="G12">IF($A$4="2009/10",SUMPRODUCT(('0910'!$A$2:$A$1000=$A$4)*('0910'!$C$2:$C$1000=$C$7)*('0910'!$B$2:$B$1000=$A12)*('0910'!$E$2:$E$1000)),SUMPRODUCT(('Data - fatalities'!$A$2:$A$479=$A$4)*('Data - fatalities'!$B$2:$B$479=$A12)*('Data - fatalities'!$C$2:$C$479=$C$7)*('Data - fatalities'!$D$2:$D$479)))</f>
        <v>0</v>
      </c>
      <c r="H12" s="18" cm="1">
        <f t="array" ref="H12">IF($A$4="2009/10",SUMPRODUCT(('0910'!$A$2:$A$1000=$A$4)*('0910'!$C$2:$C$1000=$D$7)*('0910'!$B$2:$B$1000=$A12)*('0910'!$E$2:$E$1000)),SUMPRODUCT(('Data - fatalities'!$A$2:$A$479=$A$4)*('Data - fatalities'!$B$2:$B$479=$A12)*('Data - fatalities'!$C$2:$C$479=$D$7)*('Data - fatalities'!$D$2:$D$479)))</f>
        <v>0</v>
      </c>
      <c r="I12" s="19"/>
      <c r="J12" s="18" cm="1">
        <f t="array" ref="J12">IF($A$4="2009/10",SUMPRODUCT(('0910'!$A$2:$A$1000=$A$4)*('0910'!$B$2:$B$1000=$A12)*('0910'!$F$2:$F$1000)),SUMPRODUCT(('Data - casualties'!$A$2:$A$479=$A$4)*('Data - casualties'!$B$2:$B$479=$A12)*('Data - casualties'!$D$2:$D$479)))</f>
        <v>15</v>
      </c>
      <c r="K12" s="18" cm="1">
        <f t="array" ref="K12">IF($A$4="2009/10",SUMPRODUCT(('0910'!$A$2:$A$1000=$A$4)*('0910'!$C$2:$C$1000=$C$7)*('0910'!$B$2:$B$1000=$A12)*('0910'!$F$2:$F$1000)),SUMPRODUCT(('Data - casualties'!$A$2:$A$479=$A$4)*('Data - casualties'!$B$2:$B$479=$A12)*('Data - casualties'!$C$2:$C$479=$C$7)*('Data - casualties'!$D$2:$D$479)))</f>
        <v>15</v>
      </c>
      <c r="L12" s="18" cm="1">
        <f t="array" ref="L12">IF($A$4="2009/10",SUMPRODUCT(('0910'!$A$2:$A$1000=$A$4)*('0910'!$C$2:$C$1000=$D$7)*('0910'!$B$2:$B$1000=$A12)*('0910'!$F$2:$F$1000)),SUMPRODUCT(('Data - casualties'!$A$2:$A$479=$A$4)*('Data - casualties'!$B$2:$B$479=$A12)*('Data - casualties'!$C$2:$C$479=$D$7)*('Data - casualties'!$D$2:$D$479)))</f>
        <v>0</v>
      </c>
    </row>
    <row r="13" spans="1:18" x14ac:dyDescent="0.2">
      <c r="A13" s="18" t="s">
        <v>10</v>
      </c>
      <c r="B13" s="18" cm="1">
        <f t="array" ref="B13">IF($A$4="2009/10",SUMPRODUCT(('0910'!$A$2:$A$1000=$A$4)*('0910'!$B$2:$B$1000=$A13)*('0910'!$D$2:$D$1000)),SUMPRODUCT(('Data - primary fires'!$A$2:$A$454=$A$4)*('Data - primary fires'!$B$2:$B$454=$A13)*('Data - primary fires'!$D$2:$D$454)))</f>
        <v>373</v>
      </c>
      <c r="C13" s="18" cm="1">
        <f t="array" ref="C13">IF($A$4="2009/10",SUMPRODUCT(('0910'!$A$2:$A$1000=$A$4)*('0910'!$C$2:$C$1000=$C$7)*('0910'!$B$2:$B$1000=$A13)*('0910'!$D$2:$D$1000)),SUMPRODUCT(('Data - primary fires'!$A$2:$A$454=$A$4)*('Data - primary fires'!$B$2:$B$454=$A13)*('Data - primary fires'!$C$2:$C$454=$C$7)*('Data - primary fires'!$D$2:$D$454)))</f>
        <v>340</v>
      </c>
      <c r="D13" s="18" cm="1">
        <f t="array" ref="D13">IF($A$4="2009/10",SUMPRODUCT(('0910'!$A$2:$A$1000=$A$4)*('0910'!$C$2:$C$1000=$D$7)*('0910'!$B$2:$B$1000=$A13)*('0910'!$D$2:$D$1000)),SUMPRODUCT(('Data - primary fires'!$A$2:$A$454=$A$4)*('Data - primary fires'!$B$2:$B$454=$A13)*('Data - primary fires'!$C$2:$C$454=$D$7)*('Data - primary fires'!$D$2:$D$454)))</f>
        <v>33</v>
      </c>
      <c r="E13" s="19"/>
      <c r="F13" s="18" cm="1">
        <f t="array" ref="F13">IF($A$4="2009/10",SUMPRODUCT(('0910'!$A$2:$A$1000=$A$4)*('0910'!$B$2:$B$1000=$A13)*('0910'!$E$2:$E$1000)),SUMPRODUCT(('Data - fatalities'!$A$2:$A$479=$A$4)*('Data - fatalities'!$B$2:$B$479=$A13)*('Data - fatalities'!$D$2:$D$479)))</f>
        <v>0</v>
      </c>
      <c r="G13" s="18" cm="1">
        <f t="array" ref="G13">IF($A$4="2009/10",SUMPRODUCT(('0910'!$A$2:$A$1000=$A$4)*('0910'!$C$2:$C$1000=$C$7)*('0910'!$B$2:$B$1000=$A13)*('0910'!$E$2:$E$1000)),SUMPRODUCT(('Data - fatalities'!$A$2:$A$479=$A$4)*('Data - fatalities'!$B$2:$B$479=$A13)*('Data - fatalities'!$C$2:$C$479=$C$7)*('Data - fatalities'!$D$2:$D$479)))</f>
        <v>0</v>
      </c>
      <c r="H13" s="18" cm="1">
        <f t="array" ref="H13">IF($A$4="2009/10",SUMPRODUCT(('0910'!$A$2:$A$1000=$A$4)*('0910'!$C$2:$C$1000=$D$7)*('0910'!$B$2:$B$1000=$A13)*('0910'!$E$2:$E$1000)),SUMPRODUCT(('Data - fatalities'!$A$2:$A$479=$A$4)*('Data - fatalities'!$B$2:$B$479=$A13)*('Data - fatalities'!$C$2:$C$479=$D$7)*('Data - fatalities'!$D$2:$D$479)))</f>
        <v>0</v>
      </c>
      <c r="I13" s="19"/>
      <c r="J13" s="18" cm="1">
        <f t="array" ref="J13">IF($A$4="2009/10",SUMPRODUCT(('0910'!$A$2:$A$1000=$A$4)*('0910'!$B$2:$B$1000=$A13)*('0910'!$F$2:$F$1000)),SUMPRODUCT(('Data - casualties'!$A$2:$A$479=$A$4)*('Data - casualties'!$B$2:$B$479=$A13)*('Data - casualties'!$D$2:$D$479)))</f>
        <v>14</v>
      </c>
      <c r="K13" s="18" cm="1">
        <f t="array" ref="K13">IF($A$4="2009/10",SUMPRODUCT(('0910'!$A$2:$A$1000=$A$4)*('0910'!$C$2:$C$1000=$C$7)*('0910'!$B$2:$B$1000=$A13)*('0910'!$F$2:$F$1000)),SUMPRODUCT(('Data - casualties'!$A$2:$A$479=$A$4)*('Data - casualties'!$B$2:$B$479=$A13)*('Data - casualties'!$C$2:$C$479=$C$7)*('Data - casualties'!$D$2:$D$479)))</f>
        <v>13</v>
      </c>
      <c r="L13" s="18" cm="1">
        <f t="array" ref="L13">IF($A$4="2009/10",SUMPRODUCT(('0910'!$A$2:$A$1000=$A$4)*('0910'!$C$2:$C$1000=$D$7)*('0910'!$B$2:$B$1000=$A13)*('0910'!$F$2:$F$1000)),SUMPRODUCT(('Data - casualties'!$A$2:$A$479=$A$4)*('Data - casualties'!$B$2:$B$479=$A13)*('Data - casualties'!$C$2:$C$479=$D$7)*('Data - casualties'!$D$2:$D$479)))</f>
        <v>1</v>
      </c>
    </row>
    <row r="14" spans="1:18" x14ac:dyDescent="0.2">
      <c r="A14" s="18" t="s">
        <v>7</v>
      </c>
      <c r="B14" s="18" cm="1">
        <f t="array" ref="B14">IF($A$4="2009/10",SUMPRODUCT(('0910'!$A$2:$A$1000=$A$4)*('0910'!$B$2:$B$1000=$A14)*('0910'!$D$2:$D$1000)),SUMPRODUCT(('Data - primary fires'!$A$2:$A$454=$A$4)*('Data - primary fires'!$B$2:$B$454=$A14)*('Data - primary fires'!$D$2:$D$454)))</f>
        <v>564</v>
      </c>
      <c r="C14" s="18" cm="1">
        <f t="array" ref="C14">IF($A$4="2009/10",SUMPRODUCT(('0910'!$A$2:$A$1000=$A$4)*('0910'!$C$2:$C$1000=$C$7)*('0910'!$B$2:$B$1000=$A14)*('0910'!$D$2:$D$1000)),SUMPRODUCT(('Data - primary fires'!$A$2:$A$454=$A$4)*('Data - primary fires'!$B$2:$B$454=$A14)*('Data - primary fires'!$C$2:$C$454=$C$7)*('Data - primary fires'!$D$2:$D$454)))</f>
        <v>492</v>
      </c>
      <c r="D14" s="18" cm="1">
        <f t="array" ref="D14">IF($A$4="2009/10",SUMPRODUCT(('0910'!$A$2:$A$1000=$A$4)*('0910'!$C$2:$C$1000=$D$7)*('0910'!$B$2:$B$1000=$A14)*('0910'!$D$2:$D$1000)),SUMPRODUCT(('Data - primary fires'!$A$2:$A$454=$A$4)*('Data - primary fires'!$B$2:$B$454=$A14)*('Data - primary fires'!$C$2:$C$454=$D$7)*('Data - primary fires'!$D$2:$D$454)))</f>
        <v>72</v>
      </c>
      <c r="E14" s="19"/>
      <c r="F14" s="18" cm="1">
        <f t="array" ref="F14">IF($A$4="2009/10",SUMPRODUCT(('0910'!$A$2:$A$1000=$A$4)*('0910'!$B$2:$B$1000=$A14)*('0910'!$E$2:$E$1000)),SUMPRODUCT(('Data - fatalities'!$A$2:$A$479=$A$4)*('Data - fatalities'!$B$2:$B$479=$A14)*('Data - fatalities'!$D$2:$D$479)))</f>
        <v>0</v>
      </c>
      <c r="G14" s="18" cm="1">
        <f t="array" ref="G14">IF($A$4="2009/10",SUMPRODUCT(('0910'!$A$2:$A$1000=$A$4)*('0910'!$C$2:$C$1000=$C$7)*('0910'!$B$2:$B$1000=$A14)*('0910'!$E$2:$E$1000)),SUMPRODUCT(('Data - fatalities'!$A$2:$A$479=$A$4)*('Data - fatalities'!$B$2:$B$479=$A14)*('Data - fatalities'!$C$2:$C$479=$C$7)*('Data - fatalities'!$D$2:$D$479)))</f>
        <v>0</v>
      </c>
      <c r="H14" s="18" cm="1">
        <f t="array" ref="H14">IF($A$4="2009/10",SUMPRODUCT(('0910'!$A$2:$A$1000=$A$4)*('0910'!$C$2:$C$1000=$D$7)*('0910'!$B$2:$B$1000=$A14)*('0910'!$E$2:$E$1000)),SUMPRODUCT(('Data - fatalities'!$A$2:$A$479=$A$4)*('Data - fatalities'!$B$2:$B$479=$A14)*('Data - fatalities'!$C$2:$C$479=$D$7)*('Data - fatalities'!$D$2:$D$479)))</f>
        <v>0</v>
      </c>
      <c r="I14" s="19"/>
      <c r="J14" s="18" cm="1">
        <f t="array" ref="J14">IF($A$4="2009/10",SUMPRODUCT(('0910'!$A$2:$A$1000=$A$4)*('0910'!$B$2:$B$1000=$A14)*('0910'!$F$2:$F$1000)),SUMPRODUCT(('Data - casualties'!$A$2:$A$479=$A$4)*('Data - casualties'!$B$2:$B$479=$A14)*('Data - casualties'!$D$2:$D$479)))</f>
        <v>8</v>
      </c>
      <c r="K14" s="18" cm="1">
        <f t="array" ref="K14">IF($A$4="2009/10",SUMPRODUCT(('0910'!$A$2:$A$1000=$A$4)*('0910'!$C$2:$C$1000=$C$7)*('0910'!$B$2:$B$1000=$A14)*('0910'!$F$2:$F$1000)),SUMPRODUCT(('Data - casualties'!$A$2:$A$479=$A$4)*('Data - casualties'!$B$2:$B$479=$A14)*('Data - casualties'!$C$2:$C$479=$C$7)*('Data - casualties'!$D$2:$D$479)))</f>
        <v>8</v>
      </c>
      <c r="L14" s="18" cm="1">
        <f t="array" ref="L14">IF($A$4="2009/10",SUMPRODUCT(('0910'!$A$2:$A$1000=$A$4)*('0910'!$C$2:$C$1000=$D$7)*('0910'!$B$2:$B$1000=$A14)*('0910'!$F$2:$F$1000)),SUMPRODUCT(('Data - casualties'!$A$2:$A$479=$A$4)*('Data - casualties'!$B$2:$B$479=$A14)*('Data - casualties'!$C$2:$C$479=$D$7)*('Data - casualties'!$D$2:$D$479)))</f>
        <v>0</v>
      </c>
    </row>
    <row r="15" spans="1:18" ht="15.75" customHeight="1" x14ac:dyDescent="0.2">
      <c r="A15" s="18" t="s">
        <v>14</v>
      </c>
      <c r="B15" s="18" cm="1">
        <f t="array" ref="B15">IF($A$4="2009/10",SUMPRODUCT(('0910'!$A$2:$A$1000=$A$4)*('0910'!$B$2:$B$1000=$A15)*('0910'!$D$2:$D$1000)),SUMPRODUCT(('Data - primary fires'!$A$2:$A$454=$A$4)*('Data - primary fires'!$B$2:$B$454=$A15)*('Data - primary fires'!$D$2:$D$454)))</f>
        <v>2133</v>
      </c>
      <c r="C15" s="18" cm="1">
        <f t="array" ref="C15">IF($A$4="2009/10",SUMPRODUCT(('0910'!$A$2:$A$1000=$A$4)*('0910'!$C$2:$C$1000=$C$7)*('0910'!$B$2:$B$1000=$A15)*('0910'!$D$2:$D$1000)),SUMPRODUCT(('Data - primary fires'!$A$2:$A$454=$A$4)*('Data - primary fires'!$B$2:$B$454=$A15)*('Data - primary fires'!$C$2:$C$454=$C$7)*('Data - primary fires'!$D$2:$D$454)))</f>
        <v>931</v>
      </c>
      <c r="D15" s="18" cm="1">
        <f t="array" ref="D15">IF($A$4="2009/10",SUMPRODUCT(('0910'!$A$2:$A$1000=$A$4)*('0910'!$C$2:$C$1000=$D$7)*('0910'!$B$2:$B$1000=$A15)*('0910'!$D$2:$D$1000)),SUMPRODUCT(('Data - primary fires'!$A$2:$A$454=$A$4)*('Data - primary fires'!$B$2:$B$454=$A15)*('Data - primary fires'!$C$2:$C$454=$D$7)*('Data - primary fires'!$D$2:$D$454)))</f>
        <v>1202</v>
      </c>
      <c r="F15" s="18" cm="1">
        <f t="array" ref="F15">IF($A$4="2009/10",SUMPRODUCT(('0910'!$A$2:$A$1000=$A$4)*('0910'!$B$2:$B$1000=$A15)*('0910'!$E$2:$E$1000)),SUMPRODUCT(('Data - fatalities'!$A$2:$A$479=$A$4)*('Data - fatalities'!$B$2:$B$479=$A15)*('Data - fatalities'!$D$2:$D$479)))</f>
        <v>5</v>
      </c>
      <c r="G15" s="18" cm="1">
        <f t="array" ref="G15">IF($A$4="2009/10",SUMPRODUCT(('0910'!$A$2:$A$1000=$A$4)*('0910'!$C$2:$C$1000=$C$7)*('0910'!$B$2:$B$1000=$A15)*('0910'!$E$2:$E$1000)),SUMPRODUCT(('Data - fatalities'!$A$2:$A$479=$A$4)*('Data - fatalities'!$B$2:$B$479=$A15)*('Data - fatalities'!$C$2:$C$479=$C$7)*('Data - fatalities'!$D$2:$D$479)))</f>
        <v>5</v>
      </c>
      <c r="H15" s="18" cm="1">
        <f t="array" ref="H15">IF($A$4="2009/10",SUMPRODUCT(('0910'!$A$2:$A$1000=$A$4)*('0910'!$C$2:$C$1000=$D$7)*('0910'!$B$2:$B$1000=$A15)*('0910'!$E$2:$E$1000)),SUMPRODUCT(('Data - fatalities'!$A$2:$A$479=$A$4)*('Data - fatalities'!$B$2:$B$479=$A15)*('Data - fatalities'!$C$2:$C$479=$D$7)*('Data - fatalities'!$D$2:$D$479)))</f>
        <v>0</v>
      </c>
      <c r="J15" s="18" cm="1">
        <f t="array" ref="J15">IF($A$4="2009/10",SUMPRODUCT(('0910'!$A$2:$A$1000=$A$4)*('0910'!$B$2:$B$1000=$A15)*('0910'!$F$2:$F$1000)),SUMPRODUCT(('Data - casualties'!$A$2:$A$479=$A$4)*('Data - casualties'!$B$2:$B$479=$A15)*('Data - casualties'!$D$2:$D$479)))</f>
        <v>90</v>
      </c>
      <c r="K15" s="18" cm="1">
        <f t="array" ref="K15">IF($A$4="2009/10",SUMPRODUCT(('0910'!$A$2:$A$1000=$A$4)*('0910'!$C$2:$C$1000=$C$7)*('0910'!$B$2:$B$1000=$A15)*('0910'!$F$2:$F$1000)),SUMPRODUCT(('Data - casualties'!$A$2:$A$479=$A$4)*('Data - casualties'!$B$2:$B$479=$A15)*('Data - casualties'!$C$2:$C$479=$C$7)*('Data - casualties'!$D$2:$D$479)))</f>
        <v>72</v>
      </c>
      <c r="L15" s="18" cm="1">
        <f t="array" ref="L15">IF($A$4="2009/10",SUMPRODUCT(('0910'!$A$2:$A$1000=$A$4)*('0910'!$C$2:$C$1000=$D$7)*('0910'!$B$2:$B$1000=$A15)*('0910'!$F$2:$F$1000)),SUMPRODUCT(('Data - casualties'!$A$2:$A$479=$A$4)*('Data - casualties'!$B$2:$B$479=$A15)*('Data - casualties'!$C$2:$C$479=$D$7)*('Data - casualties'!$D$2:$D$479)))</f>
        <v>18</v>
      </c>
    </row>
    <row r="17" spans="1:12" x14ac:dyDescent="0.2">
      <c r="B17" s="18">
        <f>B8-SUM(B9:B15)</f>
        <v>824</v>
      </c>
      <c r="C17" s="18">
        <f t="shared" ref="C17:D17" si="0">C8-SUM(C9:C15)</f>
        <v>271</v>
      </c>
      <c r="D17" s="18">
        <f t="shared" si="0"/>
        <v>553</v>
      </c>
      <c r="F17" s="18">
        <f>F8-SUM(F9:F15)</f>
        <v>0</v>
      </c>
      <c r="G17" s="18">
        <f t="shared" ref="G17:H17" si="1">G8-SUM(G9:G15)</f>
        <v>0</v>
      </c>
      <c r="H17" s="18">
        <f t="shared" si="1"/>
        <v>0</v>
      </c>
      <c r="J17" s="18">
        <f>J8-SUM(J9:J15)</f>
        <v>7</v>
      </c>
      <c r="K17" s="18">
        <f t="shared" ref="K17:L17" si="2">K8-SUM(K9:K15)</f>
        <v>4</v>
      </c>
      <c r="L17" s="18">
        <f t="shared" si="2"/>
        <v>3</v>
      </c>
    </row>
    <row r="21" spans="1:12" x14ac:dyDescent="0.2">
      <c r="C21" s="19" t="str">
        <f>B6</f>
        <v>Primary fires</v>
      </c>
      <c r="D21" s="19"/>
      <c r="E21" s="19"/>
      <c r="F21" s="19"/>
      <c r="G21" s="19" t="str">
        <f t="shared" ref="G21" si="3">F6</f>
        <v>Fire-related fatalities</v>
      </c>
      <c r="H21" s="19"/>
      <c r="I21" s="19"/>
      <c r="J21" s="19"/>
      <c r="K21" s="19" t="str">
        <f>J6</f>
        <v>Non-fatal casualties</v>
      </c>
      <c r="L21" s="19"/>
    </row>
    <row r="22" spans="1:12" x14ac:dyDescent="0.2">
      <c r="A22" s="18" t="s">
        <v>66</v>
      </c>
      <c r="B22" s="19" t="str">
        <f>B7</f>
        <v>Total</v>
      </c>
      <c r="C22" s="19" t="str">
        <f t="shared" ref="C22:L22" si="4">C7</f>
        <v>Accidental</v>
      </c>
      <c r="D22" s="19" t="str">
        <f t="shared" si="4"/>
        <v>Deliberate</v>
      </c>
      <c r="E22" s="19"/>
      <c r="F22" s="19" t="str">
        <f t="shared" si="4"/>
        <v>Total</v>
      </c>
      <c r="G22" s="19" t="str">
        <f t="shared" si="4"/>
        <v>Accidental</v>
      </c>
      <c r="H22" s="19" t="str">
        <f t="shared" si="4"/>
        <v>Deliberate</v>
      </c>
      <c r="I22" s="19"/>
      <c r="J22" s="19" t="str">
        <f t="shared" si="4"/>
        <v>Total</v>
      </c>
      <c r="K22" s="19" t="str">
        <f t="shared" si="4"/>
        <v>Accidental</v>
      </c>
      <c r="L22" s="19" t="str">
        <f t="shared" si="4"/>
        <v>Deliberate</v>
      </c>
    </row>
    <row r="23" spans="1:12" x14ac:dyDescent="0.2">
      <c r="A23" s="18" t="e">
        <f>_xlfn.CONCAT(LEFT(A24,4)-5,"/",RIGHT(A24,2)-5)</f>
        <v>#VALUE!</v>
      </c>
      <c r="B23" s="18" t="e">
        <f>C23+D23</f>
        <v>#VALUE!</v>
      </c>
      <c r="C23" s="18" t="e" cm="1">
        <f t="array" ref="C23">SUMPRODUCT(('Data - primary fires'!$A$2:$A$49454=$A23)*('Data - primary fires'!$C$2:$C$49454=C$7)*('Data - primary fires'!$D$2:$D$49454))</f>
        <v>#VALUE!</v>
      </c>
      <c r="D23" s="18" t="e" cm="1">
        <f t="array" ref="D23">SUMPRODUCT(('Data - primary fires'!$A$2:$A$49454=$A23)*('Data - primary fires'!$C$2:$C$49454=D$7)*('Data - primary fires'!$D$2:$D$49454))</f>
        <v>#VALUE!</v>
      </c>
      <c r="F23" s="18" t="e">
        <f>G23+H23</f>
        <v>#VALUE!</v>
      </c>
      <c r="G23" s="18" t="e" cm="1">
        <f t="array" ref="G23">SUMPRODUCT(('Data - fatalities'!$A$2:$A$49479=$A23)*('Data - fatalities'!$C$2:$C$49479=G$7)*('Data - fatalities'!$D$2:$D$49479))</f>
        <v>#VALUE!</v>
      </c>
      <c r="H23" s="18" t="e" cm="1">
        <f t="array" ref="H23">SUMPRODUCT(('Data - fatalities'!$A$2:$A$49479=$A23)*('Data - fatalities'!$C$2:$C$49479=H$7)*('Data - fatalities'!$D$2:$D$49479))</f>
        <v>#VALUE!</v>
      </c>
      <c r="J23" s="18" t="e">
        <f>K23+L23</f>
        <v>#VALUE!</v>
      </c>
      <c r="K23" s="18" t="e" cm="1">
        <f t="array" ref="K23">SUMPRODUCT(('Data - casualties'!$A$2:$A$49479=$A23)*('Data - casualties'!$C$2:$C$49479=K$7)*('Data - casualties'!$D$2:$D$49479))</f>
        <v>#VALUE!</v>
      </c>
      <c r="L23" s="18" t="e" cm="1">
        <f t="array" ref="L23">SUMPRODUCT(('Data - casualties'!$A$2:$A$49479=$A23)*('Data - casualties'!$C$2:$C$49479=L$7)*('Data - casualties'!$D$2:$D$49479))</f>
        <v>#VALUE!</v>
      </c>
    </row>
    <row r="24" spans="1:12" x14ac:dyDescent="0.2">
      <c r="A24" s="18" t="e">
        <f>_xlfn.CONCAT(LEFT(A25,4)-4,"/",RIGHT(A25,2)-4)</f>
        <v>#VALUE!</v>
      </c>
      <c r="B24" s="18" t="e">
        <f>C24+D24</f>
        <v>#VALUE!</v>
      </c>
      <c r="C24" s="18" t="e" cm="1">
        <f t="array" ref="C24">SUMPRODUCT(('Data - primary fires'!$A$2:$A$49454=$A24)*('Data - primary fires'!$C$2:$C$49454=C$7)*('Data - primary fires'!$D$2:$D$49454))</f>
        <v>#VALUE!</v>
      </c>
      <c r="D24" s="18" t="e" cm="1">
        <f t="array" ref="D24">SUMPRODUCT(('Data - primary fires'!$A$2:$A$49454=$A24)*('Data - primary fires'!$C$2:$C$49454=D$7)*('Data - primary fires'!$D$2:$D$49454))</f>
        <v>#VALUE!</v>
      </c>
      <c r="F24" s="18" t="e">
        <f t="shared" ref="F24:F26" si="5">G24+H24</f>
        <v>#VALUE!</v>
      </c>
      <c r="G24" s="18" t="e" cm="1">
        <f t="array" ref="G24">SUMPRODUCT(('Data - fatalities'!$A$2:$A$49479=$A24)*('Data - fatalities'!$C$2:$C$49479=G$7)*('Data - fatalities'!$D$2:$D$49479))</f>
        <v>#VALUE!</v>
      </c>
      <c r="H24" s="18" t="e" cm="1">
        <f t="array" ref="H24">SUMPRODUCT(('Data - fatalities'!$A$2:$A$49479=$A24)*('Data - fatalities'!$C$2:$C$49479=H$7)*('Data - fatalities'!$D$2:$D$49479))</f>
        <v>#VALUE!</v>
      </c>
      <c r="J24" s="18" t="e">
        <f t="shared" ref="J24:J26" si="6">K24+L24</f>
        <v>#VALUE!</v>
      </c>
      <c r="K24" s="18" t="e" cm="1">
        <f t="array" ref="K24">SUMPRODUCT(('Data - casualties'!$A$2:$A$49479=$A24)*('Data - casualties'!$C$2:$C$49479=K$7)*('Data - casualties'!$D$2:$D$49479))</f>
        <v>#VALUE!</v>
      </c>
      <c r="L24" s="18" t="e" cm="1">
        <f t="array" ref="L24">SUMPRODUCT(('Data - casualties'!$A$2:$A$49479=$A24)*('Data - casualties'!$C$2:$C$49479=L$7)*('Data - casualties'!$D$2:$D$49479))</f>
        <v>#VALUE!</v>
      </c>
    </row>
    <row r="25" spans="1:12" x14ac:dyDescent="0.2">
      <c r="A25" s="18" t="str">
        <f>_xlfn.CONCAT(LEFT(A26,4)-1,"/",RIGHT(A26,2)-1)</f>
        <v>2008/9</v>
      </c>
      <c r="B25" s="18">
        <f t="shared" ref="B25:B26" si="7">C25+D25</f>
        <v>0</v>
      </c>
      <c r="C25" s="18" cm="1">
        <f t="array" ref="C25">SUMPRODUCT(('Data - primary fires'!$A$2:$A$49454=$A25)*('Data - primary fires'!$C$2:$C$49454=C$7)*('Data - primary fires'!$D$2:$D$49454))</f>
        <v>0</v>
      </c>
      <c r="D25" s="18" cm="1">
        <f t="array" ref="D25">SUMPRODUCT(('Data - primary fires'!$A$2:$A$49454=$A25)*('Data - primary fires'!$C$2:$C$49454=D$7)*('Data - primary fires'!$D$2:$D$49454))</f>
        <v>0</v>
      </c>
      <c r="F25" s="18">
        <f t="shared" si="5"/>
        <v>0</v>
      </c>
      <c r="G25" s="18" cm="1">
        <f t="array" ref="G25">SUMPRODUCT(('Data - fatalities'!$A$2:$A$49479=$A25)*('Data - fatalities'!$C$2:$C$49479=G$7)*('Data - fatalities'!$D$2:$D$49479))</f>
        <v>0</v>
      </c>
      <c r="H25" s="18" cm="1">
        <f t="array" ref="H25">SUMPRODUCT(('Data - fatalities'!$A$2:$A$49479=$A25)*('Data - fatalities'!$C$2:$C$49479=H$7)*('Data - fatalities'!$D$2:$D$49479))</f>
        <v>0</v>
      </c>
      <c r="J25" s="18">
        <f t="shared" si="6"/>
        <v>0</v>
      </c>
      <c r="K25" s="18" cm="1">
        <f t="array" ref="K25">SUMPRODUCT(('Data - casualties'!$A$2:$A$49479=$A25)*('Data - casualties'!$C$2:$C$49479=K$7)*('Data - casualties'!$D$2:$D$49479))</f>
        <v>0</v>
      </c>
      <c r="L25" s="18" cm="1">
        <f t="array" ref="L25">SUMPRODUCT(('Data - casualties'!$A$2:$A$49479=$A25)*('Data - casualties'!$C$2:$C$49479=L$7)*('Data - casualties'!$D$2:$D$49479))</f>
        <v>0</v>
      </c>
    </row>
    <row r="26" spans="1:12" x14ac:dyDescent="0.2">
      <c r="A26" s="18" t="str">
        <f>A4</f>
        <v>2009/10</v>
      </c>
      <c r="B26" s="18">
        <f t="shared" si="7"/>
        <v>0</v>
      </c>
      <c r="C26" s="18" cm="1">
        <f t="array" ref="C26">SUMPRODUCT(('Data - primary fires'!$A$2:$A$49454=$A26)*('Data - primary fires'!$C$2:$C$49454=C$7)*('Data - primary fires'!$D$2:$D$49454))</f>
        <v>0</v>
      </c>
      <c r="D26" s="18" cm="1">
        <f t="array" ref="D26">SUMPRODUCT(('Data - primary fires'!$A$2:$A$49454=$A26)*('Data - primary fires'!$C$2:$C$49454=D$7)*('Data - primary fires'!$D$2:$D$49454))</f>
        <v>0</v>
      </c>
      <c r="F26" s="18">
        <f t="shared" si="5"/>
        <v>0</v>
      </c>
      <c r="G26" s="18" cm="1">
        <f t="array" ref="G26">SUMPRODUCT(('Data - fatalities'!$A$2:$A$49479=$A26)*('Data - fatalities'!$C$2:$C$49479=G$7)*('Data - fatalities'!$D$2:$D$49479))</f>
        <v>0</v>
      </c>
      <c r="H26" s="18" cm="1">
        <f t="array" ref="H26">SUMPRODUCT(('Data - fatalities'!$A$2:$A$49479=$A26)*('Data - fatalities'!$C$2:$C$49479=H$7)*('Data - fatalities'!$D$2:$D$49479))</f>
        <v>0</v>
      </c>
      <c r="J26" s="18">
        <f t="shared" si="6"/>
        <v>0</v>
      </c>
      <c r="K26" s="18" cm="1">
        <f t="array" ref="K26">SUMPRODUCT(('Data - casualties'!$A$2:$A$49479=$A26)*('Data - casualties'!$C$2:$C$49479=K$7)*('Data - casualties'!$D$2:$D$49479))</f>
        <v>0</v>
      </c>
      <c r="L26" s="18" cm="1">
        <f t="array" ref="L26">SUMPRODUCT(('Data - casualties'!$A$2:$A$49479=$A26)*('Data - casualties'!$C$2:$C$49479=L$7)*('Data - casualties'!$D$2:$D$49479))</f>
        <v>0</v>
      </c>
    </row>
    <row r="28" spans="1:12" x14ac:dyDescent="0.2">
      <c r="A28" s="51"/>
      <c r="B28" s="51"/>
      <c r="C28" s="51"/>
      <c r="D28" s="51"/>
      <c r="E28" s="51"/>
      <c r="F28" s="51"/>
      <c r="G28" s="51"/>
      <c r="H28" s="51"/>
      <c r="I28" s="51"/>
      <c r="J28" s="51"/>
      <c r="K28" s="51"/>
      <c r="L28" s="51"/>
    </row>
    <row r="29" spans="1:12" ht="15.75" x14ac:dyDescent="0.25">
      <c r="A29" s="19" t="s">
        <v>67</v>
      </c>
      <c r="B29" s="17" t="e">
        <f>IF((B26/B23)-1&gt;10,ROUND((B26/B23)-1,2),ROUND((B26/B23)-1,3))</f>
        <v>#VALUE!</v>
      </c>
      <c r="C29" s="17" t="e">
        <f>IF((C26/C23)-1&gt;10,ROUND((C26/C23)-1,2),ROUND((C26/C23)-1,3))</f>
        <v>#VALUE!</v>
      </c>
      <c r="D29" s="17" t="e">
        <f>IF((D26/D23)-1&gt;10,ROUND((D26/D23)-1,2),ROUND((D26/D23)-1,3))</f>
        <v>#VALUE!</v>
      </c>
      <c r="F29" s="17" t="e">
        <f>IF((F26/F23)-1&gt;10,ROUND((F26/F23)-1,2),ROUND((F26/F23)-1,3))</f>
        <v>#VALUE!</v>
      </c>
      <c r="G29" s="17" t="e">
        <f>IF((G26/G23)-1&gt;10,ROUND((G26/G23)-1,2),ROUND((G26/G23)-1,3))</f>
        <v>#VALUE!</v>
      </c>
      <c r="H29" s="17" t="e">
        <f>IF((H26/H23)-1&gt;10,ROUND((H26/H23)-1,2),ROUND((H26/H23)-1,3))</f>
        <v>#VALUE!</v>
      </c>
      <c r="J29" s="17" t="e">
        <f>IF((J26/J23)-1&gt;10,ROUND((J26/J23)-1,2),ROUND((J26/J23)-1,3))</f>
        <v>#VALUE!</v>
      </c>
      <c r="K29" s="17" t="e">
        <f>IF((K26/K23)-1&gt;10,ROUND((K26/K23)-1,2),ROUND((K26/K23)-1,3))</f>
        <v>#VALUE!</v>
      </c>
      <c r="L29" s="17" t="e">
        <f>IF((L26/L23)-1&gt;10,ROUND((L26/L23)-1,2),ROUND((L26/L23)-1,3))</f>
        <v>#VALUE!</v>
      </c>
    </row>
    <row r="30" spans="1:12" ht="15.75" x14ac:dyDescent="0.25">
      <c r="A30" s="19" t="s">
        <v>68</v>
      </c>
      <c r="B30" s="17" t="e">
        <f>IF((B26/B24)-1&gt;10,ROUND((B26/B24)-1,2),ROUND((B26/B24)-1,3))</f>
        <v>#VALUE!</v>
      </c>
      <c r="C30" s="17" t="e">
        <f t="shared" ref="C30:D30" si="8">IF((C26/C24)-1&gt;10,ROUND((C26/C24)-1,2),ROUND((C26/C24)-1,3))</f>
        <v>#VALUE!</v>
      </c>
      <c r="D30" s="17" t="e">
        <f t="shared" si="8"/>
        <v>#VALUE!</v>
      </c>
      <c r="F30" s="17" t="e">
        <f>IF((F26/F24)-1&gt;10,ROUND((F26/F24)-1,2),ROUND((F26/F24)-1,3))</f>
        <v>#VALUE!</v>
      </c>
      <c r="G30" s="17" t="e">
        <f t="shared" ref="G30:H30" si="9">IF((G26/G24)-1&gt;10,ROUND((G26/G24)-1,2),ROUND((G26/G24)-1,3))</f>
        <v>#VALUE!</v>
      </c>
      <c r="H30" s="17" t="e">
        <f t="shared" si="9"/>
        <v>#VALUE!</v>
      </c>
      <c r="J30" s="17" t="e">
        <f>IF((J26/J24)-1&gt;10,ROUND((J26/J24)-1,2),ROUND((J26/J24)-1,3))</f>
        <v>#VALUE!</v>
      </c>
      <c r="K30" s="17" t="e">
        <f t="shared" ref="K30:L30" si="10">IF((K26/K24)-1&gt;10,ROUND((K26/K24)-1,2),ROUND((K26/K24)-1,3))</f>
        <v>#VALUE!</v>
      </c>
      <c r="L30" s="17" t="e">
        <f t="shared" si="10"/>
        <v>#VALUE!</v>
      </c>
    </row>
    <row r="31" spans="1:12" ht="15.75" x14ac:dyDescent="0.25">
      <c r="A31" s="19" t="s">
        <v>69</v>
      </c>
      <c r="B31" s="52" t="e">
        <f>IF((B26/B25)-1&gt;10,ROUND((B26/B25)-1,2),ROUND((B26/B25)-1,3))</f>
        <v>#DIV/0!</v>
      </c>
      <c r="C31" s="52" t="e">
        <f>IF((C26/C25)-1&gt;10,ROUND((C26/C25)-1,2),ROUND((C26/C25)-1,3))</f>
        <v>#DIV/0!</v>
      </c>
      <c r="D31" s="52" t="e">
        <f>IF((D26/D25)-1&gt;10,ROUND((D26/D25)-1,2),ROUND((D26/D25)-1,3))</f>
        <v>#DIV/0!</v>
      </c>
      <c r="F31" s="52" t="e">
        <f>IF((F26/F25)-1&gt;10,ROUND((F26/F25)-1,2),ROUND((F26/F25)-1,3))</f>
        <v>#DIV/0!</v>
      </c>
      <c r="G31" s="52" t="e">
        <f>IF((G26/G25)-1&gt;10,ROUND((G26/G25)-1,2),ROUND((G26/G25)-1,3))</f>
        <v>#DIV/0!</v>
      </c>
      <c r="H31" s="52" t="e">
        <f>IF((H26/H25)-1&gt;10,ROUND((H26/H25)-1,2),ROUND((H26/H25)-1,3))</f>
        <v>#DIV/0!</v>
      </c>
      <c r="J31" s="52" t="e">
        <f>IF((J26/J25)-1&gt;10,ROUND((J26/J25)-1,2),ROUND((J26/J25)-1,3))</f>
        <v>#DIV/0!</v>
      </c>
      <c r="K31" s="52" t="e">
        <f>IF((K26/K25)-1&gt;10,ROUND((K26/K25)-1,2),ROUND((K26/K25)-1,3))</f>
        <v>#DIV/0!</v>
      </c>
      <c r="L31" s="52" t="e">
        <f>IF((L26/L25)-1&gt;10,ROUND((L26/L25)-1,2),ROUND((L26/L25)-1,3))</f>
        <v>#DIV/0!</v>
      </c>
    </row>
  </sheetData>
  <mergeCells count="10">
    <mergeCell ref="A28:L28"/>
    <mergeCell ref="N7:R7"/>
    <mergeCell ref="A1:L1"/>
    <mergeCell ref="A4:D4"/>
    <mergeCell ref="N4:R4"/>
    <mergeCell ref="N5:R5"/>
    <mergeCell ref="B6:D6"/>
    <mergeCell ref="F6:H6"/>
    <mergeCell ref="J6:L6"/>
    <mergeCell ref="N6:R6"/>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143FC-EF98-4495-8CED-BAAA8EB98CC1}">
  <sheetPr codeName="Sheet9"/>
  <dimension ref="A1:Z41"/>
  <sheetViews>
    <sheetView zoomScaleNormal="100" workbookViewId="0">
      <selection sqref="A1:L1"/>
    </sheetView>
  </sheetViews>
  <sheetFormatPr defaultColWidth="9.140625" defaultRowHeight="15" x14ac:dyDescent="0.2"/>
  <cols>
    <col min="1" max="1" width="20.5703125" style="62" customWidth="1"/>
    <col min="2" max="4" width="15.7109375" style="62" customWidth="1"/>
    <col min="5" max="5" width="5.5703125" style="62" bestFit="1" customWidth="1"/>
    <col min="6" max="8" width="15.7109375" style="62" customWidth="1"/>
    <col min="9" max="9" width="5.5703125" style="62" bestFit="1" customWidth="1"/>
    <col min="10" max="12" width="15.7109375" style="62" customWidth="1"/>
    <col min="13" max="13" width="13.7109375" style="62" customWidth="1"/>
    <col min="14" max="14" width="13.7109375" style="62" hidden="1" customWidth="1"/>
    <col min="15" max="19" width="13.7109375" style="62" customWidth="1"/>
    <col min="20" max="16384" width="9.140625" style="62"/>
  </cols>
  <sheetData>
    <row r="1" spans="1:26" ht="37.5" customHeight="1" x14ac:dyDescent="0.2">
      <c r="A1" s="59" t="s">
        <v>129</v>
      </c>
      <c r="B1" s="60"/>
      <c r="C1" s="60"/>
      <c r="D1" s="60"/>
      <c r="E1" s="60"/>
      <c r="F1" s="60"/>
      <c r="G1" s="60"/>
      <c r="H1" s="60"/>
      <c r="I1" s="60"/>
      <c r="J1" s="60"/>
      <c r="K1" s="60"/>
      <c r="L1" s="60"/>
      <c r="M1" s="61"/>
      <c r="N1" s="61"/>
      <c r="O1" s="61"/>
      <c r="P1" s="61"/>
      <c r="Q1" s="61"/>
      <c r="R1" s="61"/>
      <c r="S1" s="58"/>
      <c r="T1" s="58"/>
      <c r="U1" s="58"/>
      <c r="V1" s="58"/>
      <c r="W1" s="58"/>
      <c r="X1" s="58"/>
      <c r="Y1" s="58"/>
      <c r="Z1" s="58"/>
    </row>
    <row r="2" spans="1:26" x14ac:dyDescent="0.2">
      <c r="A2" s="58"/>
      <c r="B2" s="58"/>
      <c r="C2" s="58"/>
      <c r="D2" s="58"/>
      <c r="E2" s="58"/>
      <c r="F2" s="58"/>
      <c r="G2" s="58"/>
      <c r="H2" s="58"/>
      <c r="I2" s="58"/>
      <c r="J2" s="58"/>
      <c r="K2" s="58"/>
      <c r="L2" s="58"/>
      <c r="M2" s="58"/>
      <c r="N2" s="58"/>
      <c r="O2" s="58"/>
      <c r="P2" s="58"/>
      <c r="Q2" s="58"/>
      <c r="R2" s="58"/>
      <c r="S2" s="58"/>
      <c r="T2" s="58"/>
      <c r="U2" s="58"/>
      <c r="V2" s="58"/>
      <c r="W2" s="58"/>
      <c r="X2" s="58"/>
      <c r="Y2" s="58"/>
      <c r="Z2" s="58"/>
    </row>
    <row r="3" spans="1:26" ht="15.75" x14ac:dyDescent="0.2">
      <c r="A3" s="63" t="s">
        <v>101</v>
      </c>
      <c r="B3" s="58"/>
      <c r="C3" s="58"/>
      <c r="D3" s="58"/>
      <c r="E3" s="58"/>
      <c r="F3" s="58"/>
      <c r="G3" s="58"/>
      <c r="H3" s="58"/>
      <c r="I3" s="58"/>
      <c r="J3" s="58"/>
      <c r="K3" s="58"/>
      <c r="L3" s="58"/>
      <c r="M3" s="58"/>
      <c r="N3" s="58"/>
      <c r="O3" s="58"/>
      <c r="P3" s="58"/>
      <c r="Q3" s="58"/>
      <c r="R3" s="58"/>
      <c r="S3" s="58"/>
      <c r="T3" s="58"/>
      <c r="U3" s="58"/>
      <c r="V3" s="58"/>
      <c r="W3" s="58"/>
      <c r="X3" s="58"/>
      <c r="Y3" s="58"/>
      <c r="Z3" s="58"/>
    </row>
    <row r="4" spans="1:26" ht="15.75" x14ac:dyDescent="0.2">
      <c r="A4" s="64" t="s">
        <v>50</v>
      </c>
      <c r="B4" s="64"/>
      <c r="C4" s="64"/>
      <c r="D4" s="64"/>
      <c r="E4" s="58"/>
      <c r="F4" s="58"/>
      <c r="G4" s="58"/>
      <c r="H4" s="58"/>
      <c r="I4" s="58"/>
      <c r="J4" s="58"/>
      <c r="K4" s="58"/>
      <c r="L4" s="55"/>
      <c r="M4" s="58"/>
      <c r="N4" s="58"/>
      <c r="O4" s="65"/>
      <c r="P4" s="65"/>
      <c r="Q4" s="65"/>
      <c r="R4" s="65"/>
      <c r="S4" s="65"/>
      <c r="T4" s="58"/>
      <c r="U4" s="58"/>
      <c r="V4" s="58"/>
      <c r="W4" s="58"/>
      <c r="X4" s="58"/>
      <c r="Y4" s="58"/>
      <c r="Z4" s="58"/>
    </row>
    <row r="5" spans="1:26" x14ac:dyDescent="0.2">
      <c r="A5" s="58"/>
      <c r="B5" s="58"/>
      <c r="C5" s="58"/>
      <c r="D5" s="58"/>
      <c r="E5" s="58"/>
      <c r="F5" s="58"/>
      <c r="G5" s="58"/>
      <c r="H5" s="58"/>
      <c r="I5" s="58"/>
      <c r="J5" s="58"/>
      <c r="K5" s="58"/>
      <c r="L5" s="58"/>
      <c r="M5" s="58"/>
      <c r="N5" s="58"/>
      <c r="O5" s="65"/>
      <c r="P5" s="65"/>
      <c r="Q5" s="65"/>
      <c r="R5" s="65"/>
      <c r="S5" s="65"/>
      <c r="T5" s="58"/>
      <c r="U5" s="58"/>
      <c r="V5" s="58"/>
      <c r="W5" s="58"/>
      <c r="X5" s="58"/>
      <c r="Y5" s="58"/>
      <c r="Z5" s="58"/>
    </row>
    <row r="6" spans="1:26" ht="19.5" thickBot="1" x14ac:dyDescent="0.3">
      <c r="A6" s="66"/>
      <c r="B6" s="67" t="s">
        <v>124</v>
      </c>
      <c r="C6" s="67"/>
      <c r="D6" s="67"/>
      <c r="E6" s="66"/>
      <c r="F6" s="67" t="s">
        <v>125</v>
      </c>
      <c r="G6" s="67"/>
      <c r="H6" s="67"/>
      <c r="I6" s="66"/>
      <c r="J6" s="67" t="s">
        <v>126</v>
      </c>
      <c r="K6" s="67"/>
      <c r="L6" s="67"/>
      <c r="M6" s="58"/>
      <c r="N6" s="58"/>
      <c r="O6" s="65"/>
      <c r="P6" s="65"/>
      <c r="Q6" s="65"/>
      <c r="R6" s="65"/>
      <c r="S6" s="65"/>
      <c r="T6" s="58"/>
      <c r="U6" s="58"/>
      <c r="V6" s="58"/>
      <c r="W6" s="58"/>
      <c r="X6" s="58"/>
      <c r="Y6" s="58"/>
      <c r="Z6" s="58"/>
    </row>
    <row r="7" spans="1:26" ht="35.1" customHeight="1" thickBot="1" x14ac:dyDescent="0.25">
      <c r="A7" s="68" t="s">
        <v>48</v>
      </c>
      <c r="B7" s="69" t="s">
        <v>49</v>
      </c>
      <c r="C7" s="69" t="s">
        <v>127</v>
      </c>
      <c r="D7" s="69" t="s">
        <v>9</v>
      </c>
      <c r="E7" s="69"/>
      <c r="F7" s="69" t="s">
        <v>49</v>
      </c>
      <c r="G7" s="69" t="s">
        <v>127</v>
      </c>
      <c r="H7" s="69" t="s">
        <v>9</v>
      </c>
      <c r="I7" s="69"/>
      <c r="J7" s="69" t="s">
        <v>49</v>
      </c>
      <c r="K7" s="69" t="s">
        <v>127</v>
      </c>
      <c r="L7" s="69" t="s">
        <v>9</v>
      </c>
      <c r="M7" s="58"/>
      <c r="N7" s="58"/>
      <c r="O7" s="65"/>
      <c r="P7" s="65"/>
      <c r="Q7" s="65"/>
      <c r="R7" s="65"/>
      <c r="S7" s="65"/>
      <c r="T7" s="58"/>
      <c r="U7" s="58"/>
      <c r="V7" s="58"/>
      <c r="W7" s="58"/>
      <c r="X7" s="58"/>
      <c r="Y7" s="58"/>
      <c r="Z7" s="58"/>
    </row>
    <row r="8" spans="1:26" ht="15.75" customHeight="1" x14ac:dyDescent="0.25">
      <c r="A8" s="66" t="s">
        <v>49</v>
      </c>
      <c r="B8" s="53">
        <f>IF(FIRE0302_working!B8="..","..",ROUND(FIRE0302_working!B8,0))</f>
        <v>32793</v>
      </c>
      <c r="C8" s="53">
        <f>IF(FIRE0302_working!C8="..","..",ROUND(FIRE0302_working!C8,0))</f>
        <v>14087</v>
      </c>
      <c r="D8" s="53">
        <f>IF(FIRE0302_working!D8="..","..",ROUND(FIRE0302_working!D8,0))</f>
        <v>18706</v>
      </c>
      <c r="E8" s="53"/>
      <c r="F8" s="53">
        <f>IF(FIRE0302_working!F8="..","..",ROUND(FIRE0302_working!F8,0))</f>
        <v>40</v>
      </c>
      <c r="G8" s="53">
        <f>IF(FIRE0302_working!G8="..","..",ROUND(FIRE0302_working!G8,0))</f>
        <v>19</v>
      </c>
      <c r="H8" s="53">
        <f>IF(FIRE0302_working!H8="..","..",ROUND(FIRE0302_working!H8,0))</f>
        <v>21</v>
      </c>
      <c r="I8" s="53"/>
      <c r="J8" s="53">
        <f>IF(FIRE0302_working!J8="..","..",ROUND(FIRE0302_working!J8,0))</f>
        <v>541</v>
      </c>
      <c r="K8" s="53">
        <f>IF(FIRE0302_working!K8="..","..",ROUND(FIRE0302_working!K8,0))</f>
        <v>457</v>
      </c>
      <c r="L8" s="53">
        <f>IF(FIRE0302_working!L8="..","..",ROUND(FIRE0302_working!L8,0))</f>
        <v>84</v>
      </c>
      <c r="M8" s="54"/>
      <c r="N8" s="58"/>
      <c r="O8" s="54"/>
      <c r="P8" s="58"/>
      <c r="Q8" s="58"/>
      <c r="R8" s="58"/>
      <c r="S8" s="58"/>
      <c r="T8" s="58"/>
      <c r="U8" s="58"/>
      <c r="V8" s="58"/>
      <c r="W8" s="58"/>
      <c r="X8" s="58"/>
      <c r="Y8" s="58"/>
      <c r="Z8" s="58"/>
    </row>
    <row r="9" spans="1:26" ht="15.75" customHeight="1" x14ac:dyDescent="0.25">
      <c r="A9" s="58" t="s">
        <v>11</v>
      </c>
      <c r="B9" s="54">
        <f>IF(FIRE0302_working!B9="..","..",ROUND(FIRE0302_working!B9,0))</f>
        <v>22119</v>
      </c>
      <c r="C9" s="55">
        <f>IF(FIRE0302_working!C9="..","..",ROUND(FIRE0302_working!C9,0))</f>
        <v>9339</v>
      </c>
      <c r="D9" s="55">
        <f>IF(FIRE0302_working!D9="..","..",ROUND(FIRE0302_working!D9,0))</f>
        <v>12780</v>
      </c>
      <c r="E9" s="54"/>
      <c r="F9" s="54">
        <f>IF(FIRE0302_working!F9="..","..",ROUND(FIRE0302_working!F9,0))</f>
        <v>34</v>
      </c>
      <c r="G9" s="55">
        <f>IF(FIRE0302_working!G9="..","..",ROUND(FIRE0302_working!G9,0))</f>
        <v>14</v>
      </c>
      <c r="H9" s="55">
        <f>IF(FIRE0302_working!H9="..","..",ROUND(FIRE0302_working!H9,0))</f>
        <v>20</v>
      </c>
      <c r="I9" s="54"/>
      <c r="J9" s="54">
        <f>IF(FIRE0302_working!J9="..","..",ROUND(FIRE0302_working!J9,0))</f>
        <v>343</v>
      </c>
      <c r="K9" s="55">
        <f>IF(FIRE0302_working!K9="..","..",ROUND(FIRE0302_working!K9,0))</f>
        <v>293</v>
      </c>
      <c r="L9" s="55">
        <f>IF(FIRE0302_working!L9="..","..",ROUND(FIRE0302_working!L9,0))</f>
        <v>50</v>
      </c>
      <c r="M9" s="58"/>
      <c r="N9" s="58"/>
      <c r="O9" s="54"/>
      <c r="P9" s="58"/>
      <c r="Q9" s="58"/>
      <c r="R9" s="58"/>
      <c r="S9" s="58"/>
      <c r="T9" s="58"/>
      <c r="U9" s="58"/>
      <c r="V9" s="58"/>
      <c r="W9" s="58"/>
      <c r="X9" s="58"/>
      <c r="Y9" s="58"/>
      <c r="Z9" s="58"/>
    </row>
    <row r="10" spans="1:26" ht="15.75" customHeight="1" x14ac:dyDescent="0.25">
      <c r="A10" s="58" t="s">
        <v>13</v>
      </c>
      <c r="B10" s="54">
        <f>IF(FIRE0302_working!B10="..","..",ROUND(FIRE0302_working!B10,0))</f>
        <v>2769</v>
      </c>
      <c r="C10" s="55">
        <f>IF(FIRE0302_working!C10="..","..",ROUND(FIRE0302_working!C10,0))</f>
        <v>384</v>
      </c>
      <c r="D10" s="55">
        <f>IF(FIRE0302_working!D10="..","..",ROUND(FIRE0302_working!D10,0))</f>
        <v>2385</v>
      </c>
      <c r="E10" s="54"/>
      <c r="F10" s="54">
        <f>IF(FIRE0302_working!F10="..","..",ROUND(FIRE0302_working!F10,0))</f>
        <v>0</v>
      </c>
      <c r="G10" s="55">
        <f>IF(FIRE0302_working!G10="..","..",ROUND(FIRE0302_working!G10,0))</f>
        <v>0</v>
      </c>
      <c r="H10" s="55">
        <f>IF(FIRE0302_working!H10="..","..",ROUND(FIRE0302_working!H10,0))</f>
        <v>0</v>
      </c>
      <c r="I10" s="54"/>
      <c r="J10" s="54">
        <f>IF(FIRE0302_working!J10="..","..",ROUND(FIRE0302_working!J10,0))</f>
        <v>35</v>
      </c>
      <c r="K10" s="55">
        <f>IF(FIRE0302_working!K10="..","..",ROUND(FIRE0302_working!K10,0))</f>
        <v>31</v>
      </c>
      <c r="L10" s="55">
        <f>IF(FIRE0302_working!L10="..","..",ROUND(FIRE0302_working!L10,0))</f>
        <v>4</v>
      </c>
      <c r="M10" s="58"/>
      <c r="N10" s="58"/>
      <c r="O10" s="54"/>
      <c r="P10" s="58"/>
      <c r="Q10" s="58"/>
      <c r="R10" s="58"/>
      <c r="S10" s="58"/>
      <c r="T10" s="58"/>
      <c r="U10" s="58"/>
      <c r="V10" s="58"/>
      <c r="W10" s="58"/>
      <c r="X10" s="58"/>
      <c r="Y10" s="58"/>
      <c r="Z10" s="58"/>
    </row>
    <row r="11" spans="1:26" ht="15.75" customHeight="1" x14ac:dyDescent="0.25">
      <c r="A11" s="58" t="s">
        <v>15</v>
      </c>
      <c r="B11" s="54">
        <f>IF(FIRE0302_working!B11="..","..",ROUND(FIRE0302_working!B11,0))</f>
        <v>2832</v>
      </c>
      <c r="C11" s="55">
        <f>IF(FIRE0302_working!C11="..","..",ROUND(FIRE0302_working!C11,0))</f>
        <v>1357</v>
      </c>
      <c r="D11" s="55">
        <f>IF(FIRE0302_working!D11="..","..",ROUND(FIRE0302_working!D11,0))</f>
        <v>1475</v>
      </c>
      <c r="E11" s="54"/>
      <c r="F11" s="54">
        <f>IF(FIRE0302_working!F11="..","..",ROUND(FIRE0302_working!F11,0))</f>
        <v>1</v>
      </c>
      <c r="G11" s="55">
        <f>IF(FIRE0302_working!G11="..","..",ROUND(FIRE0302_working!G11,0))</f>
        <v>0</v>
      </c>
      <c r="H11" s="55">
        <f>IF(FIRE0302_working!H11="..","..",ROUND(FIRE0302_working!H11,0))</f>
        <v>1</v>
      </c>
      <c r="I11" s="54"/>
      <c r="J11" s="54">
        <f>IF(FIRE0302_working!J11="..","..",ROUND(FIRE0302_working!J11,0))</f>
        <v>29</v>
      </c>
      <c r="K11" s="55">
        <f>IF(FIRE0302_working!K11="..","..",ROUND(FIRE0302_working!K11,0))</f>
        <v>21</v>
      </c>
      <c r="L11" s="55">
        <f>IF(FIRE0302_working!L11="..","..",ROUND(FIRE0302_working!L11,0))</f>
        <v>8</v>
      </c>
      <c r="M11" s="58"/>
      <c r="N11" s="58"/>
      <c r="O11" s="54"/>
      <c r="P11" s="58"/>
      <c r="Q11" s="58"/>
      <c r="R11" s="58"/>
      <c r="S11" s="58"/>
      <c r="T11" s="58"/>
      <c r="U11" s="58"/>
      <c r="V11" s="58"/>
      <c r="W11" s="58"/>
      <c r="X11" s="58"/>
      <c r="Y11" s="58"/>
      <c r="Z11" s="58"/>
    </row>
    <row r="12" spans="1:26" ht="15.75" customHeight="1" x14ac:dyDescent="0.25">
      <c r="A12" s="58" t="s">
        <v>12</v>
      </c>
      <c r="B12" s="54">
        <f>IF(FIRE0302_working!B12="..","..",ROUND(FIRE0302_working!B12,0))</f>
        <v>1179</v>
      </c>
      <c r="C12" s="55">
        <f>IF(FIRE0302_working!C12="..","..",ROUND(FIRE0302_working!C12,0))</f>
        <v>973</v>
      </c>
      <c r="D12" s="55">
        <f>IF(FIRE0302_working!D12="..","..",ROUND(FIRE0302_working!D12,0))</f>
        <v>206</v>
      </c>
      <c r="E12" s="54"/>
      <c r="F12" s="54">
        <f>IF(FIRE0302_working!F12="..","..",ROUND(FIRE0302_working!F12,0))</f>
        <v>0</v>
      </c>
      <c r="G12" s="55">
        <f>IF(FIRE0302_working!G12="..","..",ROUND(FIRE0302_working!G12,0))</f>
        <v>0</v>
      </c>
      <c r="H12" s="55">
        <f>IF(FIRE0302_working!H12="..","..",ROUND(FIRE0302_working!H12,0))</f>
        <v>0</v>
      </c>
      <c r="I12" s="54"/>
      <c r="J12" s="54">
        <f>IF(FIRE0302_working!J12="..","..",ROUND(FIRE0302_working!J12,0))</f>
        <v>15</v>
      </c>
      <c r="K12" s="55">
        <f>IF(FIRE0302_working!K12="..","..",ROUND(FIRE0302_working!K12,0))</f>
        <v>15</v>
      </c>
      <c r="L12" s="55">
        <f>IF(FIRE0302_working!L12="..","..",ROUND(FIRE0302_working!L12,0))</f>
        <v>0</v>
      </c>
      <c r="M12" s="58"/>
      <c r="N12" s="58"/>
      <c r="O12" s="54"/>
      <c r="P12" s="58"/>
      <c r="Q12" s="58"/>
      <c r="R12" s="58"/>
      <c r="S12" s="58"/>
      <c r="T12" s="58"/>
      <c r="U12" s="58"/>
      <c r="V12" s="58"/>
      <c r="W12" s="58"/>
      <c r="X12" s="58"/>
      <c r="Y12" s="58"/>
      <c r="Z12" s="58"/>
    </row>
    <row r="13" spans="1:26" ht="15.75" customHeight="1" x14ac:dyDescent="0.25">
      <c r="A13" s="58" t="s">
        <v>10</v>
      </c>
      <c r="B13" s="54">
        <f>IF(FIRE0302_working!B13="..","..",ROUND(FIRE0302_working!B13,0))</f>
        <v>373</v>
      </c>
      <c r="C13" s="55">
        <f>IF(FIRE0302_working!C13="..","..",ROUND(FIRE0302_working!C13,0))</f>
        <v>340</v>
      </c>
      <c r="D13" s="55">
        <f>IF(FIRE0302_working!D13="..","..",ROUND(FIRE0302_working!D13,0))</f>
        <v>33</v>
      </c>
      <c r="E13" s="54"/>
      <c r="F13" s="54">
        <f>IF(FIRE0302_working!F13="..","..",ROUND(FIRE0302_working!F13,0))</f>
        <v>0</v>
      </c>
      <c r="G13" s="55">
        <f>IF(FIRE0302_working!G13="..","..",ROUND(FIRE0302_working!G13,0))</f>
        <v>0</v>
      </c>
      <c r="H13" s="55">
        <f>IF(FIRE0302_working!H13="..","..",ROUND(FIRE0302_working!H13,0))</f>
        <v>0</v>
      </c>
      <c r="I13" s="54"/>
      <c r="J13" s="54">
        <f>IF(FIRE0302_working!J13="..","..",ROUND(FIRE0302_working!J13,0))</f>
        <v>14</v>
      </c>
      <c r="K13" s="55">
        <f>IF(FIRE0302_working!K13="..","..",ROUND(FIRE0302_working!K13,0))</f>
        <v>13</v>
      </c>
      <c r="L13" s="55">
        <f>IF(FIRE0302_working!L13="..","..",ROUND(FIRE0302_working!L13,0))</f>
        <v>1</v>
      </c>
      <c r="M13" s="58"/>
      <c r="N13" s="58"/>
      <c r="O13" s="54"/>
      <c r="P13" s="58"/>
      <c r="Q13" s="58"/>
      <c r="R13" s="58"/>
      <c r="S13" s="58"/>
      <c r="T13" s="58"/>
      <c r="U13" s="58"/>
      <c r="V13" s="58"/>
      <c r="W13" s="58"/>
      <c r="X13" s="58"/>
      <c r="Y13" s="58"/>
      <c r="Z13" s="58"/>
    </row>
    <row r="14" spans="1:26" ht="15.75" customHeight="1" x14ac:dyDescent="0.25">
      <c r="A14" s="58" t="s">
        <v>7</v>
      </c>
      <c r="B14" s="54">
        <f>IF(FIRE0302_working!B14="..","..",ROUND(FIRE0302_working!B14,0))</f>
        <v>564</v>
      </c>
      <c r="C14" s="55">
        <f>IF(FIRE0302_working!C14="..","..",ROUND(FIRE0302_working!C14,0))</f>
        <v>492</v>
      </c>
      <c r="D14" s="55">
        <f>IF(FIRE0302_working!D14="..","..",ROUND(FIRE0302_working!D14,0))</f>
        <v>72</v>
      </c>
      <c r="E14" s="54"/>
      <c r="F14" s="54">
        <f>IF(FIRE0302_working!F14="..","..",ROUND(FIRE0302_working!F14,0))</f>
        <v>0</v>
      </c>
      <c r="G14" s="55">
        <f>IF(FIRE0302_working!G14="..","..",ROUND(FIRE0302_working!G14,0))</f>
        <v>0</v>
      </c>
      <c r="H14" s="55">
        <f>IF(FIRE0302_working!H14="..","..",ROUND(FIRE0302_working!H14,0))</f>
        <v>0</v>
      </c>
      <c r="I14" s="54"/>
      <c r="J14" s="54">
        <f>IF(FIRE0302_working!J14="..","..",ROUND(FIRE0302_working!J14,0))</f>
        <v>8</v>
      </c>
      <c r="K14" s="55">
        <f>IF(FIRE0302_working!K14="..","..",ROUND(FIRE0302_working!K14,0))</f>
        <v>8</v>
      </c>
      <c r="L14" s="55">
        <f>IF(FIRE0302_working!L14="..","..",ROUND(FIRE0302_working!L14,0))</f>
        <v>0</v>
      </c>
      <c r="M14" s="58"/>
      <c r="N14" s="58"/>
      <c r="O14" s="54"/>
      <c r="P14" s="58"/>
      <c r="Q14" s="58"/>
      <c r="R14" s="58"/>
      <c r="S14" s="58"/>
      <c r="T14" s="58"/>
      <c r="U14" s="58"/>
      <c r="V14" s="58"/>
      <c r="W14" s="58"/>
      <c r="X14" s="58"/>
      <c r="Y14" s="58"/>
      <c r="Z14" s="58"/>
    </row>
    <row r="15" spans="1:26" ht="20.100000000000001" customHeight="1" thickBot="1" x14ac:dyDescent="0.3">
      <c r="A15" s="70" t="s">
        <v>128</v>
      </c>
      <c r="B15" s="56">
        <f>IF(FIRE0302_working!B15="..","..",ROUND(FIRE0302_working!B15,0))</f>
        <v>2133</v>
      </c>
      <c r="C15" s="57">
        <f>IF(FIRE0302_working!C15="..","..",ROUND(FIRE0302_working!C15,0))</f>
        <v>931</v>
      </c>
      <c r="D15" s="57">
        <f>IF(FIRE0302_working!D15="..","..",ROUND(FIRE0302_working!D15,0))</f>
        <v>1202</v>
      </c>
      <c r="E15" s="56"/>
      <c r="F15" s="56">
        <f>IF(FIRE0302_working!F15="..","..",ROUND(FIRE0302_working!F15,0))</f>
        <v>5</v>
      </c>
      <c r="G15" s="57">
        <f>IF(FIRE0302_working!G15="..","..",ROUND(FIRE0302_working!G15,0))</f>
        <v>5</v>
      </c>
      <c r="H15" s="57">
        <f>IF(FIRE0302_working!H15="..","..",ROUND(FIRE0302_working!H15,0))</f>
        <v>0</v>
      </c>
      <c r="I15" s="56"/>
      <c r="J15" s="56">
        <f>IF(FIRE0302_working!J15="..","..",ROUND(FIRE0302_working!J15,0))</f>
        <v>90</v>
      </c>
      <c r="K15" s="57">
        <f>IF(FIRE0302_working!K15="..","..",ROUND(FIRE0302_working!K15,0))</f>
        <v>72</v>
      </c>
      <c r="L15" s="57">
        <f>IF(FIRE0302_working!L15="..","..",ROUND(FIRE0302_working!L15,0))</f>
        <v>18</v>
      </c>
      <c r="M15" s="58"/>
      <c r="N15" s="58"/>
      <c r="O15" s="54"/>
      <c r="P15" s="58"/>
      <c r="Q15" s="58"/>
      <c r="R15" s="58"/>
      <c r="S15" s="58"/>
      <c r="T15" s="58"/>
      <c r="U15" s="58"/>
      <c r="V15" s="58"/>
      <c r="W15" s="58"/>
      <c r="X15" s="58"/>
      <c r="Y15" s="58"/>
      <c r="Z15" s="58"/>
    </row>
    <row r="16" spans="1:26" x14ac:dyDescent="0.2">
      <c r="A16" s="71" t="s">
        <v>74</v>
      </c>
      <c r="B16" s="58"/>
      <c r="C16" s="58"/>
      <c r="D16" s="58"/>
      <c r="E16" s="58"/>
      <c r="F16" s="58"/>
      <c r="G16" s="58"/>
      <c r="H16" s="58"/>
      <c r="I16" s="58"/>
      <c r="J16" s="58"/>
      <c r="K16" s="58"/>
      <c r="L16" s="58"/>
      <c r="M16" s="58"/>
      <c r="N16" s="58"/>
      <c r="O16" s="58"/>
      <c r="P16" s="58"/>
      <c r="Q16" s="58"/>
      <c r="R16" s="58"/>
      <c r="S16" s="58"/>
      <c r="T16" s="58"/>
      <c r="U16" s="58"/>
      <c r="V16" s="58"/>
      <c r="W16" s="58"/>
      <c r="X16" s="58"/>
      <c r="Y16" s="58"/>
      <c r="Z16" s="58"/>
    </row>
    <row r="17" spans="1:26" x14ac:dyDescent="0.2">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row>
    <row r="18" spans="1:26" x14ac:dyDescent="0.2">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row>
    <row r="19" spans="1:26"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row>
    <row r="20" spans="1:26" x14ac:dyDescent="0.2">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row>
    <row r="21" spans="1:26" x14ac:dyDescent="0.2">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row>
    <row r="22" spans="1:26" x14ac:dyDescent="0.2">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row>
    <row r="23" spans="1:26" x14ac:dyDescent="0.2">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1:26" x14ac:dyDescent="0.2">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row>
    <row r="25" spans="1:26" x14ac:dyDescent="0.2">
      <c r="A25" s="58"/>
      <c r="B25" s="58"/>
      <c r="C25" s="58"/>
      <c r="D25" s="58"/>
      <c r="E25" s="58"/>
      <c r="F25" s="58"/>
      <c r="G25" s="58"/>
      <c r="H25" s="58"/>
      <c r="I25" s="58"/>
      <c r="J25" s="58"/>
      <c r="K25" s="58"/>
      <c r="L25" s="58"/>
      <c r="M25" s="58"/>
      <c r="N25" s="58" t="s">
        <v>104</v>
      </c>
      <c r="O25" s="58"/>
      <c r="P25" s="58"/>
      <c r="Q25" s="58"/>
      <c r="R25" s="58"/>
      <c r="S25" s="58"/>
      <c r="T25" s="58"/>
      <c r="U25" s="58"/>
      <c r="V25" s="58"/>
      <c r="W25" s="58"/>
      <c r="X25" s="58"/>
      <c r="Y25" s="58"/>
      <c r="Z25" s="58"/>
    </row>
    <row r="26" spans="1:26" x14ac:dyDescent="0.2">
      <c r="A26" s="58"/>
      <c r="B26" s="58"/>
      <c r="C26" s="58"/>
      <c r="D26" s="58"/>
      <c r="E26" s="58"/>
      <c r="F26" s="58"/>
      <c r="G26" s="58"/>
      <c r="H26" s="58"/>
      <c r="I26" s="58"/>
      <c r="J26" s="58"/>
      <c r="K26" s="58"/>
      <c r="L26" s="58"/>
      <c r="M26" s="58"/>
      <c r="N26" s="58" t="s">
        <v>98</v>
      </c>
      <c r="O26" s="58"/>
      <c r="P26" s="58"/>
      <c r="Q26" s="58"/>
      <c r="R26" s="58"/>
      <c r="S26" s="58"/>
      <c r="T26" s="58"/>
      <c r="U26" s="58"/>
      <c r="V26" s="58"/>
      <c r="W26" s="58"/>
      <c r="X26" s="58"/>
      <c r="Y26" s="58"/>
      <c r="Z26" s="58"/>
    </row>
    <row r="27" spans="1:26" x14ac:dyDescent="0.2">
      <c r="A27" s="58"/>
      <c r="B27" s="58"/>
      <c r="C27" s="58"/>
      <c r="D27" s="58"/>
      <c r="E27" s="58"/>
      <c r="F27" s="58"/>
      <c r="G27" s="58"/>
      <c r="H27" s="58"/>
      <c r="I27" s="58"/>
      <c r="J27" s="58"/>
      <c r="K27" s="58"/>
      <c r="L27" s="58"/>
      <c r="M27" s="58"/>
      <c r="N27" s="58" t="s">
        <v>72</v>
      </c>
      <c r="O27" s="58"/>
      <c r="P27" s="58"/>
      <c r="Q27" s="58"/>
      <c r="R27" s="58"/>
      <c r="S27" s="58"/>
      <c r="T27" s="58"/>
      <c r="U27" s="58"/>
      <c r="V27" s="58"/>
      <c r="W27" s="58"/>
      <c r="X27" s="58"/>
      <c r="Y27" s="58"/>
      <c r="Z27" s="58"/>
    </row>
    <row r="28" spans="1:26" x14ac:dyDescent="0.2">
      <c r="A28" s="58"/>
      <c r="B28" s="58"/>
      <c r="C28" s="58"/>
      <c r="D28" s="58"/>
      <c r="E28" s="58"/>
      <c r="F28" s="58"/>
      <c r="G28" s="58"/>
      <c r="H28" s="58"/>
      <c r="I28" s="58"/>
      <c r="J28" s="58"/>
      <c r="K28" s="58"/>
      <c r="L28" s="58"/>
      <c r="M28" s="58"/>
      <c r="N28" s="58" t="s">
        <v>73</v>
      </c>
      <c r="O28" s="58"/>
      <c r="P28" s="58"/>
      <c r="Q28" s="58"/>
      <c r="R28" s="58"/>
      <c r="S28" s="58"/>
      <c r="T28" s="58"/>
      <c r="U28" s="58"/>
      <c r="V28" s="58"/>
      <c r="W28" s="58"/>
      <c r="X28" s="58"/>
      <c r="Y28" s="58"/>
      <c r="Z28" s="58"/>
    </row>
    <row r="29" spans="1:26" x14ac:dyDescent="0.2">
      <c r="A29" s="58"/>
      <c r="B29" s="58"/>
      <c r="C29" s="58"/>
      <c r="D29" s="58"/>
      <c r="E29" s="58"/>
      <c r="F29" s="58"/>
      <c r="G29" s="58"/>
      <c r="H29" s="58"/>
      <c r="I29" s="58"/>
      <c r="J29" s="58"/>
      <c r="K29" s="58"/>
      <c r="L29" s="58"/>
      <c r="M29" s="58"/>
      <c r="N29" s="58" t="s">
        <v>65</v>
      </c>
      <c r="O29" s="58"/>
      <c r="P29" s="58"/>
      <c r="Q29" s="58"/>
      <c r="R29" s="58"/>
      <c r="S29" s="58"/>
      <c r="T29" s="58"/>
      <c r="U29" s="58"/>
      <c r="V29" s="58"/>
      <c r="W29" s="58"/>
      <c r="X29" s="58"/>
      <c r="Y29" s="58"/>
      <c r="Z29" s="58"/>
    </row>
    <row r="30" spans="1:26" x14ac:dyDescent="0.2">
      <c r="A30" s="58"/>
      <c r="B30" s="58"/>
      <c r="C30" s="58"/>
      <c r="D30" s="58"/>
      <c r="E30" s="58"/>
      <c r="F30" s="58"/>
      <c r="G30" s="58"/>
      <c r="H30" s="58"/>
      <c r="I30" s="58"/>
      <c r="J30" s="58"/>
      <c r="K30" s="58"/>
      <c r="L30" s="58"/>
      <c r="M30" s="58"/>
      <c r="N30" s="58" t="s">
        <v>25</v>
      </c>
      <c r="O30" s="58"/>
      <c r="P30" s="58"/>
      <c r="Q30" s="58"/>
      <c r="R30" s="58"/>
      <c r="S30" s="58"/>
      <c r="T30" s="58"/>
      <c r="U30" s="58"/>
      <c r="V30" s="58"/>
      <c r="W30" s="58"/>
      <c r="X30" s="58"/>
      <c r="Y30" s="58"/>
      <c r="Z30" s="58"/>
    </row>
    <row r="31" spans="1:26" x14ac:dyDescent="0.2">
      <c r="A31" s="58"/>
      <c r="B31" s="58"/>
      <c r="C31" s="58"/>
      <c r="D31" s="58"/>
      <c r="E31" s="58"/>
      <c r="F31" s="58"/>
      <c r="G31" s="58"/>
      <c r="H31" s="58"/>
      <c r="I31" s="58"/>
      <c r="J31" s="58"/>
      <c r="K31" s="58"/>
      <c r="L31" s="58"/>
      <c r="M31" s="58"/>
      <c r="N31" s="58" t="s">
        <v>24</v>
      </c>
      <c r="O31" s="58"/>
      <c r="P31" s="58"/>
      <c r="Q31" s="58"/>
      <c r="R31" s="58"/>
      <c r="S31" s="58"/>
      <c r="T31" s="58"/>
      <c r="U31" s="58"/>
      <c r="V31" s="58"/>
      <c r="W31" s="58"/>
      <c r="X31" s="58"/>
      <c r="Y31" s="58"/>
      <c r="Z31" s="58"/>
    </row>
    <row r="32" spans="1:26" x14ac:dyDescent="0.2">
      <c r="N32" s="58" t="s">
        <v>23</v>
      </c>
    </row>
    <row r="33" spans="14:14" x14ac:dyDescent="0.2">
      <c r="N33" s="58" t="s">
        <v>22</v>
      </c>
    </row>
    <row r="34" spans="14:14" x14ac:dyDescent="0.2">
      <c r="N34" s="58" t="s">
        <v>21</v>
      </c>
    </row>
    <row r="35" spans="14:14" x14ac:dyDescent="0.2">
      <c r="N35" s="58" t="s">
        <v>20</v>
      </c>
    </row>
    <row r="36" spans="14:14" x14ac:dyDescent="0.2">
      <c r="N36" s="58" t="s">
        <v>19</v>
      </c>
    </row>
    <row r="37" spans="14:14" x14ac:dyDescent="0.2">
      <c r="N37" s="58" t="s">
        <v>18</v>
      </c>
    </row>
    <row r="38" spans="14:14" x14ac:dyDescent="0.2">
      <c r="N38" s="58" t="s">
        <v>17</v>
      </c>
    </row>
    <row r="39" spans="14:14" x14ac:dyDescent="0.2">
      <c r="N39" s="58" t="s">
        <v>16</v>
      </c>
    </row>
    <row r="40" spans="14:14" x14ac:dyDescent="0.2">
      <c r="N40" s="58" t="s">
        <v>6</v>
      </c>
    </row>
    <row r="41" spans="14:14" x14ac:dyDescent="0.2">
      <c r="N41" s="58" t="s">
        <v>50</v>
      </c>
    </row>
  </sheetData>
  <mergeCells count="9">
    <mergeCell ref="O7:S7"/>
    <mergeCell ref="A1:L1"/>
    <mergeCell ref="A4:D4"/>
    <mergeCell ref="O4:S4"/>
    <mergeCell ref="O5:S5"/>
    <mergeCell ref="B6:D6"/>
    <mergeCell ref="F6:H6"/>
    <mergeCell ref="J6:L6"/>
    <mergeCell ref="O6:S6"/>
  </mergeCells>
  <dataValidations count="1">
    <dataValidation type="list" allowBlank="1" showInputMessage="1" showErrorMessage="1" sqref="A4:D4" xr:uid="{FC036AE2-A42C-498A-8A2A-BF8AB664FE1F}">
      <formula1>$N$25:$N$41</formula1>
    </dataValidation>
  </dataValidations>
  <pageMargins left="0.70866141732283472" right="0.70866141732283472"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Cover_sheet</vt:lpstr>
      <vt:lpstr>config</vt:lpstr>
      <vt:lpstr>Contents</vt:lpstr>
      <vt:lpstr>0910</vt:lpstr>
      <vt:lpstr>Data - primary fires</vt:lpstr>
      <vt:lpstr>Data - fatalities</vt:lpstr>
      <vt:lpstr>Data - casualties</vt:lpstr>
      <vt:lpstr>FIRE0302_working</vt:lpstr>
      <vt:lpstr>FIRE0302</vt:lpstr>
      <vt:lpstr>Notes</vt:lpstr>
      <vt:lpstr>QA checks</vt:lpstr>
      <vt:lpstr>FIRE0302!Print_Area</vt:lpstr>
      <vt:lpstr>Notes!Print_Area</vt:lpstr>
      <vt:lpstr>FIRE0302!Print_Titles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2024-05-28T09:49:31Z</dcterms:created>
  <dcterms:modified xsi:type="dcterms:W3CDTF">2026-06-26T06:09:11Z</dcterms:modified>
</cp:coreProperties>
</file>