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A89DAAAC-AADB-44AD-9E07-A5BBB464AB40}" xr6:coauthVersionLast="47" xr6:coauthVersionMax="47" xr10:uidLastSave="{00000000-0000-0000-0000-000000000000}"/>
  <workbookProtection workbookAlgorithmName="SHA-512" workbookHashValue="q21KhnlIAM/W5sR25zJgSBDyH4V7K3VpsEDP8E2mH2BRAWEEUGyVlp3Q//SbfAWomnW/raqK4Dt1dmUYgfU0bA==" workbookSaltValue="+Nz0zU3TxxT6pbdv7A/qvw==" workbookSpinCount="100000" lockStructure="1"/>
  <bookViews>
    <workbookView xWindow="-120" yWindow="-120" windowWidth="29040" windowHeight="14370" firstSheet="1" activeTab="1" xr2:uid="{00000000-000D-0000-FFFF-FFFF00000000}"/>
  </bookViews>
  <sheets>
    <sheet name="config" sheetId="14" state="hidden" r:id="rId1"/>
    <sheet name="Cover_sheet" sheetId="8" r:id="rId2"/>
    <sheet name="Contents" sheetId="9" r:id="rId3"/>
    <sheet name="Notes" sheetId="15" r:id="rId4"/>
    <sheet name="Data" sheetId="12" state="hidden" r:id="rId5"/>
    <sheet name="FIRE0507" sheetId="7" r:id="rId6"/>
    <sheet name="QA" sheetId="13" state="hidden" r:id="rId7"/>
  </sheets>
  <externalReferences>
    <externalReference r:id="rId8"/>
    <externalReference r:id="rId9"/>
  </externalReferences>
  <definedNames>
    <definedName name="_xlnm._FilterDatabase" localSheetId="5" hidden="1">FIRE0507!$A$1:$A$1</definedName>
    <definedName name="bb">'[1]Succ apps, retire &amp; resig 0203'!$A$5:$S$58</definedName>
    <definedName name="_xlnm.Print_Area" localSheetId="2">Contents!$A$1:$E$6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116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3" i="13" l="1"/>
  <c r="C83" i="13"/>
  <c r="D83" i="13"/>
  <c r="E83" i="13"/>
  <c r="F83" i="13"/>
  <c r="G83" i="13"/>
  <c r="H83" i="13"/>
  <c r="I83" i="13"/>
  <c r="B60" i="13"/>
  <c r="C60" i="13"/>
  <c r="D60" i="13"/>
  <c r="E60" i="13"/>
  <c r="F60" i="13"/>
  <c r="G60" i="13"/>
  <c r="H60" i="13"/>
  <c r="I60" i="13"/>
  <c r="B61" i="13"/>
  <c r="C61" i="13"/>
  <c r="D61" i="13"/>
  <c r="E61" i="13"/>
  <c r="F61" i="13"/>
  <c r="G61" i="13"/>
  <c r="H61" i="13"/>
  <c r="I61" i="13"/>
  <c r="B38" i="13" a="1"/>
  <c r="B24" i="13" a="1"/>
  <c r="B19" i="7"/>
  <c r="B20" i="7"/>
  <c r="C19" i="7"/>
  <c r="D19" i="7"/>
  <c r="E19" i="7"/>
  <c r="F19" i="7"/>
  <c r="G19" i="7"/>
  <c r="H19" i="7"/>
  <c r="I19" i="7"/>
  <c r="J19" i="7"/>
  <c r="C20" i="7"/>
  <c r="D20" i="7"/>
  <c r="E20" i="7"/>
  <c r="F20" i="7"/>
  <c r="G20" i="7"/>
  <c r="H20" i="7"/>
  <c r="I20" i="7"/>
  <c r="J20" i="7"/>
  <c r="C6" i="7"/>
  <c r="D6" i="7"/>
  <c r="E6" i="7"/>
  <c r="F6" i="7"/>
  <c r="G6" i="7"/>
  <c r="H6" i="7"/>
  <c r="I6" i="7"/>
  <c r="J6" i="7"/>
  <c r="C7" i="7"/>
  <c r="D7" i="7"/>
  <c r="E7" i="7"/>
  <c r="F7" i="7"/>
  <c r="G7" i="7"/>
  <c r="H7" i="7"/>
  <c r="I7" i="7"/>
  <c r="J7" i="7"/>
  <c r="C8" i="7"/>
  <c r="D8" i="7"/>
  <c r="E8" i="7"/>
  <c r="F8" i="7"/>
  <c r="G8" i="7"/>
  <c r="H8" i="7"/>
  <c r="I8" i="7"/>
  <c r="J8" i="7"/>
  <c r="C9" i="7"/>
  <c r="D9" i="7"/>
  <c r="E9" i="7"/>
  <c r="F9" i="7"/>
  <c r="G9" i="7"/>
  <c r="H9" i="7"/>
  <c r="I9" i="7"/>
  <c r="J9" i="7"/>
  <c r="C10" i="7"/>
  <c r="D10" i="7"/>
  <c r="E10" i="7"/>
  <c r="F10" i="7"/>
  <c r="G10" i="7"/>
  <c r="H10" i="7"/>
  <c r="I10" i="7"/>
  <c r="J10" i="7"/>
  <c r="C11" i="7"/>
  <c r="D11" i="7"/>
  <c r="E11" i="7"/>
  <c r="F11" i="7"/>
  <c r="G11" i="7"/>
  <c r="H11" i="7"/>
  <c r="I11" i="7"/>
  <c r="J11" i="7"/>
  <c r="C12" i="7"/>
  <c r="D12" i="7"/>
  <c r="E12" i="7"/>
  <c r="F12" i="7"/>
  <c r="G12" i="7"/>
  <c r="H12" i="7"/>
  <c r="I12" i="7"/>
  <c r="J12" i="7"/>
  <c r="C13" i="7"/>
  <c r="D13" i="7"/>
  <c r="E13" i="7"/>
  <c r="F13" i="7"/>
  <c r="G13" i="7"/>
  <c r="H13" i="7"/>
  <c r="I13" i="7"/>
  <c r="J13" i="7"/>
  <c r="C14" i="7"/>
  <c r="D14" i="7"/>
  <c r="E14" i="7"/>
  <c r="F14" i="7"/>
  <c r="G14" i="7"/>
  <c r="H14" i="7"/>
  <c r="I14" i="7"/>
  <c r="J14" i="7"/>
  <c r="C15" i="7"/>
  <c r="D15" i="7"/>
  <c r="E15" i="7"/>
  <c r="F15" i="7"/>
  <c r="G15" i="7"/>
  <c r="H15" i="7"/>
  <c r="I15" i="7"/>
  <c r="J15" i="7"/>
  <c r="C16" i="7"/>
  <c r="D16" i="7"/>
  <c r="E16" i="7"/>
  <c r="F16" i="7"/>
  <c r="G16" i="7"/>
  <c r="H16" i="7"/>
  <c r="I16" i="7"/>
  <c r="J16" i="7"/>
  <c r="C17" i="7"/>
  <c r="D17" i="7"/>
  <c r="E17" i="7"/>
  <c r="F17" i="7"/>
  <c r="G17" i="7"/>
  <c r="H17" i="7"/>
  <c r="I17" i="7"/>
  <c r="J17" i="7"/>
  <c r="C18" i="7"/>
  <c r="D18" i="7"/>
  <c r="E18" i="7"/>
  <c r="F18" i="7"/>
  <c r="G18" i="7"/>
  <c r="H18" i="7"/>
  <c r="I18" i="7"/>
  <c r="J18" i="7"/>
  <c r="D5" i="7"/>
  <c r="E5" i="7"/>
  <c r="F5" i="7"/>
  <c r="G5" i="7"/>
  <c r="H5" i="7"/>
  <c r="I5" i="7"/>
  <c r="J5" i="7"/>
  <c r="C5" i="7"/>
  <c r="D6" i="9"/>
  <c r="A10" i="8"/>
  <c r="A3" i="8"/>
  <c r="A8" i="15"/>
  <c r="B5" i="7" l="1"/>
  <c r="B59" i="13"/>
  <c r="C59" i="13"/>
  <c r="D59" i="13"/>
  <c r="E59" i="13"/>
  <c r="F59" i="13"/>
  <c r="G59" i="13"/>
  <c r="H59" i="13"/>
  <c r="I59" i="13"/>
  <c r="C82" i="13" l="1"/>
  <c r="I82" i="13"/>
  <c r="H82" i="13"/>
  <c r="G82" i="13"/>
  <c r="F82" i="13"/>
  <c r="E82" i="13"/>
  <c r="D82" i="13"/>
  <c r="B82" i="13"/>
  <c r="A2" i="9"/>
  <c r="A9" i="8"/>
  <c r="A8" i="8"/>
  <c r="A5" i="8"/>
  <c r="B46" i="13" l="1"/>
  <c r="B69" i="13" s="1"/>
  <c r="C46" i="13"/>
  <c r="C69" i="13" s="1"/>
  <c r="D46" i="13"/>
  <c r="D69" i="13" s="1"/>
  <c r="E46" i="13"/>
  <c r="E69" i="13" s="1"/>
  <c r="F46" i="13"/>
  <c r="F69" i="13" s="1"/>
  <c r="G46" i="13"/>
  <c r="G69" i="13" s="1"/>
  <c r="H46" i="13"/>
  <c r="H69" i="13" s="1"/>
  <c r="I46" i="13"/>
  <c r="I69" i="13" s="1"/>
  <c r="B47" i="13"/>
  <c r="B70" i="13" s="1"/>
  <c r="C47" i="13"/>
  <c r="C70" i="13" s="1"/>
  <c r="D47" i="13"/>
  <c r="D70" i="13" s="1"/>
  <c r="E47" i="13"/>
  <c r="E70" i="13" s="1"/>
  <c r="F47" i="13"/>
  <c r="F70" i="13" s="1"/>
  <c r="G47" i="13"/>
  <c r="G70" i="13" s="1"/>
  <c r="H47" i="13"/>
  <c r="H70" i="13" s="1"/>
  <c r="I47" i="13"/>
  <c r="I70" i="13" s="1"/>
  <c r="B48" i="13"/>
  <c r="B71" i="13" s="1"/>
  <c r="C48" i="13"/>
  <c r="C71" i="13" s="1"/>
  <c r="D48" i="13"/>
  <c r="D71" i="13" s="1"/>
  <c r="E48" i="13"/>
  <c r="E71" i="13" s="1"/>
  <c r="F48" i="13"/>
  <c r="F71" i="13" s="1"/>
  <c r="G48" i="13"/>
  <c r="G71" i="13" s="1"/>
  <c r="H48" i="13"/>
  <c r="H71" i="13" s="1"/>
  <c r="I48" i="13"/>
  <c r="I71" i="13" s="1"/>
  <c r="B49" i="13"/>
  <c r="B72" i="13" s="1"/>
  <c r="C49" i="13"/>
  <c r="C72" i="13" s="1"/>
  <c r="D49" i="13"/>
  <c r="D72" i="13" s="1"/>
  <c r="E49" i="13"/>
  <c r="E72" i="13" s="1"/>
  <c r="F49" i="13"/>
  <c r="F72" i="13" s="1"/>
  <c r="G49" i="13"/>
  <c r="G72" i="13" s="1"/>
  <c r="H49" i="13"/>
  <c r="H72" i="13" s="1"/>
  <c r="I49" i="13"/>
  <c r="I72" i="13" s="1"/>
  <c r="B50" i="13"/>
  <c r="B73" i="13" s="1"/>
  <c r="C50" i="13"/>
  <c r="C73" i="13" s="1"/>
  <c r="D50" i="13"/>
  <c r="D73" i="13" s="1"/>
  <c r="E50" i="13"/>
  <c r="E73" i="13" s="1"/>
  <c r="F50" i="13"/>
  <c r="F73" i="13" s="1"/>
  <c r="G50" i="13"/>
  <c r="G73" i="13" s="1"/>
  <c r="H50" i="13"/>
  <c r="H73" i="13" s="1"/>
  <c r="I50" i="13"/>
  <c r="I73" i="13" s="1"/>
  <c r="B51" i="13"/>
  <c r="B74" i="13" s="1"/>
  <c r="C51" i="13"/>
  <c r="C74" i="13" s="1"/>
  <c r="D51" i="13"/>
  <c r="D74" i="13" s="1"/>
  <c r="E51" i="13"/>
  <c r="E74" i="13" s="1"/>
  <c r="F51" i="13"/>
  <c r="F74" i="13" s="1"/>
  <c r="G51" i="13"/>
  <c r="G74" i="13" s="1"/>
  <c r="H51" i="13"/>
  <c r="H74" i="13" s="1"/>
  <c r="I51" i="13"/>
  <c r="I74" i="13" s="1"/>
  <c r="B52" i="13"/>
  <c r="B75" i="13" s="1"/>
  <c r="C52" i="13"/>
  <c r="C75" i="13" s="1"/>
  <c r="D52" i="13"/>
  <c r="D75" i="13" s="1"/>
  <c r="E52" i="13"/>
  <c r="E75" i="13" s="1"/>
  <c r="F52" i="13"/>
  <c r="F75" i="13" s="1"/>
  <c r="G52" i="13"/>
  <c r="G75" i="13" s="1"/>
  <c r="H52" i="13"/>
  <c r="H75" i="13" s="1"/>
  <c r="I52" i="13"/>
  <c r="I75" i="13" s="1"/>
  <c r="B53" i="13"/>
  <c r="B76" i="13" s="1"/>
  <c r="C53" i="13"/>
  <c r="C76" i="13" s="1"/>
  <c r="D53" i="13"/>
  <c r="D76" i="13" s="1"/>
  <c r="E53" i="13"/>
  <c r="E76" i="13" s="1"/>
  <c r="F53" i="13"/>
  <c r="F76" i="13" s="1"/>
  <c r="G53" i="13"/>
  <c r="G76" i="13" s="1"/>
  <c r="H53" i="13"/>
  <c r="H76" i="13" s="1"/>
  <c r="I53" i="13"/>
  <c r="I76" i="13" s="1"/>
  <c r="B54" i="13"/>
  <c r="B77" i="13" s="1"/>
  <c r="C54" i="13"/>
  <c r="C77" i="13" s="1"/>
  <c r="D54" i="13"/>
  <c r="D77" i="13" s="1"/>
  <c r="E54" i="13"/>
  <c r="E77" i="13" s="1"/>
  <c r="F54" i="13"/>
  <c r="F77" i="13" s="1"/>
  <c r="G54" i="13"/>
  <c r="G77" i="13" s="1"/>
  <c r="H54" i="13"/>
  <c r="H77" i="13" s="1"/>
  <c r="I54" i="13"/>
  <c r="I77" i="13" s="1"/>
  <c r="B55" i="13"/>
  <c r="B78" i="13" s="1"/>
  <c r="C55" i="13"/>
  <c r="C78" i="13" s="1"/>
  <c r="D55" i="13"/>
  <c r="D78" i="13" s="1"/>
  <c r="E55" i="13"/>
  <c r="E78" i="13" s="1"/>
  <c r="F55" i="13"/>
  <c r="F78" i="13" s="1"/>
  <c r="G55" i="13"/>
  <c r="G78" i="13" s="1"/>
  <c r="H55" i="13"/>
  <c r="H78" i="13" s="1"/>
  <c r="I55" i="13"/>
  <c r="I78" i="13" s="1"/>
  <c r="B56" i="13"/>
  <c r="B79" i="13" s="1"/>
  <c r="C56" i="13"/>
  <c r="C79" i="13" s="1"/>
  <c r="D56" i="13"/>
  <c r="D79" i="13" s="1"/>
  <c r="E56" i="13"/>
  <c r="E79" i="13" s="1"/>
  <c r="F56" i="13"/>
  <c r="F79" i="13" s="1"/>
  <c r="G56" i="13"/>
  <c r="G79" i="13" s="1"/>
  <c r="H56" i="13"/>
  <c r="H79" i="13" s="1"/>
  <c r="I56" i="13"/>
  <c r="I79" i="13" s="1"/>
  <c r="B57" i="13"/>
  <c r="B80" i="13" s="1"/>
  <c r="C57" i="13"/>
  <c r="C80" i="13" s="1"/>
  <c r="D57" i="13"/>
  <c r="D80" i="13" s="1"/>
  <c r="E57" i="13"/>
  <c r="E80" i="13" s="1"/>
  <c r="F57" i="13"/>
  <c r="F80" i="13" s="1"/>
  <c r="G57" i="13"/>
  <c r="G80" i="13" s="1"/>
  <c r="H57" i="13"/>
  <c r="H80" i="13" s="1"/>
  <c r="I57" i="13"/>
  <c r="I80" i="13" s="1"/>
  <c r="B58" i="13"/>
  <c r="B81" i="13" s="1"/>
  <c r="C58" i="13"/>
  <c r="C81" i="13" s="1"/>
  <c r="D58" i="13"/>
  <c r="D81" i="13" s="1"/>
  <c r="E58" i="13"/>
  <c r="E81" i="13" s="1"/>
  <c r="F58" i="13"/>
  <c r="F81" i="13" s="1"/>
  <c r="G58" i="13"/>
  <c r="G81" i="13" s="1"/>
  <c r="H58" i="13"/>
  <c r="H81" i="13" s="1"/>
  <c r="I58" i="13"/>
  <c r="I81" i="13" s="1"/>
  <c r="C45" i="13"/>
  <c r="C68" i="13" s="1"/>
  <c r="D45" i="13"/>
  <c r="D68" i="13" s="1"/>
  <c r="E45" i="13"/>
  <c r="E68" i="13" s="1"/>
  <c r="F45" i="13"/>
  <c r="F68" i="13" s="1"/>
  <c r="G45" i="13"/>
  <c r="G68" i="13" s="1"/>
  <c r="H45" i="13"/>
  <c r="H68" i="13" s="1"/>
  <c r="I45" i="13"/>
  <c r="I68" i="13" s="1"/>
  <c r="B45" i="13"/>
  <c r="B68" i="13" s="1"/>
  <c r="B1" i="13" s="1"/>
  <c r="B17" i="7" l="1"/>
  <c r="B18" i="7"/>
  <c r="B16" i="7" l="1"/>
  <c r="B15" i="7" l="1"/>
  <c r="B14" i="7"/>
  <c r="B6" i="7"/>
  <c r="B7" i="7"/>
  <c r="B8" i="7"/>
  <c r="B9" i="7"/>
  <c r="B10" i="7"/>
  <c r="B11" i="7"/>
  <c r="B12" i="7"/>
  <c r="B13" i="7"/>
  <c r="B4" i="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<sst xmlns="http://schemas.openxmlformats.org/spreadsheetml/2006/main" count="198" uniqueCount="97">
  <si>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</si>
  <si>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</si>
  <si>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</si>
  <si>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</si>
  <si>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</si>
  <si>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</si>
  <si>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</si>
  <si>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</si>
  <si>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Nature of injury</t>
  </si>
  <si>
    <t>Burns</t>
  </si>
  <si>
    <t>Overcome by gas or smoke</t>
  </si>
  <si>
    <t>Unspecified</t>
  </si>
  <si>
    <t>Burns and overcome by gas or smoke</t>
  </si>
  <si>
    <t>The full set of fire statistics releases, tables and guidance can be found on our landing page, here-</t>
  </si>
  <si>
    <t>1 Physical injuries includes: Back/neck injury (spinal), Bruising, Chest/abdominal injury, Concussion, Cuts/lacerations, Fracture, Head injury, Impalement and Other physical injuries.</t>
  </si>
  <si>
    <t>https://www.gov.uk/government/collections/fire-statistics</t>
  </si>
  <si>
    <t>FIRE STATISTICS TABLE 0507: Non-fatal firefighter casualties from fires by nature of injury, England</t>
  </si>
  <si>
    <t>2015/16</t>
  </si>
  <si>
    <t>Precautionary checks or first aid</t>
  </si>
  <si>
    <t>Shock / Anaphylactic shock only</t>
  </si>
  <si>
    <t>2016/17</t>
  </si>
  <si>
    <t>2017/18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</si>
  <si>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</si>
  <si>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</si>
  <si>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</si>
  <si>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</si>
  <si>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</si>
  <si>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</si>
  <si>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</si>
  <si>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</si>
  <si>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</si>
  <si>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</si>
  <si>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</si>
  <si>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0507</t>
  </si>
  <si>
    <t>FIRE0507</t>
  </si>
  <si>
    <t xml:space="preserve"> Non-fatal firefighter casualties from fires by nature of injury, England</t>
  </si>
  <si>
    <t xml:space="preserve">2 Other includes: Chest pain/heart condition/cardiac arrest, Choking, Collapse, Drowning, Heat exhaustion, Hypothermia, Other, Other breathing conditions, </t>
  </si>
  <si>
    <t>Other medical condition and Unconscious.</t>
  </si>
  <si>
    <t>FINANCIAL_YEAR</t>
  </si>
  <si>
    <t>2020/21</t>
  </si>
  <si>
    <t>General note:</t>
  </si>
  <si>
    <t>Detail</t>
  </si>
  <si>
    <t>Shows the number of non-fatal firefighter casualties from fires by nature of injury in England.</t>
  </si>
  <si>
    <t>If you find any problems, or have any feedback, relating to accessibility</t>
  </si>
  <si>
    <t>end of table</t>
  </si>
  <si>
    <t>FF_CASUALTIES_BURNS</t>
  </si>
  <si>
    <t>FF_CASUALTIES_OVERCOME_BY_GAS_OR_SMOKE</t>
  </si>
  <si>
    <t>FF_CASUALTIES_BURNS_AND_OVERCOME_BY_GAS_OR_SMOKE</t>
  </si>
  <si>
    <t>FF_CASUALTIES_PHYSICAL_INJURIES</t>
  </si>
  <si>
    <t>FF_CASUALTIES_SHOCK_ANAPHYLACTIC_SHOCK_ONLY</t>
  </si>
  <si>
    <t>FF_CASUALTIES_OTHER</t>
  </si>
  <si>
    <t>FF_CASUALTIES_UNSPECIFIED</t>
  </si>
  <si>
    <t>FF_CASUALTIES_PRECAUTIONARY_CHECKS_OR_FIRST_AID</t>
  </si>
  <si>
    <t>2021/22</t>
  </si>
  <si>
    <t>2022/23</t>
  </si>
  <si>
    <t>2023/24</t>
  </si>
  <si>
    <t>Accredited Official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</si>
  <si>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</si>
  <si>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</si>
  <si>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</si>
  <si>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</si>
  <si>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</si>
  <si>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</si>
  <si>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</si>
  <si>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</si>
  <si>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</si>
  <si>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Press enquiries: NewsDesk@communities.gov.uk</t>
  </si>
  <si>
    <t>ERRORS</t>
  </si>
  <si>
    <t>Row Labels</t>
  </si>
  <si>
    <t>(blank)</t>
  </si>
  <si>
    <t>Grand Total</t>
  </si>
  <si>
    <t>2024/25</t>
  </si>
  <si>
    <t>Sum of FF_CASUALTIES_BURNS</t>
  </si>
  <si>
    <t>Sum of FF_CASUALTIES_OVERCOME_BY_GAS_OR_SMOKE</t>
  </si>
  <si>
    <t>Sum of FF_CASUALTIES_BURNS_AND_OVERCOME_BY_GAS_OR_SMOKE</t>
  </si>
  <si>
    <t>Sum of FF_CASUALTIES_PHYSICAL_INJURIES</t>
  </si>
  <si>
    <t>Sum of FF_CASUALTIES_SHOCK_ANAPHYLACTIC_SHOCK_ONLY</t>
  </si>
  <si>
    <t>Sum of FF_CASUALTIES_OTHER</t>
  </si>
  <si>
    <t>Sum of FF_CASUALTIES_UNSPECIFIED</t>
  </si>
  <si>
    <t>Sum of FF_CASUALTIES_PRECAUTIONARY_CHECKS_OR_FIRST_AID</t>
  </si>
  <si>
    <t>Footnotes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</si>
  <si>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</si>
  <si>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</si>
  <si>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</si>
  <si>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</si>
  <si>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</si>
  <si>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</si>
  <si>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</si>
  <si>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</si>
  <si>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</si>
  <si>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</si>
  <si>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</si>
  <si>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</si>
  <si>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</si>
  <si>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Physical injuries</t>
    </r>
    <r>
      <rPr>
        <vertAlign val="superscript"/>
        <sz val="12"/>
        <color rgb="FF000000"/>
        <rFont val="Arial"/>
        <family val="2"/>
      </rPr>
      <t>1</t>
    </r>
  </si>
  <si>
    <r>
      <t>Other</t>
    </r>
    <r>
      <rPr>
        <vertAlign val="superscript"/>
        <sz val="12"/>
        <color rgb="FF000000"/>
        <rFont val="Arial"/>
        <family val="2"/>
      </rPr>
      <t>2</t>
    </r>
  </si>
  <si>
    <t>Please email us at FireStatistics@communities.gov.uk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</si>
</sst>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ill="0" applyBorder="0" applyAlignment="0" applyProtection="0"/>
    <xf numFmtId="0" fontId="9" fillId="0" borderId="0" applyNumberFormat="0" applyFont="0" applyBorder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Border="0" applyProtection="0"/>
    <xf numFmtId="0" fontId="11" fillId="0" borderId="0" applyNumberFormat="0" applyFill="0" applyBorder="0" applyAlignment="0" applyProtection="0"/>
    <xf numFmtId="0" fontId="9" fillId="0" borderId="0"/>
    <xf numFmtId="0" fontId="9" fillId="0" borderId="0" applyNumberFormat="0" applyFont="0" applyBorder="0" applyProtection="0"/>
    <xf numFmtId="0" fontId="15" fillId="0" borderId="0"/>
  </cellStyleXfs>
  <cellXfs count="57">
    <xf numFmtId="0" fontId="0" fillId="0" borderId="0" xfId="0"/>
    <xf numFmtId="0" fontId="3" fillId="3" borderId="0" xfId="2" applyFont="1" applyFill="1"/>
    <xf numFmtId="0" fontId="4" fillId="3" borderId="0" xfId="3" applyFont="1" applyFill="1" applyAlignment="1">
      <alignment vertical="center"/>
    </xf>
    <xf numFmtId="0" fontId="5" fillId="3" borderId="0" xfId="2" applyFont="1" applyFill="1"/>
    <xf numFmtId="0" fontId="6" fillId="0" borderId="0" xfId="3" applyFont="1" applyAlignment="1">
      <alignment vertical="center"/>
    </xf>
    <xf numFmtId="0" fontId="7" fillId="0" borderId="0" xfId="2" applyFont="1"/>
    <xf numFmtId="0" fontId="2" fillId="3" borderId="0" xfId="2" applyFill="1"/>
    <xf numFmtId="0" fontId="2" fillId="3" borderId="0" xfId="5" applyFont="1" applyFill="1"/>
    <xf numFmtId="0" fontId="12" fillId="3" borderId="0" xfId="6" applyFont="1" applyFill="1" applyAlignment="1"/>
    <xf numFmtId="0" fontId="4" fillId="4" borderId="0" xfId="3" applyFont="1" applyFill="1" applyAlignment="1">
      <alignment vertical="center"/>
    </xf>
    <xf numFmtId="0" fontId="2" fillId="4" borderId="0" xfId="2" applyFill="1"/>
    <xf numFmtId="0" fontId="8" fillId="0" borderId="0" xfId="1" applyFont="1"/>
    <xf numFmtId="0" fontId="8" fillId="4" borderId="0" xfId="1" applyFont="1" applyFill="1"/>
    <xf numFmtId="3" fontId="10" fillId="0" borderId="0" xfId="0" applyNumberFormat="1" applyFont="1"/>
    <xf numFmtId="3" fontId="2" fillId="0" borderId="0" xfId="0" applyNumberFormat="1" applyFont="1"/>
    <xf numFmtId="3" fontId="10" fillId="3" borderId="0" xfId="3" applyNumberFormat="1" applyFont="1" applyFill="1"/>
    <xf numFmtId="3" fontId="2" fillId="3" borderId="0" xfId="8" applyNumberFormat="1" applyFont="1" applyFill="1"/>
    <xf numFmtId="3" fontId="10" fillId="4" borderId="0" xfId="3" applyNumberFormat="1" applyFont="1" applyFill="1"/>
    <xf numFmtId="3" fontId="2" fillId="4" borderId="0" xfId="8" applyNumberFormat="1" applyFont="1" applyFill="1"/>
    <xf numFmtId="3" fontId="2" fillId="3" borderId="0" xfId="3" applyNumberFormat="1" applyFont="1" applyFill="1"/>
    <xf numFmtId="3" fontId="16" fillId="3" borderId="0" xfId="6" applyNumberFormat="1" applyFont="1" applyFill="1" applyAlignment="1"/>
    <xf numFmtId="3" fontId="10" fillId="3" borderId="0" xfId="8" applyNumberFormat="1" applyFont="1" applyFill="1" applyAlignment="1">
      <alignment wrapText="1"/>
    </xf>
    <xf numFmtId="3" fontId="2" fillId="3" borderId="0" xfId="10" applyNumberFormat="1" applyFont="1" applyFill="1"/>
    <xf numFmtId="3" fontId="16" fillId="3" borderId="0" xfId="9" applyNumberFormat="1" applyFont="1" applyFill="1" applyAlignment="1">
      <alignment vertical="center"/>
    </xf>
    <xf numFmtId="3" fontId="2" fillId="3" borderId="0" xfId="11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vertical="center"/>
    </xf>
    <xf numFmtId="3" fontId="2" fillId="3" borderId="0" xfId="11" applyNumberFormat="1" applyFont="1" applyFill="1" applyAlignment="1">
      <alignment horizontal="left" vertical="center"/>
    </xf>
    <xf numFmtId="3" fontId="2" fillId="3" borderId="0" xfId="10" applyNumberFormat="1" applyFont="1" applyFill="1" applyAlignment="1">
      <alignment wrapText="1"/>
    </xf>
    <xf numFmtId="3" fontId="2" fillId="3" borderId="0" xfId="10" applyNumberFormat="1" applyFont="1" applyFill="1" applyAlignment="1">
      <alignment horizontal="left"/>
    </xf>
    <xf numFmtId="3" fontId="2" fillId="0" borderId="0" xfId="0" pivotButton="1" applyNumberFormat="1" applyFont="1"/>
    <xf numFmtId="3" fontId="2" fillId="5" borderId="0" xfId="0" applyNumberFormat="1" applyFont="1" applyFill="1"/>
    <xf numFmtId="3" fontId="10" fillId="5" borderId="0" xfId="0" applyNumberFormat="1" applyFont="1" applyFill="1"/>
    <xf numFmtId="3" fontId="2" fillId="5" borderId="0" xfId="0" applyNumberFormat="1" applyFont="1" applyFill="1" applyAlignment="1">
      <alignment vertical="top"/>
    </xf>
    <xf numFmtId="3" fontId="16" fillId="5" borderId="0" xfId="1" applyNumberFormat="1" applyFont="1" applyFill="1" applyAlignment="1"/>
    <xf numFmtId="3" fontId="10" fillId="5" borderId="3" xfId="0" applyNumberFormat="1" applyFont="1" applyFill="1" applyBorder="1" applyAlignment="1">
      <alignment horizontal="right" vertical="center" wrapText="1"/>
    </xf>
    <xf numFmtId="3" fontId="2" fillId="5" borderId="3" xfId="0" applyNumberFormat="1" applyFont="1" applyFill="1" applyBorder="1" applyAlignment="1">
      <alignment horizontal="right" vertical="center" wrapText="1"/>
    </xf>
    <xf numFmtId="3" fontId="10" fillId="5" borderId="0" xfId="0" applyNumberFormat="1" applyFont="1" applyFill="1" applyAlignment="1">
      <alignment horizontal="right" vertical="center" wrapText="1"/>
    </xf>
    <xf numFmtId="3" fontId="2" fillId="5" borderId="0" xfId="0" applyNumberFormat="1" applyFont="1" applyFill="1" applyAlignment="1">
      <alignment horizontal="left" vertical="center" wrapText="1"/>
    </xf>
    <xf numFmtId="3" fontId="10" fillId="5" borderId="4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/>
    <xf numFmtId="3" fontId="10" fillId="5" borderId="1" xfId="0" applyNumberFormat="1" applyFont="1" applyFill="1" applyBorder="1"/>
    <xf numFmtId="3" fontId="2" fillId="5" borderId="1" xfId="0" applyNumberFormat="1" applyFont="1" applyFill="1" applyBorder="1"/>
    <xf numFmtId="3" fontId="10" fillId="5" borderId="2" xfId="0" applyNumberFormat="1" applyFont="1" applyFill="1" applyBorder="1" applyAlignment="1">
      <alignment horizontal="right" vertical="center" wrapText="1"/>
    </xf>
    <xf numFmtId="3" fontId="2" fillId="5" borderId="2" xfId="0" applyNumberFormat="1" applyFont="1" applyFill="1" applyBorder="1" applyAlignment="1">
      <alignment horizontal="right" vertical="center" wrapText="1"/>
    </xf>
    <xf numFmtId="3" fontId="2" fillId="5" borderId="2" xfId="0" applyNumberFormat="1" applyFont="1" applyFill="1" applyBorder="1" applyAlignment="1">
      <alignment horizontal="right" vertical="center"/>
    </xf>
    <xf numFmtId="3" fontId="2" fillId="5" borderId="3" xfId="0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5" borderId="4" xfId="0" applyNumberFormat="1" applyFont="1" applyFill="1" applyBorder="1" applyAlignment="1">
      <alignment horizontal="left" vertical="center" wrapText="1"/>
    </xf>
    <xf numFmtId="3" fontId="2" fillId="5" borderId="4" xfId="0" applyNumberFormat="1" applyFont="1" applyFill="1" applyBorder="1"/>
    <xf numFmtId="3" fontId="2" fillId="5" borderId="0" xfId="0" applyNumberFormat="1" applyFont="1" applyFill="1" applyAlignment="1">
      <alignment wrapText="1"/>
    </xf>
    <xf numFmtId="3" fontId="2" fillId="5" borderId="0" xfId="0" applyNumberFormat="1" applyFont="1" applyFill="1" applyAlignment="1">
      <alignment horizontal="left" wrapText="1"/>
    </xf>
    <xf numFmtId="3" fontId="16" fillId="5" borderId="0" xfId="1" applyNumberFormat="1" applyFont="1" applyFill="1" applyAlignment="1">
      <alignment horizontal="right"/>
    </xf>
    <xf numFmtId="3" fontId="18" fillId="5" borderId="0" xfId="0" applyNumberFormat="1" applyFont="1" applyFill="1"/>
    <xf numFmtId="3" fontId="10" fillId="6" borderId="0" xfId="0" applyNumberFormat="1" applyFont="1" applyFill="1"/>
    <xf numFmtId="3" fontId="2" fillId="6" borderId="0" xfId="0" applyNumberFormat="1" applyFont="1" applyFill="1"/>
    <xf numFmtId="3" fontId="2" fillId="0" borderId="0" xfId="0" applyNumberFormat="1" applyFont="1" applyAlignment="1">
      <alignment horizontal="left"/>
    </xf>
    <xf numFmtId="3" fontId="2" fillId="3" borderId="0" xfId="8" applyNumberFormat="1" applyFont="1" applyFill="1" applyAlignment="1">
      <alignment horizontal="center"/>
    </xf>
  </cellXfs>
  <cellStyles count="13">
    <cellStyle name="Hyperlink" xfId="1" builtinId="8"/>
    <cellStyle name="Hyperlink 2" xfId="4" xr:uid="{CBAABA67-68F6-426F-AD41-5366AEC48711}"/>
    <cellStyle name="Hyperlink 2 2" xfId="6" xr:uid="{9D9F4D05-C933-4303-A13C-688E1E70094A}"/>
    <cellStyle name="Hyperlink 2 2 2" xfId="9" xr:uid="{74CA0D8C-4134-402E-988D-CD43AA731C58}"/>
    <cellStyle name="Hyperlink 3" xfId="7" xr:uid="{62A7B116-2041-421C-B39D-4C51D7AAD73C}"/>
    <cellStyle name="Normal" xfId="0" builtinId="0"/>
    <cellStyle name="Normal 2 2 2 2" xfId="3" xr:uid="{DF48D0B6-AFD6-488B-B91E-72E22808FA40}"/>
    <cellStyle name="Normal 2 3" xfId="8" xr:uid="{B959D6B1-7C36-4286-A40F-96CD0019804B}"/>
    <cellStyle name="Normal 2 4" xfId="11" xr:uid="{2CFA1B30-C0C7-4A37-9181-806C4CD7980E}"/>
    <cellStyle name="Normal 3" xfId="12" xr:uid="{33702FFC-B9DF-453D-AB5A-8A6915A0D8A3}"/>
    <cellStyle name="Normal 5 2" xfId="10" xr:uid="{E30512B2-1B3F-46A9-B061-B8EB3286009D}"/>
    <cellStyle name="Normal 6 2" xfId="2" xr:uid="{45BE88C9-1CCD-4477-9162-0C47D94E9313}"/>
    <cellStyle name="Normal 7 2" xfId="5" xr:uid="{E2BD5FAB-2053-4658-A1B6-E579DCED9541}"/>
  </cellStyles>
  <dxfs count="25"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46649537036" createdVersion="8" refreshedVersion="8" minRefreshableVersion="3" recordCount="17" xr:uid="{ED7E5F80-925A-455E-981C-906458048CA3}">
  <cacheSource type="worksheet">
    <worksheetSource ref="A1:I1048576" sheet="Data"/>
  </cacheSource>
  <cacheFields count="9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FF_CASUALTIES_BURNS" numFmtId="0">
      <sharedItems containsString="0" containsBlank="1" containsNumber="1" containsInteger="1" minValue="2" maxValue="11"/>
    </cacheField>
    <cacheField name="FF_CASUALTIES_OVERCOME_BY_GAS_OR_SMOKE" numFmtId="0">
      <sharedItems containsString="0" containsBlank="1" containsNumber="1" containsInteger="1" minValue="1" maxValue="10"/>
    </cacheField>
    <cacheField name="FF_CASUALTIES_BURNS_AND_OVERCOME_BY_GAS_OR_SMOKE" numFmtId="0">
      <sharedItems containsString="0" containsBlank="1" containsNumber="1" containsInteger="1" minValue="0" maxValue="1"/>
    </cacheField>
    <cacheField name="FF_CASUALTIES_PHYSICAL_INJURIES" numFmtId="0">
      <sharedItems containsString="0" containsBlank="1" containsNumber="1" containsInteger="1" minValue="15" maxValue="46"/>
    </cacheField>
    <cacheField name="FF_CASUALTIES_SHOCK_ANAPHYLACTIC_SHOCK_ONLY" numFmtId="0">
      <sharedItems containsString="0" containsBlank="1" containsNumber="1" containsInteger="1" minValue="0" maxValue="1"/>
    </cacheField>
    <cacheField name="FF_CASUALTIES_OTHER" numFmtId="0">
      <sharedItems containsString="0" containsBlank="1" containsNumber="1" containsInteger="1" minValue="5" maxValue="21"/>
    </cacheField>
    <cacheField name="FF_CASUALTIES_UNSPECIFIED" numFmtId="0">
      <sharedItems containsString="0" containsBlank="1" containsNumber="1" containsInteger="1" minValue="0" maxValue="2"/>
    </cacheField>
    <cacheField name="FF_CASUALTIES_PRECAUTIONARY_CHECKS_OR_FIRST_AID" numFmtId="0">
      <sharedItems containsString="0" containsBlank="1" containsNumber="1" containsInteger="1" minValue="55" maxValue="1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11"/>
    <n v="1"/>
    <n v="0"/>
    <n v="46"/>
    <n v="1"/>
    <n v="11"/>
    <n v="0"/>
    <n v="85"/>
  </r>
  <r>
    <x v="1"/>
    <n v="6"/>
    <n v="8"/>
    <n v="0"/>
    <n v="34"/>
    <n v="1"/>
    <n v="17"/>
    <n v="0"/>
    <n v="132"/>
  </r>
  <r>
    <x v="2"/>
    <n v="10"/>
    <n v="7"/>
    <n v="0"/>
    <n v="35"/>
    <n v="0"/>
    <n v="21"/>
    <n v="1"/>
    <n v="82"/>
  </r>
  <r>
    <x v="3"/>
    <n v="7"/>
    <n v="2"/>
    <n v="0"/>
    <n v="32"/>
    <n v="0"/>
    <n v="12"/>
    <n v="0"/>
    <n v="96"/>
  </r>
  <r>
    <x v="4"/>
    <n v="7"/>
    <n v="4"/>
    <n v="0"/>
    <n v="27"/>
    <n v="0"/>
    <n v="13"/>
    <n v="0"/>
    <n v="64"/>
  </r>
  <r>
    <x v="5"/>
    <n v="4"/>
    <n v="1"/>
    <n v="0"/>
    <n v="21"/>
    <n v="0"/>
    <n v="6"/>
    <n v="0"/>
    <n v="97"/>
  </r>
  <r>
    <x v="6"/>
    <n v="10"/>
    <n v="3"/>
    <n v="0"/>
    <n v="23"/>
    <n v="0"/>
    <n v="17"/>
    <n v="0"/>
    <n v="87"/>
  </r>
  <r>
    <x v="7"/>
    <n v="6"/>
    <n v="10"/>
    <n v="0"/>
    <n v="19"/>
    <n v="0"/>
    <n v="7"/>
    <n v="0"/>
    <n v="116"/>
  </r>
  <r>
    <x v="8"/>
    <n v="4"/>
    <n v="4"/>
    <n v="0"/>
    <n v="32"/>
    <n v="0"/>
    <n v="20"/>
    <n v="2"/>
    <n v="60"/>
  </r>
  <r>
    <x v="9"/>
    <n v="8"/>
    <n v="1"/>
    <n v="0"/>
    <n v="24"/>
    <n v="0"/>
    <n v="8"/>
    <n v="0"/>
    <n v="88"/>
  </r>
  <r>
    <x v="10"/>
    <n v="6"/>
    <n v="1"/>
    <n v="1"/>
    <n v="15"/>
    <n v="0"/>
    <n v="6"/>
    <n v="0"/>
    <n v="58"/>
  </r>
  <r>
    <x v="11"/>
    <n v="2"/>
    <n v="1"/>
    <n v="0"/>
    <n v="20"/>
    <n v="0"/>
    <n v="5"/>
    <n v="1"/>
    <n v="63"/>
  </r>
  <r>
    <x v="12"/>
    <n v="3"/>
    <n v="4"/>
    <n v="0"/>
    <n v="23"/>
    <n v="0"/>
    <n v="20"/>
    <n v="0"/>
    <n v="95"/>
  </r>
  <r>
    <x v="13"/>
    <n v="3"/>
    <n v="2"/>
    <n v="0"/>
    <n v="21"/>
    <n v="0"/>
    <n v="11"/>
    <n v="0"/>
    <n v="82"/>
  </r>
  <r>
    <x v="14"/>
    <n v="3"/>
    <n v="3"/>
    <n v="0"/>
    <n v="15"/>
    <n v="0"/>
    <n v="9"/>
    <n v="1"/>
    <n v="63"/>
  </r>
  <r>
    <x v="15"/>
    <n v="8"/>
    <n v="7"/>
    <n v="0"/>
    <n v="16"/>
    <n v="0"/>
    <n v="17"/>
    <n v="1"/>
    <n v="55"/>
  </r>
  <r>
    <x v="16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18A795-1609-43EB-9C93-06C0682DB867}" name="PivotTable59" cacheId="1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I21" firstHeaderRow="0" firstDataRow="1" firstDataCol="1"/>
  <pivotFields count="9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FF_CASUALTIES_BURNS" fld="1" baseField="0" baseItem="0"/>
    <dataField name="Sum of FF_CASUALTIES_OVERCOME_BY_GAS_OR_SMOKE" fld="2" baseField="0" baseItem="0"/>
    <dataField name="Sum of FF_CASUALTIES_BURNS_AND_OVERCOME_BY_GAS_OR_SMOKE" fld="3" baseField="0" baseItem="0"/>
    <dataField name="Sum of FF_CASUALTIES_PHYSICAL_INJURIES" fld="4" baseField="0" baseItem="0"/>
    <dataField name="Sum of FF_CASUALTIES_SHOCK_ANAPHYLACTIC_SHOCK_ONLY" fld="5" baseField="0" baseItem="0"/>
    <dataField name="Sum of FF_CASUALTIES_OTHER" fld="6" baseField="0" baseItem="0"/>
    <dataField name="Sum of FF_CASUALTIES_UNSPECIFIED" fld="7" baseField="0" baseItem="0"/>
    <dataField name="Sum of FF_CASUALTIES_PRECAUTIONARY_CHECKS_OR_FIRST_AID" fld="8" baseField="0" baseItem="0"/>
  </dataFields>
  <formats count="24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0" type="button" dataOnly="0" labelOnly="1" outline="0" axis="axisRow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code.statisticsauthority.gov.uk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F06B-2559-4170-BE76-B1B677887A02}">
  <sheetPr codeName="Sheet6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58</v>
      </c>
      <c r="B1" s="14" t="s">
        <v>90</v>
      </c>
    </row>
    <row r="2" spans="1:2" x14ac:dyDescent="0.2">
      <c r="A2" s="14" t="s">
        <v>59</v>
      </c>
      <c r="B2" s="14" t="s">
        <v>88</v>
      </c>
    </row>
    <row r="3" spans="1:2" x14ac:dyDescent="0.2">
      <c r="A3" s="14" t="s">
        <v>60</v>
      </c>
      <c r="B3" s="14" t="s">
        <v>93</v>
      </c>
    </row>
    <row r="4" spans="1:2" x14ac:dyDescent="0.2">
      <c r="A4" s="14" t="s">
        <v>61</v>
      </c>
      <c r="B4" s="14" t="s">
        <v>89</v>
      </c>
    </row>
    <row r="5" spans="1:2" x14ac:dyDescent="0.2">
      <c r="A5" s="14" t="s">
        <v>62</v>
      </c>
      <c r="B5" s="14" t="s">
        <v>63</v>
      </c>
    </row>
    <row r="6" spans="1:2" x14ac:dyDescent="0.2">
      <c r="A6" s="14" t="s">
        <v>64</v>
      </c>
      <c r="B6" s="14">
        <v>2026</v>
      </c>
    </row>
    <row r="7" spans="1:2" x14ac:dyDescent="0.2">
      <c r="A7" s="14" t="s">
        <v>65</v>
      </c>
      <c r="B7" s="14" t="s">
        <v>85</v>
      </c>
    </row>
    <row r="8" spans="1:2" x14ac:dyDescent="0.2">
      <c r="A8" s="14" t="s">
        <v>86</v>
      </c>
      <c r="B8" s="14">
        <v>2026</v>
      </c>
    </row>
    <row r="9" spans="1:2" x14ac:dyDescent="0.2">
      <c r="A9" s="14" t="s">
        <v>87</v>
      </c>
      <c r="B9" s="14" t="s">
        <v>91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F334-7FE6-419E-B4E1-FAFFEA780C70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8.855468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24</v>
      </c>
    </row>
    <row r="3" spans="1:11" ht="23.25" x14ac:dyDescent="0.2">
      <c r="A3" s="9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33</v>
      </c>
      <c r="C4" s="4"/>
      <c r="K4" s="5"/>
    </row>
    <row r="5" spans="1:11" ht="32.25" customHeight="1" x14ac:dyDescent="0.2">
      <c r="A5" s="10" t="str">
        <f>_xlfn.CONCAT("Responsible Statistician: ",config!B4)</f>
        <v>Responsible Statistician: Ollie Gee</v>
      </c>
      <c r="B5" s="6"/>
    </row>
    <row r="6" spans="1:11" ht="15" x14ac:dyDescent="0.2">
      <c r="A6" s="11" t="s">
        <v>92</v>
      </c>
      <c r="B6" s="6"/>
    </row>
    <row r="7" spans="1:11" ht="15" x14ac:dyDescent="0.2">
      <c r="A7" s="12" t="s">
        <v>66</v>
      </c>
      <c r="B7" s="8"/>
    </row>
    <row r="8" spans="1:11" ht="28.5" customHeight="1" x14ac:dyDescent="0.2">
      <c r="A8" s="11" t="str">
        <f>_xlfn.CONCAT("Published: ",config!B1)</f>
        <v>Published: 19 August 2026</v>
      </c>
      <c r="B8" s="7"/>
    </row>
    <row r="9" spans="1:11" ht="15" x14ac:dyDescent="0.2">
      <c r="A9" s="11" t="str">
        <f>_xlfn.CONCAT("Next update: ",config!B2)</f>
        <v>Next update: Summer 2027</v>
      </c>
      <c r="B9" s="7"/>
    </row>
    <row r="10" spans="1:11" ht="30" customHeight="1" x14ac:dyDescent="0.2">
      <c r="A10" s="10" t="str">
        <f>_xlfn.CONCAT("Crown copyright © ",config!B8)</f>
        <v>Crown copyright © 2026</v>
      </c>
    </row>
    <row r="11" spans="1:11" ht="15" x14ac:dyDescent="0.2">
      <c r="A11" s="11" t="s">
        <v>25</v>
      </c>
    </row>
    <row r="12" spans="1:11" ht="26.25" customHeight="1" x14ac:dyDescent="0.2">
      <c r="A12" s="6" t="s">
        <v>26</v>
      </c>
    </row>
    <row r="13" spans="1:11" ht="15" x14ac:dyDescent="0.2">
      <c r="A13" s="6" t="s">
        <v>43</v>
      </c>
    </row>
    <row r="14" spans="1:11" ht="15" x14ac:dyDescent="0.2">
      <c r="A14" s="11" t="s">
        <v>96</v>
      </c>
    </row>
  </sheetData>
  <hyperlinks>
    <hyperlink ref="A14" r:id="rId1" display="Please email us at firestatistics@communities.gov.uk" xr:uid="{FD48F48F-7BC1-4126-A6D9-8AE9D0EDE9EC}"/>
    <hyperlink ref="A7" r:id="rId2" xr:uid="{8B434727-33F7-4F21-A13B-23FE6D5524E2}"/>
    <hyperlink ref="A6" r:id="rId3" display="firestatistics@communities.gov.uk" xr:uid="{CFB5F21B-CDAC-42BE-B449-37F37923E82F}"/>
    <hyperlink ref="A8" r:id="rId4" display="https://www.gov.uk/government/collections/fire-statistics-great-britain" xr:uid="{B621DEDF-CD60-4D4B-BF5E-78813BD54608}"/>
    <hyperlink ref="A9" r:id="rId5" display="https://www.gov.uk/search/research-and-statistics?keywords=fire&amp;content_store_document_type=upcoming_statistics&amp;order=release-date-oldest" xr:uid="{686267FB-B7E0-4F80-9F9D-7C2596357561}"/>
    <hyperlink ref="A11" location="Contents!A1" display="Contents" xr:uid="{0F7DFA4E-5344-4106-B1D1-6B69189E112F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F6A6-909A-4EFE-90B2-0A4AA707C452}">
  <sheetPr codeName="Sheet2"/>
  <dimension ref="A1:F21"/>
  <sheetViews>
    <sheetView zoomScaleNormal="100" workbookViewId="0"/>
  </sheetViews>
  <sheetFormatPr defaultColWidth="9.42578125" defaultRowHeight="15" x14ac:dyDescent="0.2"/>
  <cols>
    <col min="1" max="1" width="16.85546875" style="22" customWidth="1"/>
    <col min="2" max="2" width="55.5703125" style="27" bestFit="1" customWidth="1"/>
    <col min="3" max="3" width="48.42578125" style="27" bestFit="1" customWidth="1"/>
    <col min="4" max="4" width="25" style="22" customWidth="1"/>
    <col min="5" max="5" width="24.85546875" style="22" customWidth="1"/>
    <col min="6" max="6" width="9.42578125" style="22" customWidth="1"/>
    <col min="7" max="16384" width="9.42578125" style="22"/>
  </cols>
  <sheetData>
    <row r="1" spans="1:6" s="16" customFormat="1" ht="15.75" x14ac:dyDescent="0.25">
      <c r="A1" s="15" t="s">
        <v>24</v>
      </c>
      <c r="D1" s="56" t="e" vm="3">
        <v>#VALUE!</v>
      </c>
      <c r="E1" s="56" t="e" vm="4">
        <v>#VALUE!</v>
      </c>
    </row>
    <row r="2" spans="1:6" s="16" customFormat="1" ht="15.75" x14ac:dyDescent="0.25">
      <c r="A2" s="17" t="str">
        <f>_xlfn.CONCAT("Publication Date: ",config!B1)</f>
        <v>Publication Date: 19 August 2026</v>
      </c>
      <c r="B2" s="18"/>
      <c r="C2" s="18"/>
      <c r="D2" s="56"/>
      <c r="E2" s="56"/>
      <c r="F2" s="18"/>
    </row>
    <row r="3" spans="1:6" s="19" customFormat="1" x14ac:dyDescent="0.2">
      <c r="A3" s="19" t="s">
        <v>27</v>
      </c>
      <c r="D3" s="56"/>
      <c r="E3" s="56"/>
    </row>
    <row r="4" spans="1:6" s="19" customFormat="1" x14ac:dyDescent="0.2">
      <c r="A4" s="20" t="s">
        <v>28</v>
      </c>
      <c r="D4" s="56"/>
      <c r="E4" s="56"/>
    </row>
    <row r="5" spans="1:6" ht="31.5" x14ac:dyDescent="0.25">
      <c r="A5" s="21" t="s">
        <v>29</v>
      </c>
      <c r="B5" s="21" t="s">
        <v>30</v>
      </c>
      <c r="C5" s="21" t="s">
        <v>41</v>
      </c>
      <c r="D5" s="21" t="s">
        <v>31</v>
      </c>
      <c r="E5" s="21" t="s">
        <v>56</v>
      </c>
    </row>
    <row r="6" spans="1:6" ht="45" x14ac:dyDescent="0.2">
      <c r="A6" s="23" t="s">
        <v>34</v>
      </c>
      <c r="B6" s="24" t="s">
        <v>35</v>
      </c>
      <c r="C6" s="24" t="s">
        <v>42</v>
      </c>
      <c r="D6" s="25" t="str">
        <f>_xlfn.CONCAT("2009/10 to ", config!B7)</f>
        <v>2009/10 to 2025/26</v>
      </c>
      <c r="E6" s="26" t="s">
        <v>32</v>
      </c>
    </row>
    <row r="7" spans="1:6" x14ac:dyDescent="0.2">
      <c r="D7" s="28"/>
    </row>
    <row r="8" spans="1:6" x14ac:dyDescent="0.2">
      <c r="D8" s="28"/>
    </row>
    <row r="9" spans="1:6" x14ac:dyDescent="0.2">
      <c r="D9" s="28"/>
    </row>
    <row r="10" spans="1:6" x14ac:dyDescent="0.2">
      <c r="D10" s="28"/>
    </row>
    <row r="11" spans="1:6" x14ac:dyDescent="0.2">
      <c r="D11" s="28"/>
    </row>
    <row r="12" spans="1:6" x14ac:dyDescent="0.2">
      <c r="D12" s="28"/>
    </row>
    <row r="13" spans="1:6" x14ac:dyDescent="0.2">
      <c r="D13" s="28"/>
    </row>
    <row r="14" spans="1:6" x14ac:dyDescent="0.2">
      <c r="D14" s="28"/>
    </row>
    <row r="15" spans="1:6" x14ac:dyDescent="0.2">
      <c r="D15" s="28"/>
    </row>
    <row r="16" spans="1:6" x14ac:dyDescent="0.2">
      <c r="D16" s="28"/>
    </row>
    <row r="17" spans="4:4" x14ac:dyDescent="0.2">
      <c r="D17" s="28"/>
    </row>
    <row r="18" spans="4:4" x14ac:dyDescent="0.2">
      <c r="D18" s="28"/>
    </row>
    <row r="19" spans="4:4" x14ac:dyDescent="0.2">
      <c r="D19" s="28"/>
    </row>
    <row r="20" spans="4:4" x14ac:dyDescent="0.2">
      <c r="D20" s="28"/>
    </row>
    <row r="21" spans="4:4" x14ac:dyDescent="0.2">
      <c r="D21" s="28"/>
    </row>
  </sheetData>
  <mergeCells count="2">
    <mergeCell ref="E1:E4"/>
    <mergeCell ref="D1:D4"/>
  </mergeCells>
  <hyperlinks>
    <hyperlink ref="A4" location="Cover_sheet!A1" display="Cover sheet" xr:uid="{3BE3D366-73F7-4113-89F1-7F244C0004F6}"/>
    <hyperlink ref="A6" location="FIRE0507!A1" display="FIRE0507" xr:uid="{5DBCD388-0476-4EA0-96C9-26CD2DFB908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E299-06DB-4D69-BE1C-6B65CDE94233}">
  <sheetPr codeName="Sheet7"/>
  <dimension ref="A1:A13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" ht="15.75" customHeight="1" x14ac:dyDescent="0.25">
      <c r="A1" s="13" t="s">
        <v>80</v>
      </c>
    </row>
    <row r="2" spans="1:1" ht="31.5" customHeight="1" x14ac:dyDescent="0.2">
      <c r="A2" s="30" t="s">
        <v>14</v>
      </c>
    </row>
    <row r="3" spans="1:1" ht="15.75" customHeight="1" x14ac:dyDescent="0.2">
      <c r="A3" s="30" t="s">
        <v>36</v>
      </c>
    </row>
    <row r="4" spans="1:1" ht="15.75" customHeight="1" x14ac:dyDescent="0.2">
      <c r="A4" s="30" t="s">
        <v>37</v>
      </c>
    </row>
    <row r="5" spans="1:1" ht="31.5" customHeight="1" x14ac:dyDescent="0.25">
      <c r="A5" s="31" t="s">
        <v>40</v>
      </c>
    </row>
    <row r="6" spans="1:1" ht="15.75" customHeight="1" x14ac:dyDescent="0.2">
      <c r="A6" s="30" t="s">
        <v>81</v>
      </c>
    </row>
    <row r="7" spans="1:1" ht="15.75" customHeight="1" x14ac:dyDescent="0.2">
      <c r="A7" s="32" t="s">
        <v>82</v>
      </c>
    </row>
    <row r="8" spans="1:1" ht="31.5" customHeight="1" x14ac:dyDescent="0.2">
      <c r="A8" s="30" t="str">
        <f>_xlfn.CONCAT("The data in this table are consistent with records that reached FaRDaP by ",config!B3,".")</f>
        <v>The data in this table are consistent with records that reached FaRDaP by 12 May 2026.</v>
      </c>
    </row>
    <row r="9" spans="1:1" ht="31.5" customHeight="1" x14ac:dyDescent="0.2">
      <c r="A9" s="30" t="s">
        <v>13</v>
      </c>
    </row>
    <row r="10" spans="1:1" ht="15.75" customHeight="1" x14ac:dyDescent="0.2">
      <c r="A10" s="33" t="s">
        <v>15</v>
      </c>
    </row>
    <row r="11" spans="1:1" ht="15.75" customHeight="1" x14ac:dyDescent="0.2">
      <c r="A11" s="33" t="s">
        <v>57</v>
      </c>
    </row>
    <row r="12" spans="1:1" ht="31.5" customHeight="1" x14ac:dyDescent="0.2">
      <c r="A12" s="30" t="s">
        <v>83</v>
      </c>
    </row>
    <row r="13" spans="1:1" ht="15.75" customHeight="1" x14ac:dyDescent="0.2">
      <c r="A13" s="33" t="s">
        <v>84</v>
      </c>
    </row>
  </sheetData>
  <hyperlinks>
    <hyperlink ref="A10" r:id="rId1" xr:uid="{2B283710-1BB5-47ED-A5F9-12EDE2C7691D}"/>
    <hyperlink ref="A11" r:id="rId2" display="The statistics in this table are National Statistics." xr:uid="{8D225B5C-2D4D-4BBB-BA88-00F81C879BAD}"/>
    <hyperlink ref="A13" r:id="rId3" xr:uid="{A0B57556-6524-4524-B589-4520911D9DD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21C9-CD35-41B0-A887-203D54837EE5}">
  <sheetPr codeName="Sheet3"/>
  <dimension ref="A1:I17"/>
  <sheetViews>
    <sheetView zoomScaleNormal="100" workbookViewId="0"/>
  </sheetViews>
  <sheetFormatPr defaultRowHeight="15" x14ac:dyDescent="0.2"/>
  <cols>
    <col min="1" max="1" width="21.42578125" style="14" bestFit="1" customWidth="1"/>
    <col min="2" max="2" width="30.5703125" style="14" bestFit="1" customWidth="1"/>
    <col min="3" max="3" width="61.5703125" style="14" bestFit="1" customWidth="1"/>
    <col min="4" max="4" width="78.140625" style="14" bestFit="1" customWidth="1"/>
    <col min="5" max="5" width="46.140625" style="14" bestFit="1" customWidth="1"/>
    <col min="6" max="6" width="68.42578125" style="14" bestFit="1" customWidth="1"/>
    <col min="7" max="7" width="30.28515625" style="14" bestFit="1" customWidth="1"/>
    <col min="8" max="8" width="38" style="14" bestFit="1" customWidth="1"/>
    <col min="9" max="9" width="72.7109375" style="14" bestFit="1" customWidth="1"/>
    <col min="10" max="16384" width="9.140625" style="14"/>
  </cols>
  <sheetData>
    <row r="1" spans="1:9" ht="15.75" x14ac:dyDescent="0.25">
      <c r="A1" s="13" t="s">
        <v>38</v>
      </c>
      <c r="B1" s="13" t="s">
        <v>45</v>
      </c>
      <c r="C1" s="13" t="s">
        <v>46</v>
      </c>
      <c r="D1" s="13" t="s">
        <v>47</v>
      </c>
      <c r="E1" s="13" t="s">
        <v>48</v>
      </c>
      <c r="F1" s="13" t="s">
        <v>49</v>
      </c>
      <c r="G1" s="13" t="s">
        <v>50</v>
      </c>
      <c r="H1" s="13" t="s">
        <v>51</v>
      </c>
      <c r="I1" s="13" t="s">
        <v>52</v>
      </c>
    </row>
    <row r="2" spans="1:9" x14ac:dyDescent="0.2">
      <c r="A2" s="29" t="s">
        <v>3</v>
      </c>
      <c r="B2" s="29">
        <v>11</v>
      </c>
      <c r="C2" s="29">
        <v>1</v>
      </c>
      <c r="D2" s="29">
        <v>0</v>
      </c>
      <c r="E2" s="29">
        <v>46</v>
      </c>
      <c r="F2" s="29">
        <v>1</v>
      </c>
      <c r="G2" s="29">
        <v>11</v>
      </c>
      <c r="H2" s="29">
        <v>0</v>
      </c>
      <c r="I2" s="29">
        <v>85</v>
      </c>
    </row>
    <row r="3" spans="1:9" x14ac:dyDescent="0.2">
      <c r="A3" s="29" t="s">
        <v>4</v>
      </c>
      <c r="B3" s="29">
        <v>6</v>
      </c>
      <c r="C3" s="29">
        <v>8</v>
      </c>
      <c r="D3" s="29">
        <v>0</v>
      </c>
      <c r="E3" s="29">
        <v>34</v>
      </c>
      <c r="F3" s="29">
        <v>1</v>
      </c>
      <c r="G3" s="29">
        <v>17</v>
      </c>
      <c r="H3" s="29">
        <v>0</v>
      </c>
      <c r="I3" s="29">
        <v>132</v>
      </c>
    </row>
    <row r="4" spans="1:9" x14ac:dyDescent="0.2">
      <c r="A4" s="29" t="s">
        <v>5</v>
      </c>
      <c r="B4" s="29">
        <v>10</v>
      </c>
      <c r="C4" s="29">
        <v>7</v>
      </c>
      <c r="D4" s="29">
        <v>0</v>
      </c>
      <c r="E4" s="29">
        <v>35</v>
      </c>
      <c r="F4" s="29">
        <v>0</v>
      </c>
      <c r="G4" s="29">
        <v>21</v>
      </c>
      <c r="H4" s="29">
        <v>1</v>
      </c>
      <c r="I4" s="29">
        <v>82</v>
      </c>
    </row>
    <row r="5" spans="1:9" x14ac:dyDescent="0.2">
      <c r="A5" s="29" t="s">
        <v>6</v>
      </c>
      <c r="B5" s="29">
        <v>7</v>
      </c>
      <c r="C5" s="29">
        <v>2</v>
      </c>
      <c r="D5" s="29">
        <v>0</v>
      </c>
      <c r="E5" s="29">
        <v>32</v>
      </c>
      <c r="F5" s="29">
        <v>0</v>
      </c>
      <c r="G5" s="29">
        <v>12</v>
      </c>
      <c r="H5" s="29">
        <v>0</v>
      </c>
      <c r="I5" s="29">
        <v>96</v>
      </c>
    </row>
    <row r="6" spans="1:9" x14ac:dyDescent="0.2">
      <c r="A6" s="29" t="s">
        <v>7</v>
      </c>
      <c r="B6" s="29">
        <v>7</v>
      </c>
      <c r="C6" s="29">
        <v>4</v>
      </c>
      <c r="D6" s="29">
        <v>0</v>
      </c>
      <c r="E6" s="29">
        <v>27</v>
      </c>
      <c r="F6" s="29">
        <v>0</v>
      </c>
      <c r="G6" s="29">
        <v>13</v>
      </c>
      <c r="H6" s="29">
        <v>0</v>
      </c>
      <c r="I6" s="29">
        <v>64</v>
      </c>
    </row>
    <row r="7" spans="1:9" x14ac:dyDescent="0.2">
      <c r="A7" s="29" t="s">
        <v>17</v>
      </c>
      <c r="B7" s="29">
        <v>4</v>
      </c>
      <c r="C7" s="29">
        <v>1</v>
      </c>
      <c r="D7" s="29">
        <v>0</v>
      </c>
      <c r="E7" s="29">
        <v>21</v>
      </c>
      <c r="F7" s="29">
        <v>0</v>
      </c>
      <c r="G7" s="29">
        <v>6</v>
      </c>
      <c r="H7" s="29">
        <v>0</v>
      </c>
      <c r="I7" s="29">
        <v>97</v>
      </c>
    </row>
    <row r="8" spans="1:9" x14ac:dyDescent="0.2">
      <c r="A8" s="29" t="s">
        <v>20</v>
      </c>
      <c r="B8" s="29">
        <v>10</v>
      </c>
      <c r="C8" s="29">
        <v>3</v>
      </c>
      <c r="D8" s="29">
        <v>0</v>
      </c>
      <c r="E8" s="29">
        <v>23</v>
      </c>
      <c r="F8" s="29">
        <v>0</v>
      </c>
      <c r="G8" s="29">
        <v>17</v>
      </c>
      <c r="H8" s="29">
        <v>0</v>
      </c>
      <c r="I8" s="29">
        <v>87</v>
      </c>
    </row>
    <row r="9" spans="1:9" x14ac:dyDescent="0.2">
      <c r="A9" s="29" t="s">
        <v>21</v>
      </c>
      <c r="B9" s="29">
        <v>6</v>
      </c>
      <c r="C9" s="29">
        <v>10</v>
      </c>
      <c r="D9" s="29">
        <v>0</v>
      </c>
      <c r="E9" s="29">
        <v>19</v>
      </c>
      <c r="F9" s="29">
        <v>0</v>
      </c>
      <c r="G9" s="29">
        <v>7</v>
      </c>
      <c r="H9" s="29">
        <v>0</v>
      </c>
      <c r="I9" s="29">
        <v>116</v>
      </c>
    </row>
    <row r="10" spans="1:9" x14ac:dyDescent="0.2">
      <c r="A10" s="29" t="s">
        <v>22</v>
      </c>
      <c r="B10" s="29">
        <v>4</v>
      </c>
      <c r="C10" s="29">
        <v>4</v>
      </c>
      <c r="D10" s="29">
        <v>0</v>
      </c>
      <c r="E10" s="29">
        <v>32</v>
      </c>
      <c r="F10" s="29">
        <v>0</v>
      </c>
      <c r="G10" s="29">
        <v>20</v>
      </c>
      <c r="H10" s="29">
        <v>2</v>
      </c>
      <c r="I10" s="29">
        <v>60</v>
      </c>
    </row>
    <row r="11" spans="1:9" x14ac:dyDescent="0.2">
      <c r="A11" s="29" t="s">
        <v>23</v>
      </c>
      <c r="B11" s="29">
        <v>8</v>
      </c>
      <c r="C11" s="29">
        <v>1</v>
      </c>
      <c r="D11" s="29">
        <v>0</v>
      </c>
      <c r="E11" s="29">
        <v>24</v>
      </c>
      <c r="F11" s="29">
        <v>0</v>
      </c>
      <c r="G11" s="29">
        <v>8</v>
      </c>
      <c r="H11" s="29">
        <v>0</v>
      </c>
      <c r="I11" s="29">
        <v>88</v>
      </c>
    </row>
    <row r="12" spans="1:9" x14ac:dyDescent="0.2">
      <c r="A12" s="29" t="s">
        <v>39</v>
      </c>
      <c r="B12" s="29">
        <v>6</v>
      </c>
      <c r="C12" s="29">
        <v>1</v>
      </c>
      <c r="D12" s="29">
        <v>1</v>
      </c>
      <c r="E12" s="29">
        <v>15</v>
      </c>
      <c r="F12" s="29">
        <v>0</v>
      </c>
      <c r="G12" s="29">
        <v>6</v>
      </c>
      <c r="H12" s="29">
        <v>0</v>
      </c>
      <c r="I12" s="29">
        <v>58</v>
      </c>
    </row>
    <row r="13" spans="1:9" x14ac:dyDescent="0.2">
      <c r="A13" s="29" t="s">
        <v>53</v>
      </c>
      <c r="B13" s="29">
        <v>2</v>
      </c>
      <c r="C13" s="29">
        <v>1</v>
      </c>
      <c r="D13" s="29">
        <v>0</v>
      </c>
      <c r="E13" s="29">
        <v>20</v>
      </c>
      <c r="F13" s="29">
        <v>0</v>
      </c>
      <c r="G13" s="29">
        <v>5</v>
      </c>
      <c r="H13" s="29">
        <v>1</v>
      </c>
      <c r="I13" s="29">
        <v>63</v>
      </c>
    </row>
    <row r="14" spans="1:9" x14ac:dyDescent="0.2">
      <c r="A14" s="29" t="s">
        <v>54</v>
      </c>
      <c r="B14" s="29">
        <v>3</v>
      </c>
      <c r="C14" s="29">
        <v>4</v>
      </c>
      <c r="D14" s="29">
        <v>0</v>
      </c>
      <c r="E14" s="29">
        <v>23</v>
      </c>
      <c r="F14" s="29">
        <v>0</v>
      </c>
      <c r="G14" s="29">
        <v>20</v>
      </c>
      <c r="H14" s="29">
        <v>0</v>
      </c>
      <c r="I14" s="29">
        <v>95</v>
      </c>
    </row>
    <row r="15" spans="1:9" x14ac:dyDescent="0.2">
      <c r="A15" s="29" t="s">
        <v>55</v>
      </c>
      <c r="B15" s="29">
        <v>3</v>
      </c>
      <c r="C15" s="29">
        <v>2</v>
      </c>
      <c r="D15" s="29">
        <v>0</v>
      </c>
      <c r="E15" s="29">
        <v>21</v>
      </c>
      <c r="F15" s="29">
        <v>0</v>
      </c>
      <c r="G15" s="29">
        <v>11</v>
      </c>
      <c r="H15" s="29">
        <v>0</v>
      </c>
      <c r="I15" s="29">
        <v>82</v>
      </c>
    </row>
    <row r="16" spans="1:9" x14ac:dyDescent="0.2">
      <c r="A16" s="29" t="s">
        <v>71</v>
      </c>
      <c r="B16" s="29">
        <v>3</v>
      </c>
      <c r="C16" s="29">
        <v>3</v>
      </c>
      <c r="D16" s="29">
        <v>0</v>
      </c>
      <c r="E16" s="29">
        <v>15</v>
      </c>
      <c r="F16" s="29">
        <v>0</v>
      </c>
      <c r="G16" s="29">
        <v>9</v>
      </c>
      <c r="H16" s="29">
        <v>1</v>
      </c>
      <c r="I16" s="29">
        <v>63</v>
      </c>
    </row>
    <row r="17" spans="1:9" x14ac:dyDescent="0.2">
      <c r="A17" s="29" t="s">
        <v>85</v>
      </c>
      <c r="B17" s="29">
        <v>8</v>
      </c>
      <c r="C17" s="29">
        <v>7</v>
      </c>
      <c r="D17" s="29">
        <v>0</v>
      </c>
      <c r="E17" s="29">
        <v>16</v>
      </c>
      <c r="F17" s="29">
        <v>0</v>
      </c>
      <c r="G17" s="29">
        <v>17</v>
      </c>
      <c r="H17" s="29">
        <v>1</v>
      </c>
      <c r="I17" s="29">
        <v>55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T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"/>
  <cols>
    <col min="1" max="10" width="15.5703125" style="39" customWidth="1"/>
    <col min="11" max="16384" width="9.140625" style="39"/>
  </cols>
  <sheetData>
    <row r="1" spans="1:20" ht="15.75" x14ac:dyDescent="0.25">
      <c r="A1" s="31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30.75" customHeight="1" thickBot="1" x14ac:dyDescent="0.3">
      <c r="A2" s="30"/>
      <c r="B2" s="30"/>
      <c r="C2" s="40"/>
      <c r="D2" s="40"/>
      <c r="E2" s="40"/>
      <c r="F2" s="40" t="s">
        <v>8</v>
      </c>
      <c r="G2" s="40"/>
      <c r="H2" s="40"/>
      <c r="I2" s="40"/>
      <c r="J2" s="4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45.75" thickBot="1" x14ac:dyDescent="0.25">
      <c r="A3" s="41" t="s">
        <v>0</v>
      </c>
      <c r="B3" s="42" t="s">
        <v>1</v>
      </c>
      <c r="C3" s="43" t="s">
        <v>9</v>
      </c>
      <c r="D3" s="43" t="s">
        <v>10</v>
      </c>
      <c r="E3" s="43" t="s">
        <v>12</v>
      </c>
      <c r="F3" s="43" t="s">
        <v>94</v>
      </c>
      <c r="G3" s="43" t="s">
        <v>19</v>
      </c>
      <c r="H3" s="44" t="s">
        <v>95</v>
      </c>
      <c r="I3" s="43" t="s">
        <v>11</v>
      </c>
      <c r="J3" s="43" t="s">
        <v>18</v>
      </c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ht="15.75" customHeight="1" x14ac:dyDescent="0.2">
      <c r="A4" s="45" t="s">
        <v>2</v>
      </c>
      <c r="B4" s="34">
        <f>SUM(C4:J4)</f>
        <v>142</v>
      </c>
      <c r="C4" s="35">
        <v>20</v>
      </c>
      <c r="D4" s="35">
        <v>4</v>
      </c>
      <c r="E4" s="35">
        <v>0</v>
      </c>
      <c r="F4" s="35">
        <v>31</v>
      </c>
      <c r="G4" s="35">
        <v>0</v>
      </c>
      <c r="H4" s="35">
        <v>11</v>
      </c>
      <c r="I4" s="35">
        <v>0</v>
      </c>
      <c r="J4" s="35">
        <v>76</v>
      </c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.75" customHeight="1" x14ac:dyDescent="0.2">
      <c r="A5" s="30" t="s">
        <v>3</v>
      </c>
      <c r="B5" s="36">
        <f>SUM(C5:J5)</f>
        <v>155</v>
      </c>
      <c r="C5" s="46">
        <f>Data!B2</f>
        <v>11</v>
      </c>
      <c r="D5" s="30">
        <f>Data!C2</f>
        <v>1</v>
      </c>
      <c r="E5" s="30">
        <f>Data!D2</f>
        <v>0</v>
      </c>
      <c r="F5" s="30">
        <f>Data!E2</f>
        <v>46</v>
      </c>
      <c r="G5" s="30">
        <f>Data!F2</f>
        <v>1</v>
      </c>
      <c r="H5" s="30">
        <f>Data!G2</f>
        <v>11</v>
      </c>
      <c r="I5" s="30">
        <f>Data!H2</f>
        <v>0</v>
      </c>
      <c r="J5" s="30">
        <f>Data!I2</f>
        <v>85</v>
      </c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5.75" customHeight="1" x14ac:dyDescent="0.2">
      <c r="A6" s="30" t="s">
        <v>4</v>
      </c>
      <c r="B6" s="36">
        <f t="shared" ref="B6:B13" si="0">SUM(C6:J6)</f>
        <v>198</v>
      </c>
      <c r="C6" s="30">
        <f>Data!B3</f>
        <v>6</v>
      </c>
      <c r="D6" s="30">
        <f>Data!C3</f>
        <v>8</v>
      </c>
      <c r="E6" s="30">
        <f>Data!D3</f>
        <v>0</v>
      </c>
      <c r="F6" s="30">
        <f>Data!E3</f>
        <v>34</v>
      </c>
      <c r="G6" s="30">
        <f>Data!F3</f>
        <v>1</v>
      </c>
      <c r="H6" s="30">
        <f>Data!G3</f>
        <v>17</v>
      </c>
      <c r="I6" s="30">
        <f>Data!H3</f>
        <v>0</v>
      </c>
      <c r="J6" s="30">
        <f>Data!I3</f>
        <v>132</v>
      </c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15.75" customHeight="1" x14ac:dyDescent="0.2">
      <c r="A7" s="30" t="s">
        <v>5</v>
      </c>
      <c r="B7" s="36">
        <f t="shared" si="0"/>
        <v>156</v>
      </c>
      <c r="C7" s="30">
        <f>Data!B4</f>
        <v>10</v>
      </c>
      <c r="D7" s="30">
        <f>Data!C4</f>
        <v>7</v>
      </c>
      <c r="E7" s="30">
        <f>Data!D4</f>
        <v>0</v>
      </c>
      <c r="F7" s="30">
        <f>Data!E4</f>
        <v>35</v>
      </c>
      <c r="G7" s="30">
        <f>Data!F4</f>
        <v>0</v>
      </c>
      <c r="H7" s="30">
        <f>Data!G4</f>
        <v>21</v>
      </c>
      <c r="I7" s="30">
        <f>Data!H4</f>
        <v>1</v>
      </c>
      <c r="J7" s="30">
        <f>Data!I4</f>
        <v>82</v>
      </c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75" customHeight="1" x14ac:dyDescent="0.2">
      <c r="A8" s="30" t="s">
        <v>6</v>
      </c>
      <c r="B8" s="36">
        <f t="shared" si="0"/>
        <v>149</v>
      </c>
      <c r="C8" s="30">
        <f>Data!B5</f>
        <v>7</v>
      </c>
      <c r="D8" s="30">
        <f>Data!C5</f>
        <v>2</v>
      </c>
      <c r="E8" s="30">
        <f>Data!D5</f>
        <v>0</v>
      </c>
      <c r="F8" s="30">
        <f>Data!E5</f>
        <v>32</v>
      </c>
      <c r="G8" s="30">
        <f>Data!F5</f>
        <v>0</v>
      </c>
      <c r="H8" s="30">
        <f>Data!G5</f>
        <v>12</v>
      </c>
      <c r="I8" s="30">
        <f>Data!H5</f>
        <v>0</v>
      </c>
      <c r="J8" s="30">
        <f>Data!I5</f>
        <v>96</v>
      </c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15.75" customHeight="1" x14ac:dyDescent="0.2">
      <c r="A9" s="30" t="s">
        <v>7</v>
      </c>
      <c r="B9" s="36">
        <f t="shared" si="0"/>
        <v>115</v>
      </c>
      <c r="C9" s="30">
        <f>Data!B6</f>
        <v>7</v>
      </c>
      <c r="D9" s="30">
        <f>Data!C6</f>
        <v>4</v>
      </c>
      <c r="E9" s="30">
        <f>Data!D6</f>
        <v>0</v>
      </c>
      <c r="F9" s="30">
        <f>Data!E6</f>
        <v>27</v>
      </c>
      <c r="G9" s="30">
        <f>Data!F6</f>
        <v>0</v>
      </c>
      <c r="H9" s="30">
        <f>Data!G6</f>
        <v>13</v>
      </c>
      <c r="I9" s="30">
        <f>Data!H6</f>
        <v>0</v>
      </c>
      <c r="J9" s="30">
        <f>Data!I6</f>
        <v>64</v>
      </c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ht="15.75" customHeight="1" x14ac:dyDescent="0.2">
      <c r="A10" s="30" t="s">
        <v>17</v>
      </c>
      <c r="B10" s="36">
        <f t="shared" si="0"/>
        <v>129</v>
      </c>
      <c r="C10" s="30">
        <f>Data!B7</f>
        <v>4</v>
      </c>
      <c r="D10" s="30">
        <f>Data!C7</f>
        <v>1</v>
      </c>
      <c r="E10" s="30">
        <f>Data!D7</f>
        <v>0</v>
      </c>
      <c r="F10" s="30">
        <f>Data!E7</f>
        <v>21</v>
      </c>
      <c r="G10" s="30">
        <f>Data!F7</f>
        <v>0</v>
      </c>
      <c r="H10" s="30">
        <f>Data!G7</f>
        <v>6</v>
      </c>
      <c r="I10" s="30">
        <f>Data!H7</f>
        <v>0</v>
      </c>
      <c r="J10" s="30">
        <f>Data!I7</f>
        <v>97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0" ht="15.75" customHeight="1" x14ac:dyDescent="0.2">
      <c r="A11" s="30" t="s">
        <v>20</v>
      </c>
      <c r="B11" s="36">
        <f t="shared" si="0"/>
        <v>140</v>
      </c>
      <c r="C11" s="30">
        <f>Data!B8</f>
        <v>10</v>
      </c>
      <c r="D11" s="30">
        <f>Data!C8</f>
        <v>3</v>
      </c>
      <c r="E11" s="30">
        <f>Data!D8</f>
        <v>0</v>
      </c>
      <c r="F11" s="30">
        <f>Data!E8</f>
        <v>23</v>
      </c>
      <c r="G11" s="30">
        <f>Data!F8</f>
        <v>0</v>
      </c>
      <c r="H11" s="30">
        <f>Data!G8</f>
        <v>17</v>
      </c>
      <c r="I11" s="30">
        <f>Data!H8</f>
        <v>0</v>
      </c>
      <c r="J11" s="30">
        <f>Data!I8</f>
        <v>87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ht="15.75" customHeight="1" x14ac:dyDescent="0.2">
      <c r="A12" s="30" t="s">
        <v>21</v>
      </c>
      <c r="B12" s="36">
        <f t="shared" si="0"/>
        <v>158</v>
      </c>
      <c r="C12" s="30">
        <f>Data!B9</f>
        <v>6</v>
      </c>
      <c r="D12" s="30">
        <f>Data!C9</f>
        <v>10</v>
      </c>
      <c r="E12" s="30">
        <f>Data!D9</f>
        <v>0</v>
      </c>
      <c r="F12" s="30">
        <f>Data!E9</f>
        <v>19</v>
      </c>
      <c r="G12" s="30">
        <f>Data!F9</f>
        <v>0</v>
      </c>
      <c r="H12" s="30">
        <f>Data!G9</f>
        <v>7</v>
      </c>
      <c r="I12" s="30">
        <f>Data!H9</f>
        <v>0</v>
      </c>
      <c r="J12" s="30">
        <f>Data!I9</f>
        <v>116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75" customHeight="1" x14ac:dyDescent="0.2">
      <c r="A13" s="30" t="s">
        <v>22</v>
      </c>
      <c r="B13" s="36">
        <f t="shared" si="0"/>
        <v>122</v>
      </c>
      <c r="C13" s="30">
        <f>Data!B10</f>
        <v>4</v>
      </c>
      <c r="D13" s="30">
        <f>Data!C10</f>
        <v>4</v>
      </c>
      <c r="E13" s="30">
        <f>Data!D10</f>
        <v>0</v>
      </c>
      <c r="F13" s="30">
        <f>Data!E10</f>
        <v>32</v>
      </c>
      <c r="G13" s="30">
        <f>Data!F10</f>
        <v>0</v>
      </c>
      <c r="H13" s="30">
        <f>Data!G10</f>
        <v>20</v>
      </c>
      <c r="I13" s="30">
        <f>Data!H10</f>
        <v>2</v>
      </c>
      <c r="J13" s="30">
        <f>Data!I10</f>
        <v>60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ht="15.75" customHeight="1" x14ac:dyDescent="0.2">
      <c r="A14" s="37" t="s">
        <v>23</v>
      </c>
      <c r="B14" s="36">
        <f>SUM(C14:J14)</f>
        <v>129</v>
      </c>
      <c r="C14" s="30">
        <f>Data!B11</f>
        <v>8</v>
      </c>
      <c r="D14" s="30">
        <f>Data!C11</f>
        <v>1</v>
      </c>
      <c r="E14" s="30">
        <f>Data!D11</f>
        <v>0</v>
      </c>
      <c r="F14" s="30">
        <f>Data!E11</f>
        <v>24</v>
      </c>
      <c r="G14" s="30">
        <f>Data!F11</f>
        <v>0</v>
      </c>
      <c r="H14" s="30">
        <f>Data!G11</f>
        <v>8</v>
      </c>
      <c r="I14" s="30">
        <f>Data!H11</f>
        <v>0</v>
      </c>
      <c r="J14" s="30">
        <f>Data!I11</f>
        <v>88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ht="15.75" customHeight="1" x14ac:dyDescent="0.2">
      <c r="A15" s="37" t="s">
        <v>39</v>
      </c>
      <c r="B15" s="36">
        <f>SUM(C15:J15)</f>
        <v>87</v>
      </c>
      <c r="C15" s="30">
        <f>Data!B12</f>
        <v>6</v>
      </c>
      <c r="D15" s="30">
        <f>Data!C12</f>
        <v>1</v>
      </c>
      <c r="E15" s="30">
        <f>Data!D12</f>
        <v>1</v>
      </c>
      <c r="F15" s="30">
        <f>Data!E12</f>
        <v>15</v>
      </c>
      <c r="G15" s="30">
        <f>Data!F12</f>
        <v>0</v>
      </c>
      <c r="H15" s="30">
        <f>Data!G12</f>
        <v>6</v>
      </c>
      <c r="I15" s="30">
        <f>Data!H12</f>
        <v>0</v>
      </c>
      <c r="J15" s="30">
        <f>Data!I12</f>
        <v>58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15.75" customHeight="1" x14ac:dyDescent="0.2">
      <c r="A16" s="37" t="s">
        <v>53</v>
      </c>
      <c r="B16" s="36">
        <f t="shared" ref="B16:B20" si="1">SUM(C16:J16)</f>
        <v>92</v>
      </c>
      <c r="C16" s="30">
        <f>Data!B13</f>
        <v>2</v>
      </c>
      <c r="D16" s="30">
        <f>Data!C13</f>
        <v>1</v>
      </c>
      <c r="E16" s="30">
        <f>Data!D13</f>
        <v>0</v>
      </c>
      <c r="F16" s="30">
        <f>Data!E13</f>
        <v>20</v>
      </c>
      <c r="G16" s="30">
        <f>Data!F13</f>
        <v>0</v>
      </c>
      <c r="H16" s="30">
        <f>Data!G13</f>
        <v>5</v>
      </c>
      <c r="I16" s="30">
        <f>Data!H13</f>
        <v>1</v>
      </c>
      <c r="J16" s="30">
        <f>Data!I13</f>
        <v>63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1:20" ht="15.75" customHeight="1" x14ac:dyDescent="0.2">
      <c r="A17" s="37" t="s">
        <v>54</v>
      </c>
      <c r="B17" s="36">
        <f t="shared" si="1"/>
        <v>145</v>
      </c>
      <c r="C17" s="30">
        <f>Data!B14</f>
        <v>3</v>
      </c>
      <c r="D17" s="30">
        <f>Data!C14</f>
        <v>4</v>
      </c>
      <c r="E17" s="30">
        <f>Data!D14</f>
        <v>0</v>
      </c>
      <c r="F17" s="30">
        <f>Data!E14</f>
        <v>23</v>
      </c>
      <c r="G17" s="30">
        <f>Data!F14</f>
        <v>0</v>
      </c>
      <c r="H17" s="30">
        <f>Data!G14</f>
        <v>20</v>
      </c>
      <c r="I17" s="30">
        <f>Data!H14</f>
        <v>0</v>
      </c>
      <c r="J17" s="30">
        <f>Data!I14</f>
        <v>95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ht="15.75" customHeight="1" x14ac:dyDescent="0.2">
      <c r="A18" s="37" t="s">
        <v>55</v>
      </c>
      <c r="B18" s="36">
        <f t="shared" si="1"/>
        <v>119</v>
      </c>
      <c r="C18" s="30">
        <f>Data!B15</f>
        <v>3</v>
      </c>
      <c r="D18" s="30">
        <f>Data!C15</f>
        <v>2</v>
      </c>
      <c r="E18" s="30">
        <f>Data!D15</f>
        <v>0</v>
      </c>
      <c r="F18" s="30">
        <f>Data!E15</f>
        <v>21</v>
      </c>
      <c r="G18" s="30">
        <f>Data!F15</f>
        <v>0</v>
      </c>
      <c r="H18" s="30">
        <f>Data!G15</f>
        <v>11</v>
      </c>
      <c r="I18" s="30">
        <f>Data!H15</f>
        <v>0</v>
      </c>
      <c r="J18" s="30">
        <f>Data!I15</f>
        <v>82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1:20" ht="15.75" customHeight="1" x14ac:dyDescent="0.2">
      <c r="A19" s="37" t="s">
        <v>71</v>
      </c>
      <c r="B19" s="36">
        <f t="shared" si="1"/>
        <v>94</v>
      </c>
      <c r="C19" s="46">
        <f>Data!B16</f>
        <v>3</v>
      </c>
      <c r="D19" s="30">
        <f>Data!C16</f>
        <v>3</v>
      </c>
      <c r="E19" s="30">
        <f>Data!D16</f>
        <v>0</v>
      </c>
      <c r="F19" s="30">
        <f>Data!E16</f>
        <v>15</v>
      </c>
      <c r="G19" s="30">
        <f>Data!F16</f>
        <v>0</v>
      </c>
      <c r="H19" s="30">
        <f>Data!G16</f>
        <v>9</v>
      </c>
      <c r="I19" s="30">
        <f>Data!H16</f>
        <v>1</v>
      </c>
      <c r="J19" s="30">
        <f>Data!I16</f>
        <v>63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1:20" ht="15.75" customHeight="1" thickBot="1" x14ac:dyDescent="0.25">
      <c r="A20" s="47" t="s">
        <v>85</v>
      </c>
      <c r="B20" s="38">
        <f t="shared" si="1"/>
        <v>104</v>
      </c>
      <c r="C20" s="48">
        <f>Data!B17</f>
        <v>8</v>
      </c>
      <c r="D20" s="48">
        <f>Data!C17</f>
        <v>7</v>
      </c>
      <c r="E20" s="48">
        <f>Data!D17</f>
        <v>0</v>
      </c>
      <c r="F20" s="48">
        <f>Data!E17</f>
        <v>16</v>
      </c>
      <c r="G20" s="48">
        <f>Data!F17</f>
        <v>0</v>
      </c>
      <c r="H20" s="48">
        <f>Data!G17</f>
        <v>17</v>
      </c>
      <c r="I20" s="48">
        <f>Data!H17</f>
        <v>1</v>
      </c>
      <c r="J20" s="48">
        <f>Data!I17</f>
        <v>55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ht="28.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1:20" ht="15" customHeight="1" x14ac:dyDescent="0.2">
      <c r="A22" s="30"/>
      <c r="B22" s="49"/>
      <c r="C22" s="49"/>
      <c r="D22" s="49"/>
      <c r="E22" s="49"/>
      <c r="F22" s="49"/>
      <c r="G22" s="49"/>
      <c r="H22" s="49"/>
      <c r="I22" s="49"/>
      <c r="J22" s="49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x14ac:dyDescent="0.2">
      <c r="A23" s="30"/>
      <c r="B23" s="49"/>
      <c r="C23" s="49"/>
      <c r="D23" s="49"/>
      <c r="E23" s="49"/>
      <c r="F23" s="49"/>
      <c r="G23" s="49"/>
      <c r="H23" s="49"/>
      <c r="I23" s="49"/>
      <c r="J23" s="49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0" ht="27.75" customHeight="1" x14ac:dyDescent="0.25">
      <c r="A24" s="31"/>
      <c r="B24" s="30"/>
      <c r="C24" s="30"/>
      <c r="D24" s="30"/>
      <c r="E24" s="30"/>
      <c r="F24" s="30"/>
      <c r="G24" s="30"/>
      <c r="H24" s="30"/>
      <c r="I24" s="30"/>
      <c r="J24" s="30"/>
      <c r="K24" s="50"/>
      <c r="L24" s="49"/>
      <c r="M24" s="49"/>
      <c r="N24" s="49"/>
      <c r="O24" s="30"/>
      <c r="P24" s="30"/>
      <c r="Q24" s="30"/>
      <c r="R24" s="30"/>
      <c r="S24" s="30"/>
      <c r="T24" s="30"/>
    </row>
    <row r="25" spans="1:20" x14ac:dyDescent="0.2">
      <c r="A25" s="30"/>
      <c r="B25" s="32"/>
      <c r="C25" s="32"/>
      <c r="D25" s="32"/>
      <c r="E25" s="32"/>
      <c r="F25" s="32"/>
      <c r="G25" s="32"/>
      <c r="H25" s="32"/>
      <c r="I25" s="32"/>
      <c r="J25" s="32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20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0" x14ac:dyDescent="0.2">
      <c r="A27" s="30"/>
      <c r="B27" s="33"/>
      <c r="C27" s="33"/>
      <c r="D27" s="33"/>
      <c r="E27" s="33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ht="27.7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1:20" x14ac:dyDescent="0.2">
      <c r="A29" s="33"/>
      <c r="B29" s="30"/>
      <c r="C29" s="30"/>
      <c r="D29" s="30"/>
      <c r="E29" s="30"/>
      <c r="F29" s="30"/>
      <c r="G29" s="30"/>
      <c r="H29" s="33"/>
      <c r="I29" s="33"/>
      <c r="J29" s="51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ht="24.95" customHeight="1" x14ac:dyDescent="0.2">
      <c r="A30" s="33"/>
      <c r="B30" s="33"/>
      <c r="C30" s="33"/>
      <c r="D30" s="33"/>
      <c r="E30" s="30"/>
      <c r="F30" s="30"/>
      <c r="G30" s="30"/>
      <c r="H30" s="30"/>
      <c r="I30" s="30"/>
      <c r="J30" s="51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0" ht="24.9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x14ac:dyDescent="0.2">
      <c r="A32" s="33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x14ac:dyDescent="0.2">
      <c r="A33" s="52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</sheetData>
  <phoneticPr fontId="14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0DE8-8B76-4002-8868-C453198B2B05}">
  <sheetPr codeName="Sheet5">
    <tabColor rgb="FFFF0000"/>
  </sheetPr>
  <dimension ref="A1:I83"/>
  <sheetViews>
    <sheetView topLeftCell="A60" zoomScaleNormal="100" workbookViewId="0">
      <selection activeCell="B82" sqref="B82"/>
    </sheetView>
  </sheetViews>
  <sheetFormatPr defaultRowHeight="15" x14ac:dyDescent="0.2"/>
  <cols>
    <col min="1" max="1" width="13.140625" style="14" bestFit="1" customWidth="1"/>
    <col min="2" max="2" width="28.85546875" style="14" bestFit="1" customWidth="1"/>
    <col min="3" max="3" width="52.85546875" style="14" bestFit="1" customWidth="1"/>
    <col min="4" max="4" width="65.42578125" style="14" bestFit="1" customWidth="1"/>
    <col min="5" max="5" width="40.42578125" style="14" bestFit="1" customWidth="1"/>
    <col min="6" max="6" width="57.140625" style="14" bestFit="1" customWidth="1"/>
    <col min="7" max="7" width="28.5703125" style="14" bestFit="1" customWidth="1"/>
    <col min="8" max="8" width="34.5703125" style="14" bestFit="1" customWidth="1"/>
    <col min="9" max="9" width="60.140625" style="14" bestFit="1" customWidth="1"/>
    <col min="10" max="16384" width="9.140625" style="14"/>
  </cols>
  <sheetData>
    <row r="1" spans="1:9" ht="15.75" x14ac:dyDescent="0.25">
      <c r="A1" s="53" t="s">
        <v>67</v>
      </c>
      <c r="B1" s="54">
        <f>COUNTIF(2:1048576,"FALSE")</f>
        <v>0</v>
      </c>
      <c r="C1" s="54"/>
      <c r="D1" s="54"/>
    </row>
    <row r="3" spans="1:9" x14ac:dyDescent="0.2">
      <c r="A3" s="29" t="s">
        <v>68</v>
      </c>
      <c r="B3" s="14" t="s">
        <v>72</v>
      </c>
      <c r="C3" s="14" t="s">
        <v>73</v>
      </c>
      <c r="D3" s="14" t="s">
        <v>74</v>
      </c>
      <c r="E3" s="14" t="s">
        <v>75</v>
      </c>
      <c r="F3" s="14" t="s">
        <v>76</v>
      </c>
      <c r="G3" s="14" t="s">
        <v>77</v>
      </c>
      <c r="H3" s="14" t="s">
        <v>78</v>
      </c>
      <c r="I3" s="14" t="s">
        <v>79</v>
      </c>
    </row>
    <row r="4" spans="1:9" x14ac:dyDescent="0.2">
      <c r="A4" s="55" t="s">
        <v>3</v>
      </c>
      <c r="B4" s="14">
        <v>11</v>
      </c>
      <c r="C4" s="14">
        <v>1</v>
      </c>
      <c r="D4" s="14">
        <v>0</v>
      </c>
      <c r="E4" s="14">
        <v>46</v>
      </c>
      <c r="F4" s="14">
        <v>1</v>
      </c>
      <c r="G4" s="14">
        <v>11</v>
      </c>
      <c r="H4" s="14">
        <v>0</v>
      </c>
      <c r="I4" s="14">
        <v>85</v>
      </c>
    </row>
    <row r="5" spans="1:9" x14ac:dyDescent="0.2">
      <c r="A5" s="55" t="s">
        <v>4</v>
      </c>
      <c r="B5" s="14">
        <v>6</v>
      </c>
      <c r="C5" s="14">
        <v>8</v>
      </c>
      <c r="D5" s="14">
        <v>0</v>
      </c>
      <c r="E5" s="14">
        <v>34</v>
      </c>
      <c r="F5" s="14">
        <v>1</v>
      </c>
      <c r="G5" s="14">
        <v>17</v>
      </c>
      <c r="H5" s="14">
        <v>0</v>
      </c>
      <c r="I5" s="14">
        <v>132</v>
      </c>
    </row>
    <row r="6" spans="1:9" x14ac:dyDescent="0.2">
      <c r="A6" s="55" t="s">
        <v>5</v>
      </c>
      <c r="B6" s="14">
        <v>10</v>
      </c>
      <c r="C6" s="14">
        <v>7</v>
      </c>
      <c r="D6" s="14">
        <v>0</v>
      </c>
      <c r="E6" s="14">
        <v>35</v>
      </c>
      <c r="F6" s="14">
        <v>0</v>
      </c>
      <c r="G6" s="14">
        <v>21</v>
      </c>
      <c r="H6" s="14">
        <v>1</v>
      </c>
      <c r="I6" s="14">
        <v>82</v>
      </c>
    </row>
    <row r="7" spans="1:9" x14ac:dyDescent="0.2">
      <c r="A7" s="55" t="s">
        <v>6</v>
      </c>
      <c r="B7" s="14">
        <v>7</v>
      </c>
      <c r="C7" s="14">
        <v>2</v>
      </c>
      <c r="D7" s="14">
        <v>0</v>
      </c>
      <c r="E7" s="14">
        <v>32</v>
      </c>
      <c r="F7" s="14">
        <v>0</v>
      </c>
      <c r="G7" s="14">
        <v>12</v>
      </c>
      <c r="H7" s="14">
        <v>0</v>
      </c>
      <c r="I7" s="14">
        <v>96</v>
      </c>
    </row>
    <row r="8" spans="1:9" x14ac:dyDescent="0.2">
      <c r="A8" s="55" t="s">
        <v>7</v>
      </c>
      <c r="B8" s="14">
        <v>7</v>
      </c>
      <c r="C8" s="14">
        <v>4</v>
      </c>
      <c r="D8" s="14">
        <v>0</v>
      </c>
      <c r="E8" s="14">
        <v>27</v>
      </c>
      <c r="F8" s="14">
        <v>0</v>
      </c>
      <c r="G8" s="14">
        <v>13</v>
      </c>
      <c r="H8" s="14">
        <v>0</v>
      </c>
      <c r="I8" s="14">
        <v>64</v>
      </c>
    </row>
    <row r="9" spans="1:9" x14ac:dyDescent="0.2">
      <c r="A9" s="55" t="s">
        <v>17</v>
      </c>
      <c r="B9" s="14">
        <v>4</v>
      </c>
      <c r="C9" s="14">
        <v>1</v>
      </c>
      <c r="D9" s="14">
        <v>0</v>
      </c>
      <c r="E9" s="14">
        <v>21</v>
      </c>
      <c r="F9" s="14">
        <v>0</v>
      </c>
      <c r="G9" s="14">
        <v>6</v>
      </c>
      <c r="H9" s="14">
        <v>0</v>
      </c>
      <c r="I9" s="14">
        <v>97</v>
      </c>
    </row>
    <row r="10" spans="1:9" x14ac:dyDescent="0.2">
      <c r="A10" s="55" t="s">
        <v>20</v>
      </c>
      <c r="B10" s="14">
        <v>10</v>
      </c>
      <c r="C10" s="14">
        <v>3</v>
      </c>
      <c r="D10" s="14">
        <v>0</v>
      </c>
      <c r="E10" s="14">
        <v>23</v>
      </c>
      <c r="F10" s="14">
        <v>0</v>
      </c>
      <c r="G10" s="14">
        <v>17</v>
      </c>
      <c r="H10" s="14">
        <v>0</v>
      </c>
      <c r="I10" s="14">
        <v>87</v>
      </c>
    </row>
    <row r="11" spans="1:9" x14ac:dyDescent="0.2">
      <c r="A11" s="55" t="s">
        <v>21</v>
      </c>
      <c r="B11" s="14">
        <v>6</v>
      </c>
      <c r="C11" s="14">
        <v>10</v>
      </c>
      <c r="D11" s="14">
        <v>0</v>
      </c>
      <c r="E11" s="14">
        <v>19</v>
      </c>
      <c r="F11" s="14">
        <v>0</v>
      </c>
      <c r="G11" s="14">
        <v>7</v>
      </c>
      <c r="H11" s="14">
        <v>0</v>
      </c>
      <c r="I11" s="14">
        <v>116</v>
      </c>
    </row>
    <row r="12" spans="1:9" x14ac:dyDescent="0.2">
      <c r="A12" s="55" t="s">
        <v>22</v>
      </c>
      <c r="B12" s="14">
        <v>4</v>
      </c>
      <c r="C12" s="14">
        <v>4</v>
      </c>
      <c r="D12" s="14">
        <v>0</v>
      </c>
      <c r="E12" s="14">
        <v>32</v>
      </c>
      <c r="F12" s="14">
        <v>0</v>
      </c>
      <c r="G12" s="14">
        <v>20</v>
      </c>
      <c r="H12" s="14">
        <v>2</v>
      </c>
      <c r="I12" s="14">
        <v>60</v>
      </c>
    </row>
    <row r="13" spans="1:9" x14ac:dyDescent="0.2">
      <c r="A13" s="55" t="s">
        <v>23</v>
      </c>
      <c r="B13" s="14">
        <v>8</v>
      </c>
      <c r="C13" s="14">
        <v>1</v>
      </c>
      <c r="D13" s="14">
        <v>0</v>
      </c>
      <c r="E13" s="14">
        <v>24</v>
      </c>
      <c r="F13" s="14">
        <v>0</v>
      </c>
      <c r="G13" s="14">
        <v>8</v>
      </c>
      <c r="H13" s="14">
        <v>0</v>
      </c>
      <c r="I13" s="14">
        <v>88</v>
      </c>
    </row>
    <row r="14" spans="1:9" x14ac:dyDescent="0.2">
      <c r="A14" s="55" t="s">
        <v>39</v>
      </c>
      <c r="B14" s="14">
        <v>6</v>
      </c>
      <c r="C14" s="14">
        <v>1</v>
      </c>
      <c r="D14" s="14">
        <v>1</v>
      </c>
      <c r="E14" s="14">
        <v>15</v>
      </c>
      <c r="F14" s="14">
        <v>0</v>
      </c>
      <c r="G14" s="14">
        <v>6</v>
      </c>
      <c r="H14" s="14">
        <v>0</v>
      </c>
      <c r="I14" s="14">
        <v>58</v>
      </c>
    </row>
    <row r="15" spans="1:9" x14ac:dyDescent="0.2">
      <c r="A15" s="55" t="s">
        <v>53</v>
      </c>
      <c r="B15" s="14">
        <v>2</v>
      </c>
      <c r="C15" s="14">
        <v>1</v>
      </c>
      <c r="D15" s="14">
        <v>0</v>
      </c>
      <c r="E15" s="14">
        <v>20</v>
      </c>
      <c r="F15" s="14">
        <v>0</v>
      </c>
      <c r="G15" s="14">
        <v>5</v>
      </c>
      <c r="H15" s="14">
        <v>1</v>
      </c>
      <c r="I15" s="14">
        <v>63</v>
      </c>
    </row>
    <row r="16" spans="1:9" x14ac:dyDescent="0.2">
      <c r="A16" s="55" t="s">
        <v>54</v>
      </c>
      <c r="B16" s="14">
        <v>3</v>
      </c>
      <c r="C16" s="14">
        <v>4</v>
      </c>
      <c r="D16" s="14">
        <v>0</v>
      </c>
      <c r="E16" s="14">
        <v>23</v>
      </c>
      <c r="F16" s="14">
        <v>0</v>
      </c>
      <c r="G16" s="14">
        <v>20</v>
      </c>
      <c r="H16" s="14">
        <v>0</v>
      </c>
      <c r="I16" s="14">
        <v>95</v>
      </c>
    </row>
    <row r="17" spans="1:9" x14ac:dyDescent="0.2">
      <c r="A17" s="55" t="s">
        <v>55</v>
      </c>
      <c r="B17" s="14">
        <v>3</v>
      </c>
      <c r="C17" s="14">
        <v>2</v>
      </c>
      <c r="D17" s="14">
        <v>0</v>
      </c>
      <c r="E17" s="14">
        <v>21</v>
      </c>
      <c r="F17" s="14">
        <v>0</v>
      </c>
      <c r="G17" s="14">
        <v>11</v>
      </c>
      <c r="H17" s="14">
        <v>0</v>
      </c>
      <c r="I17" s="14">
        <v>82</v>
      </c>
    </row>
    <row r="18" spans="1:9" x14ac:dyDescent="0.2">
      <c r="A18" s="55" t="s">
        <v>69</v>
      </c>
    </row>
    <row r="19" spans="1:9" x14ac:dyDescent="0.2">
      <c r="A19" s="55" t="s">
        <v>71</v>
      </c>
      <c r="B19" s="14">
        <v>3</v>
      </c>
      <c r="C19" s="14">
        <v>3</v>
      </c>
      <c r="D19" s="14">
        <v>0</v>
      </c>
      <c r="E19" s="14">
        <v>15</v>
      </c>
      <c r="F19" s="14">
        <v>0</v>
      </c>
      <c r="G19" s="14">
        <v>9</v>
      </c>
      <c r="H19" s="14">
        <v>1</v>
      </c>
      <c r="I19" s="14">
        <v>63</v>
      </c>
    </row>
    <row r="20" spans="1:9" x14ac:dyDescent="0.2">
      <c r="A20" s="55" t="s">
        <v>85</v>
      </c>
      <c r="B20" s="14">
        <v>8</v>
      </c>
      <c r="C20" s="14">
        <v>7</v>
      </c>
      <c r="D20" s="14">
        <v>0</v>
      </c>
      <c r="E20" s="14">
        <v>16</v>
      </c>
      <c r="F20" s="14">
        <v>0</v>
      </c>
      <c r="G20" s="14">
        <v>17</v>
      </c>
      <c r="H20" s="14">
        <v>1</v>
      </c>
      <c r="I20" s="14">
        <v>55</v>
      </c>
    </row>
    <row r="21" spans="1:9" x14ac:dyDescent="0.2">
      <c r="A21" s="55" t="s">
        <v>70</v>
      </c>
      <c r="B21" s="14">
        <v>98</v>
      </c>
      <c r="C21" s="14">
        <v>59</v>
      </c>
      <c r="D21" s="14">
        <v>1</v>
      </c>
      <c r="E21" s="14">
        <v>403</v>
      </c>
      <c r="F21" s="14">
        <v>2</v>
      </c>
      <c r="G21" s="14">
        <v>200</v>
      </c>
      <c r="H21" s="14">
        <v>6</v>
      </c>
      <c r="I21" s="14">
        <v>1323</v>
      </c>
    </row>
    <row r="23" spans="1:9" x14ac:dyDescent="0.2">
      <c r="A23" s="14" t="s">
        <v>38</v>
      </c>
      <c r="B23" s="14" t="s">
        <v>45</v>
      </c>
      <c r="C23" s="14" t="s">
        <v>46</v>
      </c>
      <c r="D23" s="14" t="s">
        <v>47</v>
      </c>
      <c r="E23" s="14" t="s">
        <v>48</v>
      </c>
      <c r="F23" s="14" t="s">
        <v>49</v>
      </c>
      <c r="G23" s="14" t="s">
        <v>50</v>
      </c>
      <c r="H23" s="14" t="s">
        <v>51</v>
      </c>
      <c r="I23" s="14" t="s">
        <v>52</v>
      </c>
    </row>
    <row r="24" spans="1:9" x14ac:dyDescent="0.2">
      <c r="A24" s="14" t="s">
        <v>3</v>
      </c>
      <c r="B24" s="14" cm="1">
        <f t="array" ref="B24:I37">B4:I17</f>
        <v>11</v>
      </c>
      <c r="C24" s="14">
        <v>1</v>
      </c>
      <c r="D24" s="14">
        <v>0</v>
      </c>
      <c r="E24" s="14">
        <v>46</v>
      </c>
      <c r="F24" s="14">
        <v>1</v>
      </c>
      <c r="G24" s="14">
        <v>11</v>
      </c>
      <c r="H24" s="14">
        <v>0</v>
      </c>
      <c r="I24" s="14">
        <v>85</v>
      </c>
    </row>
    <row r="25" spans="1:9" x14ac:dyDescent="0.2">
      <c r="A25" s="14" t="s">
        <v>4</v>
      </c>
      <c r="B25" s="14">
        <v>6</v>
      </c>
      <c r="C25" s="14">
        <v>8</v>
      </c>
      <c r="D25" s="14">
        <v>0</v>
      </c>
      <c r="E25" s="14">
        <v>34</v>
      </c>
      <c r="F25" s="14">
        <v>1</v>
      </c>
      <c r="G25" s="14">
        <v>17</v>
      </c>
      <c r="H25" s="14">
        <v>0</v>
      </c>
      <c r="I25" s="14">
        <v>132</v>
      </c>
    </row>
    <row r="26" spans="1:9" x14ac:dyDescent="0.2">
      <c r="A26" s="14" t="s">
        <v>5</v>
      </c>
      <c r="B26" s="14">
        <v>10</v>
      </c>
      <c r="C26" s="14">
        <v>7</v>
      </c>
      <c r="D26" s="14">
        <v>0</v>
      </c>
      <c r="E26" s="14">
        <v>35</v>
      </c>
      <c r="F26" s="14">
        <v>0</v>
      </c>
      <c r="G26" s="14">
        <v>21</v>
      </c>
      <c r="H26" s="14">
        <v>1</v>
      </c>
      <c r="I26" s="14">
        <v>82</v>
      </c>
    </row>
    <row r="27" spans="1:9" x14ac:dyDescent="0.2">
      <c r="A27" s="14" t="s">
        <v>6</v>
      </c>
      <c r="B27" s="14">
        <v>7</v>
      </c>
      <c r="C27" s="14">
        <v>2</v>
      </c>
      <c r="D27" s="14">
        <v>0</v>
      </c>
      <c r="E27" s="14">
        <v>32</v>
      </c>
      <c r="F27" s="14">
        <v>0</v>
      </c>
      <c r="G27" s="14">
        <v>12</v>
      </c>
      <c r="H27" s="14">
        <v>0</v>
      </c>
      <c r="I27" s="14">
        <v>96</v>
      </c>
    </row>
    <row r="28" spans="1:9" x14ac:dyDescent="0.2">
      <c r="A28" s="14" t="s">
        <v>7</v>
      </c>
      <c r="B28" s="14">
        <v>7</v>
      </c>
      <c r="C28" s="14">
        <v>4</v>
      </c>
      <c r="D28" s="14">
        <v>0</v>
      </c>
      <c r="E28" s="14">
        <v>27</v>
      </c>
      <c r="F28" s="14">
        <v>0</v>
      </c>
      <c r="G28" s="14">
        <v>13</v>
      </c>
      <c r="H28" s="14">
        <v>0</v>
      </c>
      <c r="I28" s="14">
        <v>64</v>
      </c>
    </row>
    <row r="29" spans="1:9" x14ac:dyDescent="0.2">
      <c r="A29" s="14" t="s">
        <v>17</v>
      </c>
      <c r="B29" s="14">
        <v>4</v>
      </c>
      <c r="C29" s="14">
        <v>1</v>
      </c>
      <c r="D29" s="14">
        <v>0</v>
      </c>
      <c r="E29" s="14">
        <v>21</v>
      </c>
      <c r="F29" s="14">
        <v>0</v>
      </c>
      <c r="G29" s="14">
        <v>6</v>
      </c>
      <c r="H29" s="14">
        <v>0</v>
      </c>
      <c r="I29" s="14">
        <v>97</v>
      </c>
    </row>
    <row r="30" spans="1:9" x14ac:dyDescent="0.2">
      <c r="A30" s="14" t="s">
        <v>20</v>
      </c>
      <c r="B30" s="14">
        <v>10</v>
      </c>
      <c r="C30" s="14">
        <v>3</v>
      </c>
      <c r="D30" s="14">
        <v>0</v>
      </c>
      <c r="E30" s="14">
        <v>23</v>
      </c>
      <c r="F30" s="14">
        <v>0</v>
      </c>
      <c r="G30" s="14">
        <v>17</v>
      </c>
      <c r="H30" s="14">
        <v>0</v>
      </c>
      <c r="I30" s="14">
        <v>87</v>
      </c>
    </row>
    <row r="31" spans="1:9" x14ac:dyDescent="0.2">
      <c r="A31" s="14" t="s">
        <v>21</v>
      </c>
      <c r="B31" s="14">
        <v>6</v>
      </c>
      <c r="C31" s="14">
        <v>10</v>
      </c>
      <c r="D31" s="14">
        <v>0</v>
      </c>
      <c r="E31" s="14">
        <v>19</v>
      </c>
      <c r="F31" s="14">
        <v>0</v>
      </c>
      <c r="G31" s="14">
        <v>7</v>
      </c>
      <c r="H31" s="14">
        <v>0</v>
      </c>
      <c r="I31" s="14">
        <v>116</v>
      </c>
    </row>
    <row r="32" spans="1:9" x14ac:dyDescent="0.2">
      <c r="A32" s="14" t="s">
        <v>22</v>
      </c>
      <c r="B32" s="14">
        <v>4</v>
      </c>
      <c r="C32" s="14">
        <v>4</v>
      </c>
      <c r="D32" s="14">
        <v>0</v>
      </c>
      <c r="E32" s="14">
        <v>32</v>
      </c>
      <c r="F32" s="14">
        <v>0</v>
      </c>
      <c r="G32" s="14">
        <v>20</v>
      </c>
      <c r="H32" s="14">
        <v>2</v>
      </c>
      <c r="I32" s="14">
        <v>60</v>
      </c>
    </row>
    <row r="33" spans="1:9" x14ac:dyDescent="0.2">
      <c r="A33" s="14" t="s">
        <v>23</v>
      </c>
      <c r="B33" s="14">
        <v>8</v>
      </c>
      <c r="C33" s="14">
        <v>1</v>
      </c>
      <c r="D33" s="14">
        <v>0</v>
      </c>
      <c r="E33" s="14">
        <v>24</v>
      </c>
      <c r="F33" s="14">
        <v>0</v>
      </c>
      <c r="G33" s="14">
        <v>8</v>
      </c>
      <c r="H33" s="14">
        <v>0</v>
      </c>
      <c r="I33" s="14">
        <v>88</v>
      </c>
    </row>
    <row r="34" spans="1:9" x14ac:dyDescent="0.2">
      <c r="A34" s="14" t="s">
        <v>39</v>
      </c>
      <c r="B34" s="14">
        <v>6</v>
      </c>
      <c r="C34" s="14">
        <v>1</v>
      </c>
      <c r="D34" s="14">
        <v>1</v>
      </c>
      <c r="E34" s="14">
        <v>15</v>
      </c>
      <c r="F34" s="14">
        <v>0</v>
      </c>
      <c r="G34" s="14">
        <v>6</v>
      </c>
      <c r="H34" s="14">
        <v>0</v>
      </c>
      <c r="I34" s="14">
        <v>58</v>
      </c>
    </row>
    <row r="35" spans="1:9" x14ac:dyDescent="0.2">
      <c r="A35" s="14" t="s">
        <v>53</v>
      </c>
      <c r="B35" s="14">
        <v>2</v>
      </c>
      <c r="C35" s="14">
        <v>1</v>
      </c>
      <c r="D35" s="14">
        <v>0</v>
      </c>
      <c r="E35" s="14">
        <v>20</v>
      </c>
      <c r="F35" s="14">
        <v>0</v>
      </c>
      <c r="G35" s="14">
        <v>5</v>
      </c>
      <c r="H35" s="14">
        <v>1</v>
      </c>
      <c r="I35" s="14">
        <v>63</v>
      </c>
    </row>
    <row r="36" spans="1:9" x14ac:dyDescent="0.2">
      <c r="A36" s="14" t="s">
        <v>54</v>
      </c>
      <c r="B36" s="14">
        <v>3</v>
      </c>
      <c r="C36" s="14">
        <v>4</v>
      </c>
      <c r="D36" s="14">
        <v>0</v>
      </c>
      <c r="E36" s="14">
        <v>23</v>
      </c>
      <c r="F36" s="14">
        <v>0</v>
      </c>
      <c r="G36" s="14">
        <v>20</v>
      </c>
      <c r="H36" s="14">
        <v>0</v>
      </c>
      <c r="I36" s="14">
        <v>95</v>
      </c>
    </row>
    <row r="37" spans="1:9" x14ac:dyDescent="0.2">
      <c r="A37" s="14" t="s">
        <v>55</v>
      </c>
      <c r="B37" s="14">
        <v>3</v>
      </c>
      <c r="C37" s="14">
        <v>2</v>
      </c>
      <c r="D37" s="14">
        <v>0</v>
      </c>
      <c r="E37" s="14">
        <v>21</v>
      </c>
      <c r="F37" s="14">
        <v>0</v>
      </c>
      <c r="G37" s="14">
        <v>11</v>
      </c>
      <c r="H37" s="14">
        <v>0</v>
      </c>
      <c r="I37" s="14">
        <v>82</v>
      </c>
    </row>
    <row r="38" spans="1:9" x14ac:dyDescent="0.2">
      <c r="A38" s="14" t="s">
        <v>71</v>
      </c>
      <c r="B38" s="14" cm="1">
        <f t="array" ref="B38:I39">B19:I20</f>
        <v>3</v>
      </c>
      <c r="C38" s="14">
        <v>3</v>
      </c>
      <c r="D38" s="14">
        <v>0</v>
      </c>
      <c r="E38" s="14">
        <v>15</v>
      </c>
      <c r="F38" s="14">
        <v>0</v>
      </c>
      <c r="G38" s="14">
        <v>9</v>
      </c>
      <c r="H38" s="14">
        <v>1</v>
      </c>
      <c r="I38" s="14">
        <v>63</v>
      </c>
    </row>
    <row r="39" spans="1:9" x14ac:dyDescent="0.2">
      <c r="A39" s="14" t="s">
        <v>85</v>
      </c>
      <c r="B39" s="14">
        <v>8</v>
      </c>
      <c r="C39" s="14">
        <v>7</v>
      </c>
      <c r="D39" s="14">
        <v>0</v>
      </c>
      <c r="E39" s="14">
        <v>16</v>
      </c>
      <c r="F39" s="14">
        <v>0</v>
      </c>
      <c r="G39" s="14">
        <v>17</v>
      </c>
      <c r="H39" s="14">
        <v>1</v>
      </c>
      <c r="I39" s="14">
        <v>55</v>
      </c>
    </row>
    <row r="43" spans="1:9" ht="15.75" thickBot="1" x14ac:dyDescent="0.25"/>
    <row r="44" spans="1:9" ht="18.75" thickBot="1" x14ac:dyDescent="0.25">
      <c r="A44" s="41" t="s">
        <v>0</v>
      </c>
      <c r="B44" s="43" t="s">
        <v>9</v>
      </c>
      <c r="C44" s="43" t="s">
        <v>10</v>
      </c>
      <c r="D44" s="43" t="s">
        <v>12</v>
      </c>
      <c r="E44" s="43" t="s">
        <v>94</v>
      </c>
      <c r="F44" s="43" t="s">
        <v>19</v>
      </c>
      <c r="G44" s="44" t="s">
        <v>95</v>
      </c>
      <c r="H44" s="43" t="s">
        <v>11</v>
      </c>
      <c r="I44" s="43" t="s">
        <v>18</v>
      </c>
    </row>
    <row r="45" spans="1:9" x14ac:dyDescent="0.2">
      <c r="A45" s="14" t="s">
        <v>3</v>
      </c>
      <c r="B45" s="14">
        <f>INDEX(FIRE0507!$A$3:$J$29,MATCH($A45,FIRE0507!$A$3:$A$29,0),MATCH(B$44,FIRE0507!$A$3:$J$3,0))</f>
        <v>11</v>
      </c>
      <c r="C45" s="14">
        <f>INDEX(FIRE0507!$A$3:$J$29,MATCH($A45,FIRE0507!$A$3:$A$29,0),MATCH(C$44,FIRE0507!$A$3:$J$3,0))</f>
        <v>1</v>
      </c>
      <c r="D45" s="14">
        <f>INDEX(FIRE0507!$A$3:$J$29,MATCH($A45,FIRE0507!$A$3:$A$29,0),MATCH(D$44,FIRE0507!$A$3:$J$3,0))</f>
        <v>0</v>
      </c>
      <c r="E45" s="14">
        <f>INDEX(FIRE0507!$A$3:$J$29,MATCH($A45,FIRE0507!$A$3:$A$29,0),MATCH(E$44,FIRE0507!$A$3:$J$3,0))</f>
        <v>46</v>
      </c>
      <c r="F45" s="14">
        <f>INDEX(FIRE0507!$A$3:$J$29,MATCH($A45,FIRE0507!$A$3:$A$29,0),MATCH(F$44,FIRE0507!$A$3:$J$3,0))</f>
        <v>1</v>
      </c>
      <c r="G45" s="14">
        <f>INDEX(FIRE0507!$A$3:$J$29,MATCH($A45,FIRE0507!$A$3:$A$29,0),MATCH(G$44,FIRE0507!$A$3:$J$3,0))</f>
        <v>11</v>
      </c>
      <c r="H45" s="14">
        <f>INDEX(FIRE0507!$A$3:$J$29,MATCH($A45,FIRE0507!$A$3:$A$29,0),MATCH(H$44,FIRE0507!$A$3:$J$3,0))</f>
        <v>0</v>
      </c>
      <c r="I45" s="14">
        <f>INDEX(FIRE0507!$A$3:$J$29,MATCH($A45,FIRE0507!$A$3:$A$29,0),MATCH(I$44,FIRE0507!$A$3:$J$3,0))</f>
        <v>85</v>
      </c>
    </row>
    <row r="46" spans="1:9" x14ac:dyDescent="0.2">
      <c r="A46" s="14" t="s">
        <v>4</v>
      </c>
      <c r="B46" s="14">
        <f>INDEX(FIRE0507!$A$3:$J$29,MATCH($A46,FIRE0507!$A$3:$A$29,0),MATCH(B$44,FIRE0507!$A$3:$J$3,0))</f>
        <v>6</v>
      </c>
      <c r="C46" s="14">
        <f>INDEX(FIRE0507!$A$3:$J$29,MATCH($A46,FIRE0507!$A$3:$A$29,0),MATCH(C$44,FIRE0507!$A$3:$J$3,0))</f>
        <v>8</v>
      </c>
      <c r="D46" s="14">
        <f>INDEX(FIRE0507!$A$3:$J$29,MATCH($A46,FIRE0507!$A$3:$A$29,0),MATCH(D$44,FIRE0507!$A$3:$J$3,0))</f>
        <v>0</v>
      </c>
      <c r="E46" s="14">
        <f>INDEX(FIRE0507!$A$3:$J$29,MATCH($A46,FIRE0507!$A$3:$A$29,0),MATCH(E$44,FIRE0507!$A$3:$J$3,0))</f>
        <v>34</v>
      </c>
      <c r="F46" s="14">
        <f>INDEX(FIRE0507!$A$3:$J$29,MATCH($A46,FIRE0507!$A$3:$A$29,0),MATCH(F$44,FIRE0507!$A$3:$J$3,0))</f>
        <v>1</v>
      </c>
      <c r="G46" s="14">
        <f>INDEX(FIRE0507!$A$3:$J$29,MATCH($A46,FIRE0507!$A$3:$A$29,0),MATCH(G$44,FIRE0507!$A$3:$J$3,0))</f>
        <v>17</v>
      </c>
      <c r="H46" s="14">
        <f>INDEX(FIRE0507!$A$3:$J$29,MATCH($A46,FIRE0507!$A$3:$A$29,0),MATCH(H$44,FIRE0507!$A$3:$J$3,0))</f>
        <v>0</v>
      </c>
      <c r="I46" s="14">
        <f>INDEX(FIRE0507!$A$3:$J$29,MATCH($A46,FIRE0507!$A$3:$A$29,0),MATCH(I$44,FIRE0507!$A$3:$J$3,0))</f>
        <v>132</v>
      </c>
    </row>
    <row r="47" spans="1:9" x14ac:dyDescent="0.2">
      <c r="A47" s="14" t="s">
        <v>5</v>
      </c>
      <c r="B47" s="14">
        <f>INDEX(FIRE0507!$A$3:$J$29,MATCH($A47,FIRE0507!$A$3:$A$29,0),MATCH(B$44,FIRE0507!$A$3:$J$3,0))</f>
        <v>10</v>
      </c>
      <c r="C47" s="14">
        <f>INDEX(FIRE0507!$A$3:$J$29,MATCH($A47,FIRE0507!$A$3:$A$29,0),MATCH(C$44,FIRE0507!$A$3:$J$3,0))</f>
        <v>7</v>
      </c>
      <c r="D47" s="14">
        <f>INDEX(FIRE0507!$A$3:$J$29,MATCH($A47,FIRE0507!$A$3:$A$29,0),MATCH(D$44,FIRE0507!$A$3:$J$3,0))</f>
        <v>0</v>
      </c>
      <c r="E47" s="14">
        <f>INDEX(FIRE0507!$A$3:$J$29,MATCH($A47,FIRE0507!$A$3:$A$29,0),MATCH(E$44,FIRE0507!$A$3:$J$3,0))</f>
        <v>35</v>
      </c>
      <c r="F47" s="14">
        <f>INDEX(FIRE0507!$A$3:$J$29,MATCH($A47,FIRE0507!$A$3:$A$29,0),MATCH(F$44,FIRE0507!$A$3:$J$3,0))</f>
        <v>0</v>
      </c>
      <c r="G47" s="14">
        <f>INDEX(FIRE0507!$A$3:$J$29,MATCH($A47,FIRE0507!$A$3:$A$29,0),MATCH(G$44,FIRE0507!$A$3:$J$3,0))</f>
        <v>21</v>
      </c>
      <c r="H47" s="14">
        <f>INDEX(FIRE0507!$A$3:$J$29,MATCH($A47,FIRE0507!$A$3:$A$29,0),MATCH(H$44,FIRE0507!$A$3:$J$3,0))</f>
        <v>1</v>
      </c>
      <c r="I47" s="14">
        <f>INDEX(FIRE0507!$A$3:$J$29,MATCH($A47,FIRE0507!$A$3:$A$29,0),MATCH(I$44,FIRE0507!$A$3:$J$3,0))</f>
        <v>82</v>
      </c>
    </row>
    <row r="48" spans="1:9" x14ac:dyDescent="0.2">
      <c r="A48" s="14" t="s">
        <v>6</v>
      </c>
      <c r="B48" s="14">
        <f>INDEX(FIRE0507!$A$3:$J$29,MATCH($A48,FIRE0507!$A$3:$A$29,0),MATCH(B$44,FIRE0507!$A$3:$J$3,0))</f>
        <v>7</v>
      </c>
      <c r="C48" s="14">
        <f>INDEX(FIRE0507!$A$3:$J$29,MATCH($A48,FIRE0507!$A$3:$A$29,0),MATCH(C$44,FIRE0507!$A$3:$J$3,0))</f>
        <v>2</v>
      </c>
      <c r="D48" s="14">
        <f>INDEX(FIRE0507!$A$3:$J$29,MATCH($A48,FIRE0507!$A$3:$A$29,0),MATCH(D$44,FIRE0507!$A$3:$J$3,0))</f>
        <v>0</v>
      </c>
      <c r="E48" s="14">
        <f>INDEX(FIRE0507!$A$3:$J$29,MATCH($A48,FIRE0507!$A$3:$A$29,0),MATCH(E$44,FIRE0507!$A$3:$J$3,0))</f>
        <v>32</v>
      </c>
      <c r="F48" s="14">
        <f>INDEX(FIRE0507!$A$3:$J$29,MATCH($A48,FIRE0507!$A$3:$A$29,0),MATCH(F$44,FIRE0507!$A$3:$J$3,0))</f>
        <v>0</v>
      </c>
      <c r="G48" s="14">
        <f>INDEX(FIRE0507!$A$3:$J$29,MATCH($A48,FIRE0507!$A$3:$A$29,0),MATCH(G$44,FIRE0507!$A$3:$J$3,0))</f>
        <v>12</v>
      </c>
      <c r="H48" s="14">
        <f>INDEX(FIRE0507!$A$3:$J$29,MATCH($A48,FIRE0507!$A$3:$A$29,0),MATCH(H$44,FIRE0507!$A$3:$J$3,0))</f>
        <v>0</v>
      </c>
      <c r="I48" s="14">
        <f>INDEX(FIRE0507!$A$3:$J$29,MATCH($A48,FIRE0507!$A$3:$A$29,0),MATCH(I$44,FIRE0507!$A$3:$J$3,0))</f>
        <v>96</v>
      </c>
    </row>
    <row r="49" spans="1:9" x14ac:dyDescent="0.2">
      <c r="A49" s="14" t="s">
        <v>7</v>
      </c>
      <c r="B49" s="14">
        <f>INDEX(FIRE0507!$A$3:$J$29,MATCH($A49,FIRE0507!$A$3:$A$29,0),MATCH(B$44,FIRE0507!$A$3:$J$3,0))</f>
        <v>7</v>
      </c>
      <c r="C49" s="14">
        <f>INDEX(FIRE0507!$A$3:$J$29,MATCH($A49,FIRE0507!$A$3:$A$29,0),MATCH(C$44,FIRE0507!$A$3:$J$3,0))</f>
        <v>4</v>
      </c>
      <c r="D49" s="14">
        <f>INDEX(FIRE0507!$A$3:$J$29,MATCH($A49,FIRE0507!$A$3:$A$29,0),MATCH(D$44,FIRE0507!$A$3:$J$3,0))</f>
        <v>0</v>
      </c>
      <c r="E49" s="14">
        <f>INDEX(FIRE0507!$A$3:$J$29,MATCH($A49,FIRE0507!$A$3:$A$29,0),MATCH(E$44,FIRE0507!$A$3:$J$3,0))</f>
        <v>27</v>
      </c>
      <c r="F49" s="14">
        <f>INDEX(FIRE0507!$A$3:$J$29,MATCH($A49,FIRE0507!$A$3:$A$29,0),MATCH(F$44,FIRE0507!$A$3:$J$3,0))</f>
        <v>0</v>
      </c>
      <c r="G49" s="14">
        <f>INDEX(FIRE0507!$A$3:$J$29,MATCH($A49,FIRE0507!$A$3:$A$29,0),MATCH(G$44,FIRE0507!$A$3:$J$3,0))</f>
        <v>13</v>
      </c>
      <c r="H49" s="14">
        <f>INDEX(FIRE0507!$A$3:$J$29,MATCH($A49,FIRE0507!$A$3:$A$29,0),MATCH(H$44,FIRE0507!$A$3:$J$3,0))</f>
        <v>0</v>
      </c>
      <c r="I49" s="14">
        <f>INDEX(FIRE0507!$A$3:$J$29,MATCH($A49,FIRE0507!$A$3:$A$29,0),MATCH(I$44,FIRE0507!$A$3:$J$3,0))</f>
        <v>64</v>
      </c>
    </row>
    <row r="50" spans="1:9" x14ac:dyDescent="0.2">
      <c r="A50" s="14" t="s">
        <v>17</v>
      </c>
      <c r="B50" s="14">
        <f>INDEX(FIRE0507!$A$3:$J$29,MATCH($A50,FIRE0507!$A$3:$A$29,0),MATCH(B$44,FIRE0507!$A$3:$J$3,0))</f>
        <v>4</v>
      </c>
      <c r="C50" s="14">
        <f>INDEX(FIRE0507!$A$3:$J$29,MATCH($A50,FIRE0507!$A$3:$A$29,0),MATCH(C$44,FIRE0507!$A$3:$J$3,0))</f>
        <v>1</v>
      </c>
      <c r="D50" s="14">
        <f>INDEX(FIRE0507!$A$3:$J$29,MATCH($A50,FIRE0507!$A$3:$A$29,0),MATCH(D$44,FIRE0507!$A$3:$J$3,0))</f>
        <v>0</v>
      </c>
      <c r="E50" s="14">
        <f>INDEX(FIRE0507!$A$3:$J$29,MATCH($A50,FIRE0507!$A$3:$A$29,0),MATCH(E$44,FIRE0507!$A$3:$J$3,0))</f>
        <v>21</v>
      </c>
      <c r="F50" s="14">
        <f>INDEX(FIRE0507!$A$3:$J$29,MATCH($A50,FIRE0507!$A$3:$A$29,0),MATCH(F$44,FIRE0507!$A$3:$J$3,0))</f>
        <v>0</v>
      </c>
      <c r="G50" s="14">
        <f>INDEX(FIRE0507!$A$3:$J$29,MATCH($A50,FIRE0507!$A$3:$A$29,0),MATCH(G$44,FIRE0507!$A$3:$J$3,0))</f>
        <v>6</v>
      </c>
      <c r="H50" s="14">
        <f>INDEX(FIRE0507!$A$3:$J$29,MATCH($A50,FIRE0507!$A$3:$A$29,0),MATCH(H$44,FIRE0507!$A$3:$J$3,0))</f>
        <v>0</v>
      </c>
      <c r="I50" s="14">
        <f>INDEX(FIRE0507!$A$3:$J$29,MATCH($A50,FIRE0507!$A$3:$A$29,0),MATCH(I$44,FIRE0507!$A$3:$J$3,0))</f>
        <v>97</v>
      </c>
    </row>
    <row r="51" spans="1:9" x14ac:dyDescent="0.2">
      <c r="A51" s="14" t="s">
        <v>20</v>
      </c>
      <c r="B51" s="14">
        <f>INDEX(FIRE0507!$A$3:$J$29,MATCH($A51,FIRE0507!$A$3:$A$29,0),MATCH(B$44,FIRE0507!$A$3:$J$3,0))</f>
        <v>10</v>
      </c>
      <c r="C51" s="14">
        <f>INDEX(FIRE0507!$A$3:$J$29,MATCH($A51,FIRE0507!$A$3:$A$29,0),MATCH(C$44,FIRE0507!$A$3:$J$3,0))</f>
        <v>3</v>
      </c>
      <c r="D51" s="14">
        <f>INDEX(FIRE0507!$A$3:$J$29,MATCH($A51,FIRE0507!$A$3:$A$29,0),MATCH(D$44,FIRE0507!$A$3:$J$3,0))</f>
        <v>0</v>
      </c>
      <c r="E51" s="14">
        <f>INDEX(FIRE0507!$A$3:$J$29,MATCH($A51,FIRE0507!$A$3:$A$29,0),MATCH(E$44,FIRE0507!$A$3:$J$3,0))</f>
        <v>23</v>
      </c>
      <c r="F51" s="14">
        <f>INDEX(FIRE0507!$A$3:$J$29,MATCH($A51,FIRE0507!$A$3:$A$29,0),MATCH(F$44,FIRE0507!$A$3:$J$3,0))</f>
        <v>0</v>
      </c>
      <c r="G51" s="14">
        <f>INDEX(FIRE0507!$A$3:$J$29,MATCH($A51,FIRE0507!$A$3:$A$29,0),MATCH(G$44,FIRE0507!$A$3:$J$3,0))</f>
        <v>17</v>
      </c>
      <c r="H51" s="14">
        <f>INDEX(FIRE0507!$A$3:$J$29,MATCH($A51,FIRE0507!$A$3:$A$29,0),MATCH(H$44,FIRE0507!$A$3:$J$3,0))</f>
        <v>0</v>
      </c>
      <c r="I51" s="14">
        <f>INDEX(FIRE0507!$A$3:$J$29,MATCH($A51,FIRE0507!$A$3:$A$29,0),MATCH(I$44,FIRE0507!$A$3:$J$3,0))</f>
        <v>87</v>
      </c>
    </row>
    <row r="52" spans="1:9" x14ac:dyDescent="0.2">
      <c r="A52" s="14" t="s">
        <v>21</v>
      </c>
      <c r="B52" s="14">
        <f>INDEX(FIRE0507!$A$3:$J$29,MATCH($A52,FIRE0507!$A$3:$A$29,0),MATCH(B$44,FIRE0507!$A$3:$J$3,0))</f>
        <v>6</v>
      </c>
      <c r="C52" s="14">
        <f>INDEX(FIRE0507!$A$3:$J$29,MATCH($A52,FIRE0507!$A$3:$A$29,0),MATCH(C$44,FIRE0507!$A$3:$J$3,0))</f>
        <v>10</v>
      </c>
      <c r="D52" s="14">
        <f>INDEX(FIRE0507!$A$3:$J$29,MATCH($A52,FIRE0507!$A$3:$A$29,0),MATCH(D$44,FIRE0507!$A$3:$J$3,0))</f>
        <v>0</v>
      </c>
      <c r="E52" s="14">
        <f>INDEX(FIRE0507!$A$3:$J$29,MATCH($A52,FIRE0507!$A$3:$A$29,0),MATCH(E$44,FIRE0507!$A$3:$J$3,0))</f>
        <v>19</v>
      </c>
      <c r="F52" s="14">
        <f>INDEX(FIRE0507!$A$3:$J$29,MATCH($A52,FIRE0507!$A$3:$A$29,0),MATCH(F$44,FIRE0507!$A$3:$J$3,0))</f>
        <v>0</v>
      </c>
      <c r="G52" s="14">
        <f>INDEX(FIRE0507!$A$3:$J$29,MATCH($A52,FIRE0507!$A$3:$A$29,0),MATCH(G$44,FIRE0507!$A$3:$J$3,0))</f>
        <v>7</v>
      </c>
      <c r="H52" s="14">
        <f>INDEX(FIRE0507!$A$3:$J$29,MATCH($A52,FIRE0507!$A$3:$A$29,0),MATCH(H$44,FIRE0507!$A$3:$J$3,0))</f>
        <v>0</v>
      </c>
      <c r="I52" s="14">
        <f>INDEX(FIRE0507!$A$3:$J$29,MATCH($A52,FIRE0507!$A$3:$A$29,0),MATCH(I$44,FIRE0507!$A$3:$J$3,0))</f>
        <v>116</v>
      </c>
    </row>
    <row r="53" spans="1:9" x14ac:dyDescent="0.2">
      <c r="A53" s="14" t="s">
        <v>22</v>
      </c>
      <c r="B53" s="14">
        <f>INDEX(FIRE0507!$A$3:$J$29,MATCH($A53,FIRE0507!$A$3:$A$29,0),MATCH(B$44,FIRE0507!$A$3:$J$3,0))</f>
        <v>4</v>
      </c>
      <c r="C53" s="14">
        <f>INDEX(FIRE0507!$A$3:$J$29,MATCH($A53,FIRE0507!$A$3:$A$29,0),MATCH(C$44,FIRE0507!$A$3:$J$3,0))</f>
        <v>4</v>
      </c>
      <c r="D53" s="14">
        <f>INDEX(FIRE0507!$A$3:$J$29,MATCH($A53,FIRE0507!$A$3:$A$29,0),MATCH(D$44,FIRE0507!$A$3:$J$3,0))</f>
        <v>0</v>
      </c>
      <c r="E53" s="14">
        <f>INDEX(FIRE0507!$A$3:$J$29,MATCH($A53,FIRE0507!$A$3:$A$29,0),MATCH(E$44,FIRE0507!$A$3:$J$3,0))</f>
        <v>32</v>
      </c>
      <c r="F53" s="14">
        <f>INDEX(FIRE0507!$A$3:$J$29,MATCH($A53,FIRE0507!$A$3:$A$29,0),MATCH(F$44,FIRE0507!$A$3:$J$3,0))</f>
        <v>0</v>
      </c>
      <c r="G53" s="14">
        <f>INDEX(FIRE0507!$A$3:$J$29,MATCH($A53,FIRE0507!$A$3:$A$29,0),MATCH(G$44,FIRE0507!$A$3:$J$3,0))</f>
        <v>20</v>
      </c>
      <c r="H53" s="14">
        <f>INDEX(FIRE0507!$A$3:$J$29,MATCH($A53,FIRE0507!$A$3:$A$29,0),MATCH(H$44,FIRE0507!$A$3:$J$3,0))</f>
        <v>2</v>
      </c>
      <c r="I53" s="14">
        <f>INDEX(FIRE0507!$A$3:$J$29,MATCH($A53,FIRE0507!$A$3:$A$29,0),MATCH(I$44,FIRE0507!$A$3:$J$3,0))</f>
        <v>60</v>
      </c>
    </row>
    <row r="54" spans="1:9" x14ac:dyDescent="0.2">
      <c r="A54" s="14" t="s">
        <v>23</v>
      </c>
      <c r="B54" s="14">
        <f>INDEX(FIRE0507!$A$3:$J$29,MATCH($A54,FIRE0507!$A$3:$A$29,0),MATCH(B$44,FIRE0507!$A$3:$J$3,0))</f>
        <v>8</v>
      </c>
      <c r="C54" s="14">
        <f>INDEX(FIRE0507!$A$3:$J$29,MATCH($A54,FIRE0507!$A$3:$A$29,0),MATCH(C$44,FIRE0507!$A$3:$J$3,0))</f>
        <v>1</v>
      </c>
      <c r="D54" s="14">
        <f>INDEX(FIRE0507!$A$3:$J$29,MATCH($A54,FIRE0507!$A$3:$A$29,0),MATCH(D$44,FIRE0507!$A$3:$J$3,0))</f>
        <v>0</v>
      </c>
      <c r="E54" s="14">
        <f>INDEX(FIRE0507!$A$3:$J$29,MATCH($A54,FIRE0507!$A$3:$A$29,0),MATCH(E$44,FIRE0507!$A$3:$J$3,0))</f>
        <v>24</v>
      </c>
      <c r="F54" s="14">
        <f>INDEX(FIRE0507!$A$3:$J$29,MATCH($A54,FIRE0507!$A$3:$A$29,0),MATCH(F$44,FIRE0507!$A$3:$J$3,0))</f>
        <v>0</v>
      </c>
      <c r="G54" s="14">
        <f>INDEX(FIRE0507!$A$3:$J$29,MATCH($A54,FIRE0507!$A$3:$A$29,0),MATCH(G$44,FIRE0507!$A$3:$J$3,0))</f>
        <v>8</v>
      </c>
      <c r="H54" s="14">
        <f>INDEX(FIRE0507!$A$3:$J$29,MATCH($A54,FIRE0507!$A$3:$A$29,0),MATCH(H$44,FIRE0507!$A$3:$J$3,0))</f>
        <v>0</v>
      </c>
      <c r="I54" s="14">
        <f>INDEX(FIRE0507!$A$3:$J$29,MATCH($A54,FIRE0507!$A$3:$A$29,0),MATCH(I$44,FIRE0507!$A$3:$J$3,0))</f>
        <v>88</v>
      </c>
    </row>
    <row r="55" spans="1:9" x14ac:dyDescent="0.2">
      <c r="A55" s="14" t="s">
        <v>39</v>
      </c>
      <c r="B55" s="14">
        <f>INDEX(FIRE0507!$A$3:$J$29,MATCH($A55,FIRE0507!$A$3:$A$29,0),MATCH(B$44,FIRE0507!$A$3:$J$3,0))</f>
        <v>6</v>
      </c>
      <c r="C55" s="14">
        <f>INDEX(FIRE0507!$A$3:$J$29,MATCH($A55,FIRE0507!$A$3:$A$29,0),MATCH(C$44,FIRE0507!$A$3:$J$3,0))</f>
        <v>1</v>
      </c>
      <c r="D55" s="14">
        <f>INDEX(FIRE0507!$A$3:$J$29,MATCH($A55,FIRE0507!$A$3:$A$29,0),MATCH(D$44,FIRE0507!$A$3:$J$3,0))</f>
        <v>1</v>
      </c>
      <c r="E55" s="14">
        <f>INDEX(FIRE0507!$A$3:$J$29,MATCH($A55,FIRE0507!$A$3:$A$29,0),MATCH(E$44,FIRE0507!$A$3:$J$3,0))</f>
        <v>15</v>
      </c>
      <c r="F55" s="14">
        <f>INDEX(FIRE0507!$A$3:$J$29,MATCH($A55,FIRE0507!$A$3:$A$29,0),MATCH(F$44,FIRE0507!$A$3:$J$3,0))</f>
        <v>0</v>
      </c>
      <c r="G55" s="14">
        <f>INDEX(FIRE0507!$A$3:$J$29,MATCH($A55,FIRE0507!$A$3:$A$29,0),MATCH(G$44,FIRE0507!$A$3:$J$3,0))</f>
        <v>6</v>
      </c>
      <c r="H55" s="14">
        <f>INDEX(FIRE0507!$A$3:$J$29,MATCH($A55,FIRE0507!$A$3:$A$29,0),MATCH(H$44,FIRE0507!$A$3:$J$3,0))</f>
        <v>0</v>
      </c>
      <c r="I55" s="14">
        <f>INDEX(FIRE0507!$A$3:$J$29,MATCH($A55,FIRE0507!$A$3:$A$29,0),MATCH(I$44,FIRE0507!$A$3:$J$3,0))</f>
        <v>58</v>
      </c>
    </row>
    <row r="56" spans="1:9" x14ac:dyDescent="0.2">
      <c r="A56" s="14" t="s">
        <v>53</v>
      </c>
      <c r="B56" s="14">
        <f>INDEX(FIRE0507!$A$3:$J$29,MATCH($A56,FIRE0507!$A$3:$A$29,0),MATCH(B$44,FIRE0507!$A$3:$J$3,0))</f>
        <v>2</v>
      </c>
      <c r="C56" s="14">
        <f>INDEX(FIRE0507!$A$3:$J$29,MATCH($A56,FIRE0507!$A$3:$A$29,0),MATCH(C$44,FIRE0507!$A$3:$J$3,0))</f>
        <v>1</v>
      </c>
      <c r="D56" s="14">
        <f>INDEX(FIRE0507!$A$3:$J$29,MATCH($A56,FIRE0507!$A$3:$A$29,0),MATCH(D$44,FIRE0507!$A$3:$J$3,0))</f>
        <v>0</v>
      </c>
      <c r="E56" s="14">
        <f>INDEX(FIRE0507!$A$3:$J$29,MATCH($A56,FIRE0507!$A$3:$A$29,0),MATCH(E$44,FIRE0507!$A$3:$J$3,0))</f>
        <v>20</v>
      </c>
      <c r="F56" s="14">
        <f>INDEX(FIRE0507!$A$3:$J$29,MATCH($A56,FIRE0507!$A$3:$A$29,0),MATCH(F$44,FIRE0507!$A$3:$J$3,0))</f>
        <v>0</v>
      </c>
      <c r="G56" s="14">
        <f>INDEX(FIRE0507!$A$3:$J$29,MATCH($A56,FIRE0507!$A$3:$A$29,0),MATCH(G$44,FIRE0507!$A$3:$J$3,0))</f>
        <v>5</v>
      </c>
      <c r="H56" s="14">
        <f>INDEX(FIRE0507!$A$3:$J$29,MATCH($A56,FIRE0507!$A$3:$A$29,0),MATCH(H$44,FIRE0507!$A$3:$J$3,0))</f>
        <v>1</v>
      </c>
      <c r="I56" s="14">
        <f>INDEX(FIRE0507!$A$3:$J$29,MATCH($A56,FIRE0507!$A$3:$A$29,0),MATCH(I$44,FIRE0507!$A$3:$J$3,0))</f>
        <v>63</v>
      </c>
    </row>
    <row r="57" spans="1:9" x14ac:dyDescent="0.2">
      <c r="A57" s="14" t="s">
        <v>54</v>
      </c>
      <c r="B57" s="14">
        <f>INDEX(FIRE0507!$A$3:$J$29,MATCH($A57,FIRE0507!$A$3:$A$29,0),MATCH(B$44,FIRE0507!$A$3:$J$3,0))</f>
        <v>3</v>
      </c>
      <c r="C57" s="14">
        <f>INDEX(FIRE0507!$A$3:$J$29,MATCH($A57,FIRE0507!$A$3:$A$29,0),MATCH(C$44,FIRE0507!$A$3:$J$3,0))</f>
        <v>4</v>
      </c>
      <c r="D57" s="14">
        <f>INDEX(FIRE0507!$A$3:$J$29,MATCH($A57,FIRE0507!$A$3:$A$29,0),MATCH(D$44,FIRE0507!$A$3:$J$3,0))</f>
        <v>0</v>
      </c>
      <c r="E57" s="14">
        <f>INDEX(FIRE0507!$A$3:$J$29,MATCH($A57,FIRE0507!$A$3:$A$29,0),MATCH(E$44,FIRE0507!$A$3:$J$3,0))</f>
        <v>23</v>
      </c>
      <c r="F57" s="14">
        <f>INDEX(FIRE0507!$A$3:$J$29,MATCH($A57,FIRE0507!$A$3:$A$29,0),MATCH(F$44,FIRE0507!$A$3:$J$3,0))</f>
        <v>0</v>
      </c>
      <c r="G57" s="14">
        <f>INDEX(FIRE0507!$A$3:$J$29,MATCH($A57,FIRE0507!$A$3:$A$29,0),MATCH(G$44,FIRE0507!$A$3:$J$3,0))</f>
        <v>20</v>
      </c>
      <c r="H57" s="14">
        <f>INDEX(FIRE0507!$A$3:$J$29,MATCH($A57,FIRE0507!$A$3:$A$29,0),MATCH(H$44,FIRE0507!$A$3:$J$3,0))</f>
        <v>0</v>
      </c>
      <c r="I57" s="14">
        <f>INDEX(FIRE0507!$A$3:$J$29,MATCH($A57,FIRE0507!$A$3:$A$29,0),MATCH(I$44,FIRE0507!$A$3:$J$3,0))</f>
        <v>95</v>
      </c>
    </row>
    <row r="58" spans="1:9" x14ac:dyDescent="0.2">
      <c r="A58" s="14" t="s">
        <v>55</v>
      </c>
      <c r="B58" s="14">
        <f>INDEX(FIRE0507!$A$3:$J$29,MATCH($A58,FIRE0507!$A$3:$A$29,0),MATCH(B$44,FIRE0507!$A$3:$J$3,0))</f>
        <v>3</v>
      </c>
      <c r="C58" s="14">
        <f>INDEX(FIRE0507!$A$3:$J$29,MATCH($A58,FIRE0507!$A$3:$A$29,0),MATCH(C$44,FIRE0507!$A$3:$J$3,0))</f>
        <v>2</v>
      </c>
      <c r="D58" s="14">
        <f>INDEX(FIRE0507!$A$3:$J$29,MATCH($A58,FIRE0507!$A$3:$A$29,0),MATCH(D$44,FIRE0507!$A$3:$J$3,0))</f>
        <v>0</v>
      </c>
      <c r="E58" s="14">
        <f>INDEX(FIRE0507!$A$3:$J$29,MATCH($A58,FIRE0507!$A$3:$A$29,0),MATCH(E$44,FIRE0507!$A$3:$J$3,0))</f>
        <v>21</v>
      </c>
      <c r="F58" s="14">
        <f>INDEX(FIRE0507!$A$3:$J$29,MATCH($A58,FIRE0507!$A$3:$A$29,0),MATCH(F$44,FIRE0507!$A$3:$J$3,0))</f>
        <v>0</v>
      </c>
      <c r="G58" s="14">
        <f>INDEX(FIRE0507!$A$3:$J$29,MATCH($A58,FIRE0507!$A$3:$A$29,0),MATCH(G$44,FIRE0507!$A$3:$J$3,0))</f>
        <v>11</v>
      </c>
      <c r="H58" s="14">
        <f>INDEX(FIRE0507!$A$3:$J$29,MATCH($A58,FIRE0507!$A$3:$A$29,0),MATCH(H$44,FIRE0507!$A$3:$J$3,0))</f>
        <v>0</v>
      </c>
      <c r="I58" s="14">
        <f>INDEX(FIRE0507!$A$3:$J$29,MATCH($A58,FIRE0507!$A$3:$A$29,0),MATCH(I$44,FIRE0507!$A$3:$J$3,0))</f>
        <v>82</v>
      </c>
    </row>
    <row r="59" spans="1:9" x14ac:dyDescent="0.2">
      <c r="A59" s="14" t="s">
        <v>71</v>
      </c>
      <c r="B59" s="14">
        <f>INDEX(FIRE0507!$A$3:$J$29,MATCH($A59,FIRE0507!$A$3:$A$29,0),MATCH(B$44,FIRE0507!$A$3:$J$3,0))</f>
        <v>3</v>
      </c>
      <c r="C59" s="14">
        <f>INDEX(FIRE0507!$A$3:$J$29,MATCH($A59,FIRE0507!$A$3:$A$29,0),MATCH(C$44,FIRE0507!$A$3:$J$3,0))</f>
        <v>3</v>
      </c>
      <c r="D59" s="14">
        <f>INDEX(FIRE0507!$A$3:$J$29,MATCH($A59,FIRE0507!$A$3:$A$29,0),MATCH(D$44,FIRE0507!$A$3:$J$3,0))</f>
        <v>0</v>
      </c>
      <c r="E59" s="14">
        <f>INDEX(FIRE0507!$A$3:$J$29,MATCH($A59,FIRE0507!$A$3:$A$29,0),MATCH(E$44,FIRE0507!$A$3:$J$3,0))</f>
        <v>15</v>
      </c>
      <c r="F59" s="14">
        <f>INDEX(FIRE0507!$A$3:$J$29,MATCH($A59,FIRE0507!$A$3:$A$29,0),MATCH(F$44,FIRE0507!$A$3:$J$3,0))</f>
        <v>0</v>
      </c>
      <c r="G59" s="14">
        <f>INDEX(FIRE0507!$A$3:$J$29,MATCH($A59,FIRE0507!$A$3:$A$29,0),MATCH(G$44,FIRE0507!$A$3:$J$3,0))</f>
        <v>9</v>
      </c>
      <c r="H59" s="14">
        <f>INDEX(FIRE0507!$A$3:$J$29,MATCH($A59,FIRE0507!$A$3:$A$29,0),MATCH(H$44,FIRE0507!$A$3:$J$3,0))</f>
        <v>1</v>
      </c>
      <c r="I59" s="14">
        <f>INDEX(FIRE0507!$A$3:$J$29,MATCH($A59,FIRE0507!$A$3:$A$29,0),MATCH(I$44,FIRE0507!$A$3:$J$3,0))</f>
        <v>63</v>
      </c>
    </row>
    <row r="60" spans="1:9" x14ac:dyDescent="0.2">
      <c r="A60" s="14" t="s">
        <v>85</v>
      </c>
      <c r="B60" s="14">
        <f>INDEX(FIRE0507!$A$3:$J$29,MATCH($A60,FIRE0507!$A$3:$A$29,0),MATCH(B$44,FIRE0507!$A$3:$J$3,0))</f>
        <v>8</v>
      </c>
      <c r="C60" s="14">
        <f>INDEX(FIRE0507!$A$3:$J$29,MATCH($A60,FIRE0507!$A$3:$A$29,0),MATCH(C$44,FIRE0507!$A$3:$J$3,0))</f>
        <v>7</v>
      </c>
      <c r="D60" s="14">
        <f>INDEX(FIRE0507!$A$3:$J$29,MATCH($A60,FIRE0507!$A$3:$A$29,0),MATCH(D$44,FIRE0507!$A$3:$J$3,0))</f>
        <v>0</v>
      </c>
      <c r="E60" s="14">
        <f>INDEX(FIRE0507!$A$3:$J$29,MATCH($A60,FIRE0507!$A$3:$A$29,0),MATCH(E$44,FIRE0507!$A$3:$J$3,0))</f>
        <v>16</v>
      </c>
      <c r="F60" s="14">
        <f>INDEX(FIRE0507!$A$3:$J$29,MATCH($A60,FIRE0507!$A$3:$A$29,0),MATCH(F$44,FIRE0507!$A$3:$J$3,0))</f>
        <v>0</v>
      </c>
      <c r="G60" s="14">
        <f>INDEX(FIRE0507!$A$3:$J$29,MATCH($A60,FIRE0507!$A$3:$A$29,0),MATCH(G$44,FIRE0507!$A$3:$J$3,0))</f>
        <v>17</v>
      </c>
      <c r="H60" s="14">
        <f>INDEX(FIRE0507!$A$3:$J$29,MATCH($A60,FIRE0507!$A$3:$A$29,0),MATCH(H$44,FIRE0507!$A$3:$J$3,0))</f>
        <v>1</v>
      </c>
      <c r="I60" s="14">
        <f>INDEX(FIRE0507!$A$3:$J$29,MATCH($A60,FIRE0507!$A$3:$A$29,0),MATCH(I$44,FIRE0507!$A$3:$J$3,0))</f>
        <v>55</v>
      </c>
    </row>
    <row r="61" spans="1:9" x14ac:dyDescent="0.2">
      <c r="B61" s="14" t="e">
        <f>INDEX(FIRE0507!$A$3:$J$29,MATCH($A61,FIRE0507!$A$3:$A$29,0),MATCH(B$44,FIRE0507!$A$3:$J$3,0))</f>
        <v>#N/A</v>
      </c>
      <c r="C61" s="14" t="e">
        <f>INDEX(FIRE0507!$A$3:$J$29,MATCH($A61,FIRE0507!$A$3:$A$29,0),MATCH(C$44,FIRE0507!$A$3:$J$3,0))</f>
        <v>#N/A</v>
      </c>
      <c r="D61" s="14" t="e">
        <f>INDEX(FIRE0507!$A$3:$J$29,MATCH($A61,FIRE0507!$A$3:$A$29,0),MATCH(D$44,FIRE0507!$A$3:$J$3,0))</f>
        <v>#N/A</v>
      </c>
      <c r="E61" s="14" t="e">
        <f>INDEX(FIRE0507!$A$3:$J$29,MATCH($A61,FIRE0507!$A$3:$A$29,0),MATCH(E$44,FIRE0507!$A$3:$J$3,0))</f>
        <v>#N/A</v>
      </c>
      <c r="F61" s="14" t="e">
        <f>INDEX(FIRE0507!$A$3:$J$29,MATCH($A61,FIRE0507!$A$3:$A$29,0),MATCH(F$44,FIRE0507!$A$3:$J$3,0))</f>
        <v>#N/A</v>
      </c>
      <c r="G61" s="14" t="e">
        <f>INDEX(FIRE0507!$A$3:$J$29,MATCH($A61,FIRE0507!$A$3:$A$29,0),MATCH(G$44,FIRE0507!$A$3:$J$3,0))</f>
        <v>#N/A</v>
      </c>
      <c r="H61" s="14" t="e">
        <f>INDEX(FIRE0507!$A$3:$J$29,MATCH($A61,FIRE0507!$A$3:$A$29,0),MATCH(H$44,FIRE0507!$A$3:$J$3,0))</f>
        <v>#N/A</v>
      </c>
      <c r="I61" s="14" t="e">
        <f>INDEX(FIRE0507!$A$3:$J$29,MATCH($A61,FIRE0507!$A$3:$A$29,0),MATCH(I$44,FIRE0507!$A$3:$J$3,0))</f>
        <v>#N/A</v>
      </c>
    </row>
    <row r="67" spans="1:9" x14ac:dyDescent="0.2">
      <c r="A67" s="14" t="s">
        <v>38</v>
      </c>
    </row>
    <row r="68" spans="1:9" x14ac:dyDescent="0.2">
      <c r="A68" s="14" t="s">
        <v>3</v>
      </c>
      <c r="B68" s="14" t="b">
        <f>IF(B45=B24,TRUE)</f>
        <v>1</v>
      </c>
      <c r="C68" s="14" t="b">
        <f t="shared" ref="C68:I68" si="0">IF(C45=C24,TRUE)</f>
        <v>1</v>
      </c>
      <c r="D68" s="14" t="b">
        <f t="shared" si="0"/>
        <v>1</v>
      </c>
      <c r="E68" s="14" t="b">
        <f t="shared" si="0"/>
        <v>1</v>
      </c>
      <c r="F68" s="14" t="b">
        <f t="shared" si="0"/>
        <v>1</v>
      </c>
      <c r="G68" s="14" t="b">
        <f t="shared" si="0"/>
        <v>1</v>
      </c>
      <c r="H68" s="14" t="b">
        <f t="shared" si="0"/>
        <v>1</v>
      </c>
      <c r="I68" s="14" t="b">
        <f t="shared" si="0"/>
        <v>1</v>
      </c>
    </row>
    <row r="69" spans="1:9" x14ac:dyDescent="0.2">
      <c r="A69" s="14" t="s">
        <v>4</v>
      </c>
      <c r="B69" s="14" t="b">
        <f t="shared" ref="B69:I69" si="1">IF(B46=B25,TRUE)</f>
        <v>1</v>
      </c>
      <c r="C69" s="14" t="b">
        <f t="shared" si="1"/>
        <v>1</v>
      </c>
      <c r="D69" s="14" t="b">
        <f t="shared" si="1"/>
        <v>1</v>
      </c>
      <c r="E69" s="14" t="b">
        <f t="shared" si="1"/>
        <v>1</v>
      </c>
      <c r="F69" s="14" t="b">
        <f t="shared" si="1"/>
        <v>1</v>
      </c>
      <c r="G69" s="14" t="b">
        <f t="shared" si="1"/>
        <v>1</v>
      </c>
      <c r="H69" s="14" t="b">
        <f t="shared" si="1"/>
        <v>1</v>
      </c>
      <c r="I69" s="14" t="b">
        <f t="shared" si="1"/>
        <v>1</v>
      </c>
    </row>
    <row r="70" spans="1:9" x14ac:dyDescent="0.2">
      <c r="A70" s="14" t="s">
        <v>5</v>
      </c>
      <c r="B70" s="14" t="b">
        <f t="shared" ref="B70:I70" si="2">IF(B47=B26,TRUE)</f>
        <v>1</v>
      </c>
      <c r="C70" s="14" t="b">
        <f t="shared" si="2"/>
        <v>1</v>
      </c>
      <c r="D70" s="14" t="b">
        <f t="shared" si="2"/>
        <v>1</v>
      </c>
      <c r="E70" s="14" t="b">
        <f t="shared" si="2"/>
        <v>1</v>
      </c>
      <c r="F70" s="14" t="b">
        <f t="shared" si="2"/>
        <v>1</v>
      </c>
      <c r="G70" s="14" t="b">
        <f t="shared" si="2"/>
        <v>1</v>
      </c>
      <c r="H70" s="14" t="b">
        <f t="shared" si="2"/>
        <v>1</v>
      </c>
      <c r="I70" s="14" t="b">
        <f t="shared" si="2"/>
        <v>1</v>
      </c>
    </row>
    <row r="71" spans="1:9" x14ac:dyDescent="0.2">
      <c r="A71" s="14" t="s">
        <v>6</v>
      </c>
      <c r="B71" s="14" t="b">
        <f t="shared" ref="B71:I71" si="3">IF(B48=B27,TRUE)</f>
        <v>1</v>
      </c>
      <c r="C71" s="14" t="b">
        <f t="shared" si="3"/>
        <v>1</v>
      </c>
      <c r="D71" s="14" t="b">
        <f t="shared" si="3"/>
        <v>1</v>
      </c>
      <c r="E71" s="14" t="b">
        <f t="shared" si="3"/>
        <v>1</v>
      </c>
      <c r="F71" s="14" t="b">
        <f t="shared" si="3"/>
        <v>1</v>
      </c>
      <c r="G71" s="14" t="b">
        <f t="shared" si="3"/>
        <v>1</v>
      </c>
      <c r="H71" s="14" t="b">
        <f t="shared" si="3"/>
        <v>1</v>
      </c>
      <c r="I71" s="14" t="b">
        <f t="shared" si="3"/>
        <v>1</v>
      </c>
    </row>
    <row r="72" spans="1:9" x14ac:dyDescent="0.2">
      <c r="A72" s="14" t="s">
        <v>7</v>
      </c>
      <c r="B72" s="14" t="b">
        <f t="shared" ref="B72:I72" si="4">IF(B49=B28,TRUE)</f>
        <v>1</v>
      </c>
      <c r="C72" s="14" t="b">
        <f t="shared" si="4"/>
        <v>1</v>
      </c>
      <c r="D72" s="14" t="b">
        <f t="shared" si="4"/>
        <v>1</v>
      </c>
      <c r="E72" s="14" t="b">
        <f t="shared" si="4"/>
        <v>1</v>
      </c>
      <c r="F72" s="14" t="b">
        <f t="shared" si="4"/>
        <v>1</v>
      </c>
      <c r="G72" s="14" t="b">
        <f t="shared" si="4"/>
        <v>1</v>
      </c>
      <c r="H72" s="14" t="b">
        <f t="shared" si="4"/>
        <v>1</v>
      </c>
      <c r="I72" s="14" t="b">
        <f t="shared" si="4"/>
        <v>1</v>
      </c>
    </row>
    <row r="73" spans="1:9" x14ac:dyDescent="0.2">
      <c r="A73" s="14" t="s">
        <v>17</v>
      </c>
      <c r="B73" s="14" t="b">
        <f t="shared" ref="B73:I73" si="5">IF(B50=B29,TRUE)</f>
        <v>1</v>
      </c>
      <c r="C73" s="14" t="b">
        <f t="shared" si="5"/>
        <v>1</v>
      </c>
      <c r="D73" s="14" t="b">
        <f t="shared" si="5"/>
        <v>1</v>
      </c>
      <c r="E73" s="14" t="b">
        <f t="shared" si="5"/>
        <v>1</v>
      </c>
      <c r="F73" s="14" t="b">
        <f t="shared" si="5"/>
        <v>1</v>
      </c>
      <c r="G73" s="14" t="b">
        <f t="shared" si="5"/>
        <v>1</v>
      </c>
      <c r="H73" s="14" t="b">
        <f t="shared" si="5"/>
        <v>1</v>
      </c>
      <c r="I73" s="14" t="b">
        <f t="shared" si="5"/>
        <v>1</v>
      </c>
    </row>
    <row r="74" spans="1:9" x14ac:dyDescent="0.2">
      <c r="A74" s="14" t="s">
        <v>20</v>
      </c>
      <c r="B74" s="14" t="b">
        <f t="shared" ref="B74:I74" si="6">IF(B51=B30,TRUE)</f>
        <v>1</v>
      </c>
      <c r="C74" s="14" t="b">
        <f t="shared" si="6"/>
        <v>1</v>
      </c>
      <c r="D74" s="14" t="b">
        <f t="shared" si="6"/>
        <v>1</v>
      </c>
      <c r="E74" s="14" t="b">
        <f t="shared" si="6"/>
        <v>1</v>
      </c>
      <c r="F74" s="14" t="b">
        <f t="shared" si="6"/>
        <v>1</v>
      </c>
      <c r="G74" s="14" t="b">
        <f t="shared" si="6"/>
        <v>1</v>
      </c>
      <c r="H74" s="14" t="b">
        <f t="shared" si="6"/>
        <v>1</v>
      </c>
      <c r="I74" s="14" t="b">
        <f t="shared" si="6"/>
        <v>1</v>
      </c>
    </row>
    <row r="75" spans="1:9" x14ac:dyDescent="0.2">
      <c r="A75" s="14" t="s">
        <v>21</v>
      </c>
      <c r="B75" s="14" t="b">
        <f t="shared" ref="B75:I75" si="7">IF(B52=B31,TRUE)</f>
        <v>1</v>
      </c>
      <c r="C75" s="14" t="b">
        <f t="shared" si="7"/>
        <v>1</v>
      </c>
      <c r="D75" s="14" t="b">
        <f t="shared" si="7"/>
        <v>1</v>
      </c>
      <c r="E75" s="14" t="b">
        <f t="shared" si="7"/>
        <v>1</v>
      </c>
      <c r="F75" s="14" t="b">
        <f t="shared" si="7"/>
        <v>1</v>
      </c>
      <c r="G75" s="14" t="b">
        <f t="shared" si="7"/>
        <v>1</v>
      </c>
      <c r="H75" s="14" t="b">
        <f t="shared" si="7"/>
        <v>1</v>
      </c>
      <c r="I75" s="14" t="b">
        <f t="shared" si="7"/>
        <v>1</v>
      </c>
    </row>
    <row r="76" spans="1:9" x14ac:dyDescent="0.2">
      <c r="A76" s="14" t="s">
        <v>22</v>
      </c>
      <c r="B76" s="14" t="b">
        <f t="shared" ref="B76:I76" si="8">IF(B53=B32,TRUE)</f>
        <v>1</v>
      </c>
      <c r="C76" s="14" t="b">
        <f t="shared" si="8"/>
        <v>1</v>
      </c>
      <c r="D76" s="14" t="b">
        <f t="shared" si="8"/>
        <v>1</v>
      </c>
      <c r="E76" s="14" t="b">
        <f t="shared" si="8"/>
        <v>1</v>
      </c>
      <c r="F76" s="14" t="b">
        <f t="shared" si="8"/>
        <v>1</v>
      </c>
      <c r="G76" s="14" t="b">
        <f t="shared" si="8"/>
        <v>1</v>
      </c>
      <c r="H76" s="14" t="b">
        <f t="shared" si="8"/>
        <v>1</v>
      </c>
      <c r="I76" s="14" t="b">
        <f t="shared" si="8"/>
        <v>1</v>
      </c>
    </row>
    <row r="77" spans="1:9" x14ac:dyDescent="0.2">
      <c r="A77" s="14" t="s">
        <v>23</v>
      </c>
      <c r="B77" s="14" t="b">
        <f t="shared" ref="B77:I77" si="9">IF(B54=B33,TRUE)</f>
        <v>1</v>
      </c>
      <c r="C77" s="14" t="b">
        <f t="shared" si="9"/>
        <v>1</v>
      </c>
      <c r="D77" s="14" t="b">
        <f t="shared" si="9"/>
        <v>1</v>
      </c>
      <c r="E77" s="14" t="b">
        <f t="shared" si="9"/>
        <v>1</v>
      </c>
      <c r="F77" s="14" t="b">
        <f t="shared" si="9"/>
        <v>1</v>
      </c>
      <c r="G77" s="14" t="b">
        <f t="shared" si="9"/>
        <v>1</v>
      </c>
      <c r="H77" s="14" t="b">
        <f t="shared" si="9"/>
        <v>1</v>
      </c>
      <c r="I77" s="14" t="b">
        <f t="shared" si="9"/>
        <v>1</v>
      </c>
    </row>
    <row r="78" spans="1:9" x14ac:dyDescent="0.2">
      <c r="A78" s="14" t="s">
        <v>39</v>
      </c>
      <c r="B78" s="14" t="b">
        <f t="shared" ref="B78:I78" si="10">IF(B55=B34,TRUE)</f>
        <v>1</v>
      </c>
      <c r="C78" s="14" t="b">
        <f t="shared" si="10"/>
        <v>1</v>
      </c>
      <c r="D78" s="14" t="b">
        <f t="shared" si="10"/>
        <v>1</v>
      </c>
      <c r="E78" s="14" t="b">
        <f t="shared" si="10"/>
        <v>1</v>
      </c>
      <c r="F78" s="14" t="b">
        <f t="shared" si="10"/>
        <v>1</v>
      </c>
      <c r="G78" s="14" t="b">
        <f t="shared" si="10"/>
        <v>1</v>
      </c>
      <c r="H78" s="14" t="b">
        <f t="shared" si="10"/>
        <v>1</v>
      </c>
      <c r="I78" s="14" t="b">
        <f t="shared" si="10"/>
        <v>1</v>
      </c>
    </row>
    <row r="79" spans="1:9" x14ac:dyDescent="0.2">
      <c r="A79" s="14" t="s">
        <v>53</v>
      </c>
      <c r="B79" s="14" t="b">
        <f t="shared" ref="B79:I79" si="11">IF(B56=B35,TRUE)</f>
        <v>1</v>
      </c>
      <c r="C79" s="14" t="b">
        <f t="shared" si="11"/>
        <v>1</v>
      </c>
      <c r="D79" s="14" t="b">
        <f t="shared" si="11"/>
        <v>1</v>
      </c>
      <c r="E79" s="14" t="b">
        <f t="shared" si="11"/>
        <v>1</v>
      </c>
      <c r="F79" s="14" t="b">
        <f t="shared" si="11"/>
        <v>1</v>
      </c>
      <c r="G79" s="14" t="b">
        <f t="shared" si="11"/>
        <v>1</v>
      </c>
      <c r="H79" s="14" t="b">
        <f t="shared" si="11"/>
        <v>1</v>
      </c>
      <c r="I79" s="14" t="b">
        <f t="shared" si="11"/>
        <v>1</v>
      </c>
    </row>
    <row r="80" spans="1:9" x14ac:dyDescent="0.2">
      <c r="A80" s="14" t="s">
        <v>54</v>
      </c>
      <c r="B80" s="14" t="b">
        <f t="shared" ref="B80:I80" si="12">IF(B57=B36,TRUE)</f>
        <v>1</v>
      </c>
      <c r="C80" s="14" t="b">
        <f t="shared" si="12"/>
        <v>1</v>
      </c>
      <c r="D80" s="14" t="b">
        <f t="shared" si="12"/>
        <v>1</v>
      </c>
      <c r="E80" s="14" t="b">
        <f t="shared" si="12"/>
        <v>1</v>
      </c>
      <c r="F80" s="14" t="b">
        <f t="shared" si="12"/>
        <v>1</v>
      </c>
      <c r="G80" s="14" t="b">
        <f t="shared" si="12"/>
        <v>1</v>
      </c>
      <c r="H80" s="14" t="b">
        <f t="shared" si="12"/>
        <v>1</v>
      </c>
      <c r="I80" s="14" t="b">
        <f t="shared" si="12"/>
        <v>1</v>
      </c>
    </row>
    <row r="81" spans="1:9" x14ac:dyDescent="0.2">
      <c r="A81" s="14" t="s">
        <v>55</v>
      </c>
      <c r="B81" s="14" t="b">
        <f t="shared" ref="B81:I81" si="13">IF(B58=B37,TRUE)</f>
        <v>1</v>
      </c>
      <c r="C81" s="14" t="b">
        <f t="shared" si="13"/>
        <v>1</v>
      </c>
      <c r="D81" s="14" t="b">
        <f t="shared" si="13"/>
        <v>1</v>
      </c>
      <c r="E81" s="14" t="b">
        <f t="shared" si="13"/>
        <v>1</v>
      </c>
      <c r="F81" s="14" t="b">
        <f t="shared" si="13"/>
        <v>1</v>
      </c>
      <c r="G81" s="14" t="b">
        <f t="shared" si="13"/>
        <v>1</v>
      </c>
      <c r="H81" s="14" t="b">
        <f t="shared" si="13"/>
        <v>1</v>
      </c>
      <c r="I81" s="14" t="b">
        <f t="shared" si="13"/>
        <v>1</v>
      </c>
    </row>
    <row r="82" spans="1:9" x14ac:dyDescent="0.2">
      <c r="A82" s="14" t="s">
        <v>71</v>
      </c>
      <c r="B82" s="14" t="b">
        <f t="shared" ref="B82:I83" si="14">IF(B59=B38,TRUE)</f>
        <v>1</v>
      </c>
      <c r="C82" s="14" t="b">
        <f t="shared" si="14"/>
        <v>1</v>
      </c>
      <c r="D82" s="14" t="b">
        <f t="shared" si="14"/>
        <v>1</v>
      </c>
      <c r="E82" s="14" t="b">
        <f t="shared" si="14"/>
        <v>1</v>
      </c>
      <c r="F82" s="14" t="b">
        <f t="shared" si="14"/>
        <v>1</v>
      </c>
      <c r="G82" s="14" t="b">
        <f t="shared" si="14"/>
        <v>1</v>
      </c>
      <c r="H82" s="14" t="b">
        <f t="shared" si="14"/>
        <v>1</v>
      </c>
      <c r="I82" s="14" t="b">
        <f t="shared" si="14"/>
        <v>1</v>
      </c>
    </row>
    <row r="83" spans="1:9" x14ac:dyDescent="0.2">
      <c r="A83" s="14" t="s">
        <v>85</v>
      </c>
      <c r="B83" s="14" t="b">
        <f t="shared" si="14"/>
        <v>1</v>
      </c>
      <c r="C83" s="14" t="b">
        <f t="shared" si="14"/>
        <v>1</v>
      </c>
      <c r="D83" s="14" t="b">
        <f t="shared" si="14"/>
        <v>1</v>
      </c>
      <c r="E83" s="14" t="b">
        <f t="shared" si="14"/>
        <v>1</v>
      </c>
      <c r="F83" s="14" t="b">
        <f t="shared" si="14"/>
        <v>1</v>
      </c>
      <c r="G83" s="14" t="b">
        <f t="shared" si="14"/>
        <v>1</v>
      </c>
      <c r="H83" s="14" t="b">
        <f t="shared" si="14"/>
        <v>1</v>
      </c>
      <c r="I83" s="14" t="b">
        <f t="shared" si="14"/>
        <v>1</v>
      </c>
    </row>
  </sheetData>
  <conditionalFormatting sqref="B68:I83">
    <cfRule type="cellIs" dxfId="0" priority="1" operator="equal">
      <formula>TRUE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2C1DFC-0030-48E3-8DDB-EEA003FB68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AF3207-30E2-42C4-9928-72A182037DB3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3.xml><?xml version="1.0" encoding="utf-8"?>
<ds:datastoreItem xmlns:ds="http://schemas.openxmlformats.org/officeDocument/2006/customXml" ds:itemID="{AE6F211E-5633-40A0-A8BC-D451D291D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config</vt:lpstr>
      <vt:lpstr>Cover_sheet</vt:lpstr>
      <vt:lpstr>Contents</vt:lpstr>
      <vt:lpstr>Notes</vt:lpstr>
      <vt:lpstr>Data</vt:lpstr>
      <vt:lpstr>FIRE0507</vt:lpstr>
      <vt:lpstr>QA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2024-09-11T17:00:07Z</dcterms:created>
  <dcterms:modified xsi:type="dcterms:W3CDTF">2026-08-12T09:25:48Z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