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https://justiceuk-my.sharepoint.com/personal/maddie_kilmartin_justice_gov_uk/Documents/Documents/COWFMI returns/"/>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71027"/>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N20" i="14" s="1"/>
  <c r="AM21" i="14"/>
  <c r="AN21" i="14" s="1"/>
  <c r="AM22" i="14"/>
  <c r="AM23" i="14"/>
  <c r="AN23" i="14" s="1"/>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M46" i="14"/>
  <c r="AM47" i="14"/>
  <c r="AN47" i="14" s="1"/>
  <c r="AM48" i="14"/>
  <c r="AM49" i="14"/>
  <c r="AM50" i="14"/>
  <c r="AM51" i="14"/>
  <c r="AN51" i="14" s="1"/>
  <c r="AM52" i="14"/>
  <c r="AJ8" i="14"/>
  <c r="AN8" i="14" s="1"/>
  <c r="AJ9" i="14"/>
  <c r="AJ10" i="14"/>
  <c r="AJ11" i="14"/>
  <c r="AJ12" i="14"/>
  <c r="AN12" i="14" s="1"/>
  <c r="AJ13" i="14"/>
  <c r="AJ14" i="14"/>
  <c r="AJ15" i="14"/>
  <c r="AJ16" i="14"/>
  <c r="AJ17" i="14"/>
  <c r="AJ18" i="14"/>
  <c r="AJ19" i="14"/>
  <c r="AJ20" i="14"/>
  <c r="AJ21" i="14"/>
  <c r="AJ22" i="14"/>
  <c r="AN22" i="14" s="1"/>
  <c r="AJ23" i="14"/>
  <c r="AJ24" i="14"/>
  <c r="AN24" i="14" s="1"/>
  <c r="AJ25" i="14"/>
  <c r="AJ26" i="14"/>
  <c r="AN26" i="14" s="1"/>
  <c r="AJ27" i="14"/>
  <c r="AJ28" i="14"/>
  <c r="AJ29" i="14"/>
  <c r="AJ30" i="14"/>
  <c r="AN30" i="14" s="1"/>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AB22" i="14" s="1"/>
  <c r="Q22" i="14"/>
  <c r="P23" i="14"/>
  <c r="AB23" i="14" s="1"/>
  <c r="Q23" i="14"/>
  <c r="AC23" i="14" s="1"/>
  <c r="P24" i="14"/>
  <c r="AB24" i="14" s="1"/>
  <c r="Q24" i="14"/>
  <c r="P25" i="14"/>
  <c r="AB25" i="14" s="1"/>
  <c r="Q25" i="14"/>
  <c r="AC25" i="14" s="1"/>
  <c r="P26" i="14"/>
  <c r="AB26" i="14" s="1"/>
  <c r="Q26" i="14"/>
  <c r="P27" i="14"/>
  <c r="AB27" i="14" s="1"/>
  <c r="Q27" i="14"/>
  <c r="AC27" i="14" s="1"/>
  <c r="P28" i="14"/>
  <c r="AB28" i="14" s="1"/>
  <c r="Q28" i="14"/>
  <c r="P29" i="14"/>
  <c r="AB29" i="14" s="1"/>
  <c r="Q29" i="14"/>
  <c r="AC29" i="14" s="1"/>
  <c r="P30" i="14"/>
  <c r="AB30" i="14" s="1"/>
  <c r="Q30" i="14"/>
  <c r="P31" i="14"/>
  <c r="AB31" i="14" s="1"/>
  <c r="Q31" i="14"/>
  <c r="AC31" i="14" s="1"/>
  <c r="P32" i="14"/>
  <c r="AB32" i="14" s="1"/>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J7" i="14"/>
  <c r="AN25" i="14"/>
  <c r="AN28" i="14"/>
  <c r="AN29" i="14"/>
  <c r="AN33" i="14"/>
  <c r="AN36" i="14"/>
  <c r="AN37" i="14"/>
  <c r="AN40" i="14"/>
  <c r="AN41" i="14"/>
  <c r="AN44" i="14"/>
  <c r="AM7" i="14"/>
  <c r="P7" i="14"/>
  <c r="Q7" i="14"/>
  <c r="AA7" i="14"/>
  <c r="Z7" i="14"/>
  <c r="AN49" i="14"/>
  <c r="AN13" i="14" l="1"/>
  <c r="AN14" i="14"/>
  <c r="AN45" i="14"/>
  <c r="AN16" i="14"/>
  <c r="AN17" i="14"/>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<sst xmlns="http://schemas.openxmlformats.org/spreadsheetml/2006/main" count="1067" uniqueCount="333">
  <si>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</si>
  <si>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</si>
  <si>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</si>
  <si>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</si>
  <si>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</si>
  <si>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</si>
  <si>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</si>
  <si>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</si>
  <si>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</si>
  <si>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</si>
  <si>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</si>
  <si>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</si>
  <si>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</si>
  <si>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</si>
  <si>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</si>
  <si>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</si>
  <si>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</si>
  <si>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</si>
  <si>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</si>
  <si>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</si>
  <si>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</si>
  <si>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</si>
  <si>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</si>
  <si>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</si>
  <si>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</si>
  <si>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</si>
  <si>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</si>
  <si>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</si>
  <si>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</si>
  <si>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</si>
  <si>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</si>
  <si>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</si>
  <si>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</si>
  <si>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</si>
  <si>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</si>
  <si>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</si>
  <si>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</si>
  <si>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</si>
  <si>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</si>
  <si>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</si>
  <si>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</si>
  <si>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</si>
  <si>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</si>
  <si>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</si>
  <si>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</si>
  <si>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</si>
  <si>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</si>
  <si>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</si>
  <si>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</si>
  <si>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</si>
  <si>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</si>
  <si>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</si>
  <si>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</si>
  <si>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</si>
  <si>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</si>
  <si>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</si>
  <si>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</si>
  <si>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</si>
  <si>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</si>
  <si>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</si>
  <si>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</si>
  <si>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</si>
  <si>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</si>
  <si>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</si>
  <si>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</si>
  <si>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</si>
  <si>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</si>
  <si>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</si>
  <si>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</si>
  <si>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</si>
  <si>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</si>
  <si>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</si>
  <si>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</si>
  <si>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</si>
  <si>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</si>
  <si>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</si>
  <si>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</si>
  <si>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</si>
  <si>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</si>
  <si>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</si>
  <si>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</si>
  <si>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</si>
  <si>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</si>
  <si>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</si>
  <si>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</si>
  <si>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</si>
  <si>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</si>
  <si>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</si>
  <si>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</si>
  <si>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</si>
  <si>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</si>
  <si>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</si>
  <si>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</si>
  <si>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</si>
  <si>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</si>
  <si>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</si>
  <si>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</si>
  <si>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</si>
  <si>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</si>
  <si>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</si>
  <si>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</si>
  <si>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</si>
  <si>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</si>
  <si>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</si>
  <si>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</si>
  <si>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</si>
  <si>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</si>
  <si>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</si>
  <si>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</si>
  <si>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</si>
  <si>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</si>
  <si>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</si>
  <si>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</si>
  <si>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</si>
  <si>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</si>
  <si>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</si>
  <si>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</si>
  <si>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</si>
  <si>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</si>
  <si>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</si>
  <si>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</si>
  <si>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</si>
  <si>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</si>
  <si>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</si>
  <si>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</si>
  <si>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</si>
  <si>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</si>
  <si>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</si>
  <si>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</si>
  <si>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</si>
  <si>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</si>
  <si>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</si>
  <si>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</si>
  <si>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</si>
  <si>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</si>
  <si>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</si>
  <si>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</si>
  <si>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</si>
  <si>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</si>
  <si>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</si>
  <si>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</si>
  <si>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</si>
  <si>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</si>
  <si>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</si>
  <si>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</si>
  <si>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</si>
  <si>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</si>
  <si>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</si>
  <si>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</si>
  <si>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</si>
  <si>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</si>
  <si>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</si>
  <si>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</si>
  <si>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</si>
  <si>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</si>
  <si>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</si>
  <si>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</si>
  <si>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</si>
  <si>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</si>
  <si>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</si>
  <si>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</si>
  <si>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</si>
  <si>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</si>
  <si>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</si>
  <si>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</si>
  <si>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</si>
  <si>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</si>
  <si>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</si>
  <si>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</si>
  <si>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</si>
  <si>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</si>
  <si>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</si>
  <si>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</si>
  <si>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</si>
  <si>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</si>
  <si>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</si>
  <si>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</si>
  <si>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</si>
  <si>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</si>
  <si>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</si>
  <si>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</si>
  <si>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</si>
  <si>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</si>
  <si>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</si>
  <si>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</si>
  <si>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</si>
  <si>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</si>
  <si>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</si>
  <si>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</si>
  <si>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</si>
  <si>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</si>
  <si>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</si>
  <si>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</si>
  <si>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</si>
  <si>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</si>
  <si>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</si>
  <si>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</si>
  <si>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</si>
  <si>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</si>
  <si>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</si>
  <si>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</si>
  <si>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</si>
  <si>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</si>
  <si>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</si>
  <si>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</si>
  <si>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</si>
  <si>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</si>
  <si>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</si>
  <si>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</si>
  <si>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</si>
  <si>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</si>
  <si>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</si>
  <si>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</si>
  <si>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</si>
  <si>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</si>
  <si>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</si>
  <si>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</si>
  <si>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</si>
  <si>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</si>
  <si>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</si>
  <si>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</si>
  <si>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</si>
  <si>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</si>
  <si>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</si>
  <si>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</si>
  <si>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</si>
  <si>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</si>
  <si>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</si>
  <si>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</si>
  <si>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</si>
  <si>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</si>
  <si>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</si>
  <si>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</si>
  <si>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</si>
  <si>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</si>
  <si>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</si>
  <si>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</si>
  <si>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</si>
  <si>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</si>
  <si>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</si>
  <si>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</si>
  <si>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</si>
  <si>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</si>
  <si>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</si>
  <si>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</si>
  <si>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</si>
  <si>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</si>
  <si>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</si>
  <si>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</si>
  <si>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</si>
  <si>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</si>
  <si>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</si>
  <si>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</si>
  <si>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</si>
  <si>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</si>
  <si>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</si>
  <si>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</si>
  <si>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</si>
  <si>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</si>
  <si>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</si>
  <si>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</si>
  <si>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</si>
  <si>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</si>
  <si>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</si>
  <si>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</si>
  <si>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</si>
  <si>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</si>
  <si>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</si>
  <si>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</si>
  <si>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</si>
  <si>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</si>
  <si>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</si>
  <si>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</si>
  <si>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</si>
  <si>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</si>
  <si>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</si>
  <si>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</si>
  <si>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</si>
  <si>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</si>
  <si>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</si>
  <si>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</si>
  <si>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</si>
  <si>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</si>
  <si>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</si>
  <si>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</si>
  <si>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</si>
  <si>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</si>
  <si>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</si>
  <si>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</si>
  <si>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</si>
  <si>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</si>
  <si>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</si>
  <si>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</si>
  <si>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</si>
  <si>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</si>
  <si>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</si>
  <si>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</si>
  <si>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</si>
  <si>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</si>
  <si>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</si>
  <si>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</si>
  <si>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</si>
  <si>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</si>
  <si>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</si>
  <si>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</si>
  <si>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</si>
  <si>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</si>
  <si>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</si>
  <si>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</si>
  <si>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</si>
  <si>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</si>
  <si>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</si>
  <si>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</si>
  <si>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</si>
  <si>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</si>
  <si>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</si>
  <si>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</si>
  <si>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</si>
  <si>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</si>
  <si>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</si>
  <si>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</si>
  <si>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</si>
  <si>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</si>
  <si>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</si>
  <si>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</si>
  <si>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</si>
  <si>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</si>
  <si>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</si>
  <si>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</si>
  <si>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</si>
  <si>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</si>
  <si>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</si>
  <si>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LSB staff are not civil servants, so are not employed on civil service terms and conditions nor do they have a defined benefit pension provision.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</si>
</sst>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5"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40" fillId="4" borderId="0" xfId="0" applyFont="1" applyFill="1" applyBorder="1" applyAlignment="1">
      <alignment horizontal="left"/>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0" fontId="42" fillId="8" borderId="1" xfId="0" applyFont="1" applyFill="1" applyBorder="1" applyAlignment="1" applyProtection="1">
      <alignment horizontal="left" vertical="center" wrapText="1"/>
      <protection locked="0"/>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2" fillId="8" borderId="1" xfId="0" applyFont="1" applyFill="1" applyBorder="1" applyAlignment="1" applyProtection="1">
      <alignment horizontal="center" vertical="center" wrapText="1"/>
      <protection locked="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2"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6" xfId="0" applyFill="1" applyBorder="1" applyAlignment="1" applyProtection="1">
      <alignment horizontal="center" vertical="center" wrapText="1"/>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a:extLst>
            <a:ext uri="{FF2B5EF4-FFF2-40B4-BE49-F238E27FC236}">
              <a16:creationId xmlns:a16="http://schemas.microsoft.com/office/drawing/2014/main" id="{00000000-0008-0000-0300-000002000000}"/>
            </a:ext>
          </a:extLst>
        </xdr:cNvPr>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6" sqref="C6"/>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23" sqref="C23:K38"/>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10">
        <v>43070</v>
      </c>
      <c r="D3" s="111"/>
      <c r="E3" s="31"/>
      <c r="I3" s="22"/>
      <c r="J3" s="22"/>
      <c r="K3" s="22"/>
    </row>
    <row r="4" spans="2:12" ht="5.25" customHeight="1" x14ac:dyDescent="0.3">
      <c r="B4" s="26"/>
      <c r="C4" s="12"/>
      <c r="D4" s="12"/>
      <c r="H4" s="22"/>
      <c r="I4" s="22"/>
      <c r="J4" s="22"/>
      <c r="K4" s="22"/>
    </row>
    <row r="5" spans="2:12" ht="27" customHeight="1" x14ac:dyDescent="0.3">
      <c r="B5" s="25" t="s">
        <v>91</v>
      </c>
      <c r="C5" s="119" t="s">
        <v>225</v>
      </c>
      <c r="D5" s="121"/>
      <c r="E5" s="30"/>
      <c r="H5" s="22"/>
      <c r="I5" s="22"/>
      <c r="J5" s="22"/>
      <c r="K5" s="22"/>
    </row>
    <row r="6" spans="2:12" ht="5.25" customHeight="1" x14ac:dyDescent="0.25">
      <c r="B6" s="12"/>
      <c r="H6" s="22"/>
      <c r="I6" s="22"/>
      <c r="J6" s="22"/>
      <c r="K6" s="22"/>
    </row>
    <row r="7" spans="2:12" ht="21" x14ac:dyDescent="0.35">
      <c r="B7" s="13"/>
      <c r="C7" s="122" t="s">
        <v>95</v>
      </c>
      <c r="D7" s="122"/>
      <c r="E7" s="122"/>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9" t="s">
        <v>52</v>
      </c>
      <c r="D9" s="120"/>
      <c r="E9" s="120"/>
      <c r="F9" s="120"/>
      <c r="G9" s="120"/>
      <c r="H9" s="120"/>
      <c r="I9" s="120"/>
      <c r="J9" s="120"/>
      <c r="K9" s="121"/>
    </row>
    <row r="10" spans="2:12" ht="5.25" customHeight="1" x14ac:dyDescent="0.2">
      <c r="B10" s="24"/>
      <c r="C10" s="14"/>
      <c r="D10" s="14"/>
      <c r="E10" s="14"/>
      <c r="F10" s="14"/>
      <c r="G10" s="14"/>
      <c r="H10" s="14"/>
      <c r="I10" s="14"/>
      <c r="J10" s="14"/>
      <c r="K10" s="14"/>
    </row>
    <row r="11" spans="2:12" ht="27" customHeight="1" x14ac:dyDescent="0.2">
      <c r="B11" s="24" t="s">
        <v>75</v>
      </c>
      <c r="C11" s="112" t="s">
        <v>328</v>
      </c>
      <c r="D11" s="113"/>
      <c r="E11" s="113"/>
      <c r="F11" s="113"/>
      <c r="G11" s="113"/>
      <c r="H11" s="113"/>
      <c r="I11" s="113"/>
      <c r="J11" s="113"/>
      <c r="K11" s="114"/>
    </row>
    <row r="12" spans="2:12" ht="5.25" customHeight="1" x14ac:dyDescent="0.2">
      <c r="B12" s="24"/>
      <c r="C12" s="14"/>
      <c r="D12" s="14"/>
      <c r="E12" s="14"/>
      <c r="F12" s="14"/>
      <c r="G12" s="14"/>
      <c r="H12" s="14"/>
      <c r="I12" s="14"/>
      <c r="J12" s="14"/>
      <c r="K12" s="14"/>
    </row>
    <row r="13" spans="2:12" ht="27" customHeight="1" x14ac:dyDescent="0.2">
      <c r="B13" s="24" t="s">
        <v>76</v>
      </c>
      <c r="C13" s="115" t="s">
        <v>330</v>
      </c>
      <c r="D13" s="116"/>
      <c r="E13" s="116"/>
      <c r="F13" s="116"/>
      <c r="G13" s="116"/>
      <c r="H13" s="116"/>
      <c r="I13" s="116"/>
      <c r="J13" s="116"/>
      <c r="K13" s="117"/>
    </row>
    <row r="14" spans="2:12" ht="5.25" customHeight="1" x14ac:dyDescent="0.2">
      <c r="B14" s="24"/>
      <c r="C14" s="14"/>
      <c r="D14" s="14"/>
      <c r="E14" s="14"/>
      <c r="F14" s="14"/>
      <c r="G14" s="14"/>
      <c r="H14" s="14"/>
      <c r="I14" s="14"/>
      <c r="J14" s="14"/>
      <c r="K14" s="14"/>
    </row>
    <row r="15" spans="2:12" ht="27" customHeight="1" x14ac:dyDescent="0.2">
      <c r="B15" s="24" t="s">
        <v>77</v>
      </c>
      <c r="C15" s="118" t="s">
        <v>329</v>
      </c>
      <c r="D15" s="113"/>
      <c r="E15" s="113"/>
      <c r="F15" s="113"/>
      <c r="G15" s="113"/>
      <c r="H15" s="113"/>
      <c r="I15" s="113"/>
      <c r="J15" s="113"/>
      <c r="K15" s="114"/>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9" t="s">
        <v>80</v>
      </c>
      <c r="D19" s="121"/>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9" t="s">
        <v>326</v>
      </c>
      <c r="D21" s="120"/>
      <c r="E21" s="120"/>
      <c r="F21" s="121"/>
      <c r="G21" s="62" t="s">
        <v>228</v>
      </c>
      <c r="H21" s="119" t="s">
        <v>327</v>
      </c>
      <c r="I21" s="120"/>
      <c r="J21" s="120"/>
      <c r="K21" s="121"/>
    </row>
    <row r="22" spans="2:11" ht="5.25" customHeight="1" x14ac:dyDescent="0.3">
      <c r="B22" s="17"/>
      <c r="C22" s="15"/>
      <c r="D22" s="15"/>
      <c r="E22" s="15"/>
      <c r="F22" s="15"/>
      <c r="G22" s="16"/>
      <c r="H22" s="16"/>
      <c r="I22" s="16"/>
      <c r="J22" s="16"/>
      <c r="K22" s="16"/>
    </row>
    <row r="23" spans="2:11" ht="15.75" customHeight="1" x14ac:dyDescent="0.2">
      <c r="B23" s="123" t="s">
        <v>94</v>
      </c>
      <c r="C23" s="124"/>
      <c r="D23" s="125"/>
      <c r="E23" s="125"/>
      <c r="F23" s="125"/>
      <c r="G23" s="125"/>
      <c r="H23" s="125"/>
      <c r="I23" s="125"/>
      <c r="J23" s="125"/>
      <c r="K23" s="126"/>
    </row>
    <row r="24" spans="2:11" ht="15" customHeight="1" x14ac:dyDescent="0.2">
      <c r="B24" s="123"/>
      <c r="C24" s="127"/>
      <c r="D24" s="128"/>
      <c r="E24" s="128"/>
      <c r="F24" s="128"/>
      <c r="G24" s="128"/>
      <c r="H24" s="128"/>
      <c r="I24" s="128"/>
      <c r="J24" s="128"/>
      <c r="K24" s="129"/>
    </row>
    <row r="25" spans="2:11" ht="15" customHeight="1" x14ac:dyDescent="0.2">
      <c r="B25" s="123"/>
      <c r="C25" s="127"/>
      <c r="D25" s="128"/>
      <c r="E25" s="128"/>
      <c r="F25" s="128"/>
      <c r="G25" s="128"/>
      <c r="H25" s="128"/>
      <c r="I25" s="128"/>
      <c r="J25" s="128"/>
      <c r="K25" s="129"/>
    </row>
    <row r="26" spans="2:11" ht="15" customHeight="1" x14ac:dyDescent="0.2">
      <c r="B26" s="123"/>
      <c r="C26" s="127"/>
      <c r="D26" s="128"/>
      <c r="E26" s="128"/>
      <c r="F26" s="128"/>
      <c r="G26" s="128"/>
      <c r="H26" s="128"/>
      <c r="I26" s="128"/>
      <c r="J26" s="128"/>
      <c r="K26" s="129"/>
    </row>
    <row r="27" spans="2:11" ht="15" customHeight="1" x14ac:dyDescent="0.2">
      <c r="B27" s="123"/>
      <c r="C27" s="127"/>
      <c r="D27" s="128"/>
      <c r="E27" s="128"/>
      <c r="F27" s="128"/>
      <c r="G27" s="128"/>
      <c r="H27" s="128"/>
      <c r="I27" s="128"/>
      <c r="J27" s="128"/>
      <c r="K27" s="129"/>
    </row>
    <row r="28" spans="2:11" ht="15" customHeight="1" x14ac:dyDescent="0.2">
      <c r="B28" s="123"/>
      <c r="C28" s="127"/>
      <c r="D28" s="128"/>
      <c r="E28" s="128"/>
      <c r="F28" s="128"/>
      <c r="G28" s="128"/>
      <c r="H28" s="128"/>
      <c r="I28" s="128"/>
      <c r="J28" s="128"/>
      <c r="K28" s="129"/>
    </row>
    <row r="29" spans="2:11" ht="15" customHeight="1" x14ac:dyDescent="0.2">
      <c r="B29" s="123"/>
      <c r="C29" s="127"/>
      <c r="D29" s="128"/>
      <c r="E29" s="128"/>
      <c r="F29" s="128"/>
      <c r="G29" s="128"/>
      <c r="H29" s="128"/>
      <c r="I29" s="128"/>
      <c r="J29" s="128"/>
      <c r="K29" s="129"/>
    </row>
    <row r="30" spans="2:11" ht="15" customHeight="1" x14ac:dyDescent="0.2">
      <c r="B30" s="123"/>
      <c r="C30" s="127"/>
      <c r="D30" s="128"/>
      <c r="E30" s="128"/>
      <c r="F30" s="128"/>
      <c r="G30" s="128"/>
      <c r="H30" s="128"/>
      <c r="I30" s="128"/>
      <c r="J30" s="128"/>
      <c r="K30" s="129"/>
    </row>
    <row r="31" spans="2:11" ht="15" customHeight="1" x14ac:dyDescent="0.2">
      <c r="B31" s="123"/>
      <c r="C31" s="127"/>
      <c r="D31" s="128"/>
      <c r="E31" s="128"/>
      <c r="F31" s="128"/>
      <c r="G31" s="128"/>
      <c r="H31" s="128"/>
      <c r="I31" s="128"/>
      <c r="J31" s="128"/>
      <c r="K31" s="129"/>
    </row>
    <row r="32" spans="2:11" ht="15" customHeight="1" x14ac:dyDescent="0.2">
      <c r="B32" s="123"/>
      <c r="C32" s="127"/>
      <c r="D32" s="128"/>
      <c r="E32" s="128"/>
      <c r="F32" s="128"/>
      <c r="G32" s="128"/>
      <c r="H32" s="128"/>
      <c r="I32" s="128"/>
      <c r="J32" s="128"/>
      <c r="K32" s="129"/>
    </row>
    <row r="33" spans="2:11" ht="15" customHeight="1" x14ac:dyDescent="0.2">
      <c r="B33" s="123"/>
      <c r="C33" s="127"/>
      <c r="D33" s="128"/>
      <c r="E33" s="128"/>
      <c r="F33" s="128"/>
      <c r="G33" s="128"/>
      <c r="H33" s="128"/>
      <c r="I33" s="128"/>
      <c r="J33" s="128"/>
      <c r="K33" s="129"/>
    </row>
    <row r="34" spans="2:11" ht="15" customHeight="1" x14ac:dyDescent="0.2">
      <c r="B34" s="123"/>
      <c r="C34" s="127"/>
      <c r="D34" s="128"/>
      <c r="E34" s="128"/>
      <c r="F34" s="128"/>
      <c r="G34" s="128"/>
      <c r="H34" s="128"/>
      <c r="I34" s="128"/>
      <c r="J34" s="128"/>
      <c r="K34" s="129"/>
    </row>
    <row r="35" spans="2:11" ht="15" customHeight="1" x14ac:dyDescent="0.2">
      <c r="B35" s="123"/>
      <c r="C35" s="127"/>
      <c r="D35" s="128"/>
      <c r="E35" s="128"/>
      <c r="F35" s="128"/>
      <c r="G35" s="128"/>
      <c r="H35" s="128"/>
      <c r="I35" s="128"/>
      <c r="J35" s="128"/>
      <c r="K35" s="129"/>
    </row>
    <row r="36" spans="2:11" ht="15" customHeight="1" x14ac:dyDescent="0.2">
      <c r="B36" s="123"/>
      <c r="C36" s="127"/>
      <c r="D36" s="128"/>
      <c r="E36" s="128"/>
      <c r="F36" s="128"/>
      <c r="G36" s="128"/>
      <c r="H36" s="128"/>
      <c r="I36" s="128"/>
      <c r="J36" s="128"/>
      <c r="K36" s="129"/>
    </row>
    <row r="37" spans="2:11" ht="15" customHeight="1" x14ac:dyDescent="0.2">
      <c r="B37" s="123"/>
      <c r="C37" s="127"/>
      <c r="D37" s="128"/>
      <c r="E37" s="128"/>
      <c r="F37" s="128"/>
      <c r="G37" s="128"/>
      <c r="H37" s="128"/>
      <c r="I37" s="128"/>
      <c r="J37" s="128"/>
      <c r="K37" s="129"/>
    </row>
    <row r="38" spans="2:11" ht="15" customHeight="1" x14ac:dyDescent="0.2">
      <c r="B38" s="123"/>
      <c r="C38" s="130"/>
      <c r="D38" s="131"/>
      <c r="E38" s="131"/>
      <c r="F38" s="131"/>
      <c r="G38" s="131"/>
      <c r="H38" s="131"/>
      <c r="I38" s="131"/>
      <c r="J38" s="131"/>
      <c r="K38" s="132"/>
    </row>
  </sheetData>
  <mergeCells count="12">
    <mergeCell ref="C21:F21"/>
    <mergeCell ref="H21:K21"/>
    <mergeCell ref="B23:B38"/>
    <mergeCell ref="C23:K38"/>
    <mergeCell ref="C19:D19"/>
    <mergeCell ref="C3:D3"/>
    <mergeCell ref="C11:K11"/>
    <mergeCell ref="C13:K13"/>
    <mergeCell ref="C15:K15"/>
    <mergeCell ref="C9:K9"/>
    <mergeCell ref="C7:E7"/>
    <mergeCell ref="C5:D5"/>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topLeftCell="A13"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53" t="s">
        <v>226</v>
      </c>
      <c r="B1" s="153"/>
      <c r="C1" s="153"/>
      <c r="D1" s="153"/>
    </row>
    <row r="2" spans="1:4" ht="33.75" customHeight="1" x14ac:dyDescent="0.2">
      <c r="A2" s="154" t="s">
        <v>81</v>
      </c>
      <c r="B2" s="154"/>
      <c r="C2" s="155"/>
      <c r="D2" s="19" t="s">
        <v>82</v>
      </c>
    </row>
    <row r="3" spans="1:4" ht="105.75" customHeight="1" x14ac:dyDescent="0.2">
      <c r="A3" s="134" t="s">
        <v>67</v>
      </c>
      <c r="B3" s="135"/>
      <c r="C3" s="135"/>
      <c r="D3" s="32" t="s">
        <v>291</v>
      </c>
    </row>
    <row r="4" spans="1:4" ht="55.5" customHeight="1" x14ac:dyDescent="0.2">
      <c r="A4" s="134" t="s">
        <v>1</v>
      </c>
      <c r="B4" s="135"/>
      <c r="C4" s="135"/>
      <c r="D4" s="32" t="s">
        <v>220</v>
      </c>
    </row>
    <row r="5" spans="1:4" ht="52.5" customHeight="1" x14ac:dyDescent="0.2">
      <c r="A5" s="134" t="s">
        <v>0</v>
      </c>
      <c r="B5" s="135"/>
      <c r="C5" s="135"/>
      <c r="D5" s="32" t="s">
        <v>222</v>
      </c>
    </row>
    <row r="6" spans="1:4" ht="38.25" x14ac:dyDescent="0.2">
      <c r="A6" s="136" t="s">
        <v>12</v>
      </c>
      <c r="B6" s="139" t="s">
        <v>114</v>
      </c>
      <c r="C6" s="78" t="s">
        <v>2</v>
      </c>
      <c r="D6" s="33" t="s">
        <v>107</v>
      </c>
    </row>
    <row r="7" spans="1:4" ht="51" x14ac:dyDescent="0.2">
      <c r="A7" s="137"/>
      <c r="B7" s="139"/>
      <c r="C7" s="78" t="s">
        <v>11</v>
      </c>
      <c r="D7" s="33" t="s">
        <v>108</v>
      </c>
    </row>
    <row r="8" spans="1:4" ht="38.25" x14ac:dyDescent="0.2">
      <c r="A8" s="137"/>
      <c r="B8" s="139" t="s">
        <v>7</v>
      </c>
      <c r="C8" s="78" t="s">
        <v>2</v>
      </c>
      <c r="D8" s="33" t="s">
        <v>106</v>
      </c>
    </row>
    <row r="9" spans="1:4" ht="51" x14ac:dyDescent="0.2">
      <c r="A9" s="137"/>
      <c r="B9" s="139"/>
      <c r="C9" s="78" t="s">
        <v>11</v>
      </c>
      <c r="D9" s="33" t="s">
        <v>111</v>
      </c>
    </row>
    <row r="10" spans="1:4" ht="49.5" customHeight="1" x14ac:dyDescent="0.2">
      <c r="A10" s="137"/>
      <c r="B10" s="139" t="s">
        <v>6</v>
      </c>
      <c r="C10" s="78" t="s">
        <v>2</v>
      </c>
      <c r="D10" s="33" t="s">
        <v>105</v>
      </c>
    </row>
    <row r="11" spans="1:4" ht="51" x14ac:dyDescent="0.2">
      <c r="A11" s="137"/>
      <c r="B11" s="139"/>
      <c r="C11" s="78" t="s">
        <v>11</v>
      </c>
      <c r="D11" s="33" t="s">
        <v>110</v>
      </c>
    </row>
    <row r="12" spans="1:4" ht="54" customHeight="1" x14ac:dyDescent="0.2">
      <c r="A12" s="137"/>
      <c r="B12" s="139" t="s">
        <v>10</v>
      </c>
      <c r="C12" s="78" t="s">
        <v>2</v>
      </c>
      <c r="D12" s="33" t="s">
        <v>104</v>
      </c>
    </row>
    <row r="13" spans="1:4" ht="51" x14ac:dyDescent="0.2">
      <c r="A13" s="137"/>
      <c r="B13" s="139"/>
      <c r="C13" s="78" t="s">
        <v>11</v>
      </c>
      <c r="D13" s="33" t="s">
        <v>109</v>
      </c>
    </row>
    <row r="14" spans="1:4" ht="51" x14ac:dyDescent="0.2">
      <c r="A14" s="137"/>
      <c r="B14" s="139" t="s">
        <v>115</v>
      </c>
      <c r="C14" s="78" t="s">
        <v>2</v>
      </c>
      <c r="D14" s="33" t="s">
        <v>102</v>
      </c>
    </row>
    <row r="15" spans="1:4" ht="51" x14ac:dyDescent="0.2">
      <c r="A15" s="137"/>
      <c r="B15" s="139"/>
      <c r="C15" s="78" t="s">
        <v>11</v>
      </c>
      <c r="D15" s="33" t="s">
        <v>103</v>
      </c>
    </row>
    <row r="16" spans="1:4" ht="51" x14ac:dyDescent="0.2">
      <c r="A16" s="137"/>
      <c r="B16" s="139" t="s">
        <v>9</v>
      </c>
      <c r="C16" s="78" t="s">
        <v>2</v>
      </c>
      <c r="D16" s="33" t="s">
        <v>113</v>
      </c>
    </row>
    <row r="17" spans="1:4" ht="51" x14ac:dyDescent="0.2">
      <c r="A17" s="137"/>
      <c r="B17" s="139"/>
      <c r="C17" s="78" t="s">
        <v>11</v>
      </c>
      <c r="D17" s="33" t="s">
        <v>112</v>
      </c>
    </row>
    <row r="18" spans="1:4" ht="12.75" customHeight="1" x14ac:dyDescent="0.2">
      <c r="A18" s="137"/>
      <c r="B18" s="139" t="s">
        <v>13</v>
      </c>
      <c r="C18" s="78" t="s">
        <v>2</v>
      </c>
      <c r="D18" s="10" t="s">
        <v>68</v>
      </c>
    </row>
    <row r="19" spans="1:4" ht="25.5" x14ac:dyDescent="0.2">
      <c r="A19" s="138"/>
      <c r="B19" s="139"/>
      <c r="C19" s="78" t="s">
        <v>11</v>
      </c>
      <c r="D19" s="10" t="s">
        <v>68</v>
      </c>
    </row>
    <row r="20" spans="1:4" ht="58.5" customHeight="1" x14ac:dyDescent="0.2">
      <c r="A20" s="156" t="s">
        <v>128</v>
      </c>
      <c r="B20" s="139" t="s">
        <v>69</v>
      </c>
      <c r="C20" s="78" t="s">
        <v>2</v>
      </c>
      <c r="D20" s="7" t="s">
        <v>83</v>
      </c>
    </row>
    <row r="21" spans="1:4" ht="63.75" x14ac:dyDescent="0.2">
      <c r="A21" s="157"/>
      <c r="B21" s="139"/>
      <c r="C21" s="78" t="s">
        <v>11</v>
      </c>
      <c r="D21" s="7" t="s">
        <v>84</v>
      </c>
    </row>
    <row r="22" spans="1:4" ht="58.5" customHeight="1" x14ac:dyDescent="0.2">
      <c r="A22" s="157"/>
      <c r="B22" s="139" t="s">
        <v>3</v>
      </c>
      <c r="C22" s="78" t="s">
        <v>2</v>
      </c>
      <c r="D22" s="7" t="s">
        <v>85</v>
      </c>
    </row>
    <row r="23" spans="1:4" ht="68.25" customHeight="1" x14ac:dyDescent="0.2">
      <c r="A23" s="157"/>
      <c r="B23" s="139"/>
      <c r="C23" s="78" t="s">
        <v>11</v>
      </c>
      <c r="D23" s="7" t="s">
        <v>86</v>
      </c>
    </row>
    <row r="24" spans="1:4" ht="58.5" customHeight="1" x14ac:dyDescent="0.2">
      <c r="A24" s="157"/>
      <c r="B24" s="139" t="s">
        <v>4</v>
      </c>
      <c r="C24" s="78" t="s">
        <v>2</v>
      </c>
      <c r="D24" s="7" t="s">
        <v>87</v>
      </c>
    </row>
    <row r="25" spans="1:4" ht="68.25" customHeight="1" x14ac:dyDescent="0.2">
      <c r="A25" s="157"/>
      <c r="B25" s="139"/>
      <c r="C25" s="78" t="s">
        <v>11</v>
      </c>
      <c r="D25" s="7" t="s">
        <v>88</v>
      </c>
    </row>
    <row r="26" spans="1:4" ht="58.5" customHeight="1" x14ac:dyDescent="0.2">
      <c r="A26" s="157"/>
      <c r="B26" s="139" t="s">
        <v>71</v>
      </c>
      <c r="C26" s="78" t="s">
        <v>2</v>
      </c>
      <c r="D26" s="7" t="s">
        <v>89</v>
      </c>
    </row>
    <row r="27" spans="1:4" ht="60.75" customHeight="1" x14ac:dyDescent="0.2">
      <c r="A27" s="157"/>
      <c r="B27" s="139"/>
      <c r="C27" s="78" t="s">
        <v>11</v>
      </c>
      <c r="D27" s="7" t="s">
        <v>90</v>
      </c>
    </row>
    <row r="28" spans="1:4" x14ac:dyDescent="0.2">
      <c r="A28" s="157"/>
      <c r="B28" s="139" t="s">
        <v>14</v>
      </c>
      <c r="C28" s="78" t="s">
        <v>2</v>
      </c>
      <c r="D28" s="10" t="s">
        <v>324</v>
      </c>
    </row>
    <row r="29" spans="1:4" ht="25.5" x14ac:dyDescent="0.2">
      <c r="A29" s="158"/>
      <c r="B29" s="139"/>
      <c r="C29" s="78" t="s">
        <v>11</v>
      </c>
      <c r="D29" s="10" t="s">
        <v>324</v>
      </c>
    </row>
    <row r="30" spans="1:4" ht="35.25" customHeight="1" x14ac:dyDescent="0.2">
      <c r="A30" s="146" t="s">
        <v>127</v>
      </c>
      <c r="B30" s="147"/>
      <c r="C30" s="78" t="s">
        <v>2</v>
      </c>
      <c r="D30" s="10" t="s">
        <v>324</v>
      </c>
    </row>
    <row r="31" spans="1:4" ht="35.25" customHeight="1" x14ac:dyDescent="0.2">
      <c r="A31" s="148"/>
      <c r="B31" s="149"/>
      <c r="C31" s="78" t="s">
        <v>11</v>
      </c>
      <c r="D31" s="10" t="s">
        <v>324</v>
      </c>
    </row>
    <row r="32" spans="1:4" ht="45" customHeight="1" x14ac:dyDescent="0.2">
      <c r="A32" s="140" t="s">
        <v>65</v>
      </c>
      <c r="B32" s="150" t="s">
        <v>97</v>
      </c>
      <c r="C32" s="151"/>
      <c r="D32" s="159" t="s">
        <v>116</v>
      </c>
    </row>
    <row r="33" spans="1:4" ht="45" customHeight="1" x14ac:dyDescent="0.2">
      <c r="A33" s="141"/>
      <c r="B33" s="150" t="s">
        <v>96</v>
      </c>
      <c r="C33" s="151"/>
      <c r="D33" s="160"/>
    </row>
    <row r="34" spans="1:4" ht="45" customHeight="1" x14ac:dyDescent="0.2">
      <c r="A34" s="141"/>
      <c r="B34" s="150" t="s">
        <v>98</v>
      </c>
      <c r="C34" s="151"/>
      <c r="D34" s="160"/>
    </row>
    <row r="35" spans="1:4" ht="45" customHeight="1" x14ac:dyDescent="0.2">
      <c r="A35" s="141"/>
      <c r="B35" s="150" t="s">
        <v>99</v>
      </c>
      <c r="C35" s="151"/>
      <c r="D35" s="160"/>
    </row>
    <row r="36" spans="1:4" ht="45" customHeight="1" x14ac:dyDescent="0.2">
      <c r="A36" s="141"/>
      <c r="B36" s="150" t="s">
        <v>100</v>
      </c>
      <c r="C36" s="151"/>
      <c r="D36" s="160"/>
    </row>
    <row r="37" spans="1:4" ht="35.25" customHeight="1" x14ac:dyDescent="0.2">
      <c r="A37" s="141"/>
      <c r="B37" s="150" t="s">
        <v>101</v>
      </c>
      <c r="C37" s="151"/>
      <c r="D37" s="161"/>
    </row>
    <row r="38" spans="1:4" ht="35.25" customHeight="1" x14ac:dyDescent="0.2">
      <c r="A38" s="142"/>
      <c r="B38" s="150" t="s">
        <v>64</v>
      </c>
      <c r="C38" s="151"/>
      <c r="D38" s="10" t="s">
        <v>324</v>
      </c>
    </row>
    <row r="39" spans="1:4" ht="54.75" customHeight="1" x14ac:dyDescent="0.2">
      <c r="A39" s="152" t="s">
        <v>73</v>
      </c>
      <c r="B39" s="133" t="s">
        <v>117</v>
      </c>
      <c r="C39" s="133"/>
      <c r="D39" s="9" t="s">
        <v>125</v>
      </c>
    </row>
    <row r="40" spans="1:4" ht="42" customHeight="1" x14ac:dyDescent="0.2">
      <c r="A40" s="152"/>
      <c r="B40" s="133" t="s">
        <v>118</v>
      </c>
      <c r="C40" s="133"/>
      <c r="D40" s="9" t="s">
        <v>126</v>
      </c>
    </row>
    <row r="41" spans="1:4" ht="42" customHeight="1" x14ac:dyDescent="0.2">
      <c r="A41" s="152"/>
      <c r="B41" s="133" t="s">
        <v>119</v>
      </c>
      <c r="C41" s="133"/>
      <c r="D41" s="10" t="s">
        <v>324</v>
      </c>
    </row>
    <row r="42" spans="1:4" ht="29.25" customHeight="1" x14ac:dyDescent="0.2">
      <c r="A42" s="134" t="s">
        <v>121</v>
      </c>
      <c r="B42" s="134"/>
      <c r="C42" s="134"/>
      <c r="D42" s="10" t="s">
        <v>324</v>
      </c>
    </row>
    <row r="43" spans="1:4" ht="42" customHeight="1" x14ac:dyDescent="0.2">
      <c r="A43" s="143" t="s">
        <v>123</v>
      </c>
      <c r="B43" s="144"/>
      <c r="C43" s="145"/>
      <c r="D43" s="9" t="s">
        <v>229</v>
      </c>
    </row>
    <row r="44" spans="1:4" ht="27" customHeight="1" x14ac:dyDescent="0.2">
      <c r="A44" s="133" t="s">
        <v>122</v>
      </c>
      <c r="B44" s="133"/>
      <c r="C44" s="133"/>
      <c r="D44" s="9" t="s">
        <v>72</v>
      </c>
    </row>
  </sheetData>
  <sheetProtection algorithmName="SHA-512" hashValue="80Sc/YAYamepaInxT15nBKkBHElQQonV/qIL3KUFSpsW45RSJ4ugWHh/J26MdSACm49J59Q3/asjBBAHmjvGQw==" saltValue="SNNe2LwEkQjuwwwrqwTZvQ==" spinCount="100000" sheet="1" objects="1" scenarios="1"/>
  <mergeCells count="36">
    <mergeCell ref="B41:C41"/>
    <mergeCell ref="B35:C35"/>
    <mergeCell ref="B36:C36"/>
    <mergeCell ref="B40:C40"/>
    <mergeCell ref="B33:C33"/>
    <mergeCell ref="B34:C34"/>
    <mergeCell ref="B32:C32"/>
    <mergeCell ref="B16:B17"/>
    <mergeCell ref="B18:B19"/>
    <mergeCell ref="A20:A29"/>
    <mergeCell ref="D32:D37"/>
    <mergeCell ref="B20:B21"/>
    <mergeCell ref="A1:D1"/>
    <mergeCell ref="A2:C2"/>
    <mergeCell ref="B26:B27"/>
    <mergeCell ref="B28:B29"/>
    <mergeCell ref="B12:B13"/>
    <mergeCell ref="B14:B15"/>
    <mergeCell ref="B22:B23"/>
    <mergeCell ref="B24:B25"/>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AD4" zoomScale="66" zoomScaleNormal="66" workbookViewId="0">
      <selection activeCell="AP10" sqref="AP10"/>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85" t="s">
        <v>233</v>
      </c>
      <c r="B2" s="186"/>
      <c r="C2" s="186"/>
      <c r="D2" s="186"/>
      <c r="E2" s="186"/>
      <c r="F2" s="186"/>
      <c r="G2" s="186"/>
      <c r="H2" s="187"/>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5" t="s">
        <v>67</v>
      </c>
      <c r="B4" s="190" t="s">
        <v>1</v>
      </c>
      <c r="C4" s="190" t="s">
        <v>0</v>
      </c>
      <c r="D4" s="170" t="s">
        <v>12</v>
      </c>
      <c r="E4" s="191"/>
      <c r="F4" s="191"/>
      <c r="G4" s="191"/>
      <c r="H4" s="191"/>
      <c r="I4" s="191"/>
      <c r="J4" s="191"/>
      <c r="K4" s="191"/>
      <c r="L4" s="191"/>
      <c r="M4" s="191"/>
      <c r="N4" s="191"/>
      <c r="O4" s="191"/>
      <c r="P4" s="191"/>
      <c r="Q4" s="171"/>
      <c r="R4" s="168" t="s">
        <v>74</v>
      </c>
      <c r="S4" s="176"/>
      <c r="T4" s="176"/>
      <c r="U4" s="176"/>
      <c r="V4" s="176"/>
      <c r="W4" s="176"/>
      <c r="X4" s="176"/>
      <c r="Y4" s="176"/>
      <c r="Z4" s="176"/>
      <c r="AA4" s="169"/>
      <c r="AB4" s="172" t="s">
        <v>127</v>
      </c>
      <c r="AC4" s="173"/>
      <c r="AD4" s="162" t="s">
        <v>65</v>
      </c>
      <c r="AE4" s="163"/>
      <c r="AF4" s="163"/>
      <c r="AG4" s="163"/>
      <c r="AH4" s="163"/>
      <c r="AI4" s="163"/>
      <c r="AJ4" s="164"/>
      <c r="AK4" s="178" t="s">
        <v>73</v>
      </c>
      <c r="AL4" s="179"/>
      <c r="AM4" s="179"/>
      <c r="AN4" s="182" t="s">
        <v>121</v>
      </c>
      <c r="AO4" s="165" t="s">
        <v>124</v>
      </c>
      <c r="AP4" s="165" t="s">
        <v>92</v>
      </c>
    </row>
    <row r="5" spans="1:42" s="1" customFormat="1" ht="53.25" customHeight="1" x14ac:dyDescent="0.2">
      <c r="A5" s="188"/>
      <c r="B5" s="188"/>
      <c r="C5" s="188"/>
      <c r="D5" s="180" t="s">
        <v>8</v>
      </c>
      <c r="E5" s="181"/>
      <c r="F5" s="180" t="s">
        <v>7</v>
      </c>
      <c r="G5" s="181"/>
      <c r="H5" s="180" t="s">
        <v>6</v>
      </c>
      <c r="I5" s="181"/>
      <c r="J5" s="180" t="s">
        <v>10</v>
      </c>
      <c r="K5" s="181"/>
      <c r="L5" s="180" t="s">
        <v>5</v>
      </c>
      <c r="M5" s="181"/>
      <c r="N5" s="180" t="s">
        <v>9</v>
      </c>
      <c r="O5" s="181"/>
      <c r="P5" s="170" t="s">
        <v>13</v>
      </c>
      <c r="Q5" s="171"/>
      <c r="R5" s="170" t="s">
        <v>69</v>
      </c>
      <c r="S5" s="169"/>
      <c r="T5" s="168" t="s">
        <v>3</v>
      </c>
      <c r="U5" s="169"/>
      <c r="V5" s="168" t="s">
        <v>4</v>
      </c>
      <c r="W5" s="169"/>
      <c r="X5" s="168" t="s">
        <v>70</v>
      </c>
      <c r="Y5" s="169"/>
      <c r="Z5" s="170" t="s">
        <v>14</v>
      </c>
      <c r="AA5" s="171"/>
      <c r="AB5" s="174"/>
      <c r="AC5" s="175"/>
      <c r="AD5" s="165" t="s">
        <v>97</v>
      </c>
      <c r="AE5" s="165" t="s">
        <v>96</v>
      </c>
      <c r="AF5" s="165" t="s">
        <v>98</v>
      </c>
      <c r="AG5" s="165" t="s">
        <v>99</v>
      </c>
      <c r="AH5" s="165" t="s">
        <v>100</v>
      </c>
      <c r="AI5" s="165" t="s">
        <v>101</v>
      </c>
      <c r="AJ5" s="177" t="s">
        <v>120</v>
      </c>
      <c r="AK5" s="165" t="s">
        <v>117</v>
      </c>
      <c r="AL5" s="165" t="s">
        <v>118</v>
      </c>
      <c r="AM5" s="165" t="s">
        <v>119</v>
      </c>
      <c r="AN5" s="183"/>
      <c r="AO5" s="166"/>
      <c r="AP5" s="166"/>
    </row>
    <row r="6" spans="1:42" ht="57.75" customHeight="1" x14ac:dyDescent="0.2">
      <c r="A6" s="189"/>
      <c r="B6" s="189"/>
      <c r="C6" s="189"/>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7"/>
      <c r="AE6" s="167"/>
      <c r="AF6" s="167"/>
      <c r="AG6" s="167"/>
      <c r="AH6" s="167"/>
      <c r="AI6" s="167"/>
      <c r="AJ6" s="177"/>
      <c r="AK6" s="167"/>
      <c r="AL6" s="167"/>
      <c r="AM6" s="167"/>
      <c r="AN6" s="184"/>
      <c r="AO6" s="167"/>
      <c r="AP6" s="167"/>
    </row>
    <row r="7" spans="1:42" ht="30" x14ac:dyDescent="0.2">
      <c r="A7" s="63" t="s">
        <v>52</v>
      </c>
      <c r="B7" s="20" t="s">
        <v>134</v>
      </c>
      <c r="C7" s="63" t="s">
        <v>52</v>
      </c>
      <c r="D7" s="83">
        <v>229</v>
      </c>
      <c r="E7" s="51">
        <v>217.70840000000004</v>
      </c>
      <c r="F7" s="51">
        <v>646</v>
      </c>
      <c r="G7" s="51">
        <v>629.11720000000003</v>
      </c>
      <c r="H7" s="51">
        <v>1591</v>
      </c>
      <c r="I7" s="51">
        <v>1553.6729999999998</v>
      </c>
      <c r="J7" s="51">
        <v>873</v>
      </c>
      <c r="K7" s="51">
        <v>850.19321000000014</v>
      </c>
      <c r="L7" s="51">
        <v>130</v>
      </c>
      <c r="M7" s="51">
        <v>126.40766000000001</v>
      </c>
      <c r="N7" s="51">
        <v>19</v>
      </c>
      <c r="O7" s="51">
        <v>18.88889</v>
      </c>
      <c r="P7" s="52">
        <f>SUM(D7,F7,H7,J7,L7,N7)</f>
        <v>3488</v>
      </c>
      <c r="Q7" s="52">
        <f>SUM(E7,G7,I7,K7,M7,O7)</f>
        <v>3395.9883600000003</v>
      </c>
      <c r="R7" s="51">
        <v>89</v>
      </c>
      <c r="S7" s="51">
        <v>84.76</v>
      </c>
      <c r="T7" s="51">
        <v>6</v>
      </c>
      <c r="U7" s="51">
        <v>6</v>
      </c>
      <c r="V7" s="51">
        <v>401</v>
      </c>
      <c r="W7" s="51">
        <v>385.97999999999996</v>
      </c>
      <c r="X7" s="51">
        <v>29</v>
      </c>
      <c r="Y7" s="51">
        <v>29</v>
      </c>
      <c r="Z7" s="53">
        <f>SUM(R7,T7,V7,X7,)</f>
        <v>525</v>
      </c>
      <c r="AA7" s="53">
        <f>SUM(S7,U7,W7,Y7)</f>
        <v>505.73999999999995</v>
      </c>
      <c r="AB7" s="54">
        <f>P7+Z7</f>
        <v>4013</v>
      </c>
      <c r="AC7" s="54">
        <f>Q7+AA7</f>
        <v>3901.7283600000001</v>
      </c>
      <c r="AD7" s="55">
        <v>11085714.249999998</v>
      </c>
      <c r="AE7" s="56">
        <v>262880.00000000006</v>
      </c>
      <c r="AF7" s="56">
        <v>60797.18</v>
      </c>
      <c r="AG7" s="56">
        <v>13035.199999999997</v>
      </c>
      <c r="AH7" s="56">
        <v>2554485.4500000002</v>
      </c>
      <c r="AI7" s="56">
        <v>1353982.31</v>
      </c>
      <c r="AJ7" s="57">
        <f>SUM(AD7:AI7)</f>
        <v>15330894.389999999</v>
      </c>
      <c r="AK7" s="58">
        <v>4383153.33</v>
      </c>
      <c r="AL7" s="58">
        <v>116675.7499999999</v>
      </c>
      <c r="AM7" s="59">
        <f>SUM(AK7:AL7)</f>
        <v>4499829.08</v>
      </c>
      <c r="AN7" s="60">
        <f>SUM(AM7,AJ7)</f>
        <v>19830723.469999999</v>
      </c>
      <c r="AO7" s="50"/>
      <c r="AP7" s="50"/>
    </row>
    <row r="8" spans="1:42" ht="30" x14ac:dyDescent="0.2">
      <c r="A8" s="63" t="s">
        <v>289</v>
      </c>
      <c r="B8" s="20" t="s">
        <v>63</v>
      </c>
      <c r="C8" s="63" t="s">
        <v>52</v>
      </c>
      <c r="D8" s="51">
        <v>154</v>
      </c>
      <c r="E8" s="51">
        <v>141.20866000000001</v>
      </c>
      <c r="F8" s="51">
        <v>82</v>
      </c>
      <c r="G8" s="51">
        <v>79.559460000000001</v>
      </c>
      <c r="H8" s="51">
        <v>81</v>
      </c>
      <c r="I8" s="51">
        <v>79.44756000000001</v>
      </c>
      <c r="J8" s="51">
        <v>8</v>
      </c>
      <c r="K8" s="51">
        <v>6.7162199999999999</v>
      </c>
      <c r="L8" s="51">
        <v>2</v>
      </c>
      <c r="M8" s="51">
        <v>2</v>
      </c>
      <c r="N8" s="51">
        <v>0</v>
      </c>
      <c r="O8" s="51">
        <v>0</v>
      </c>
      <c r="P8" s="52">
        <f t="shared" ref="P8:P52" si="0">SUM(D8,F8,H8,J8,L8,N8)</f>
        <v>327</v>
      </c>
      <c r="Q8" s="52">
        <f t="shared" ref="Q8:Q52" si="1">SUM(E8,G8,I8,K8,M8,O8)</f>
        <v>308.93190000000004</v>
      </c>
      <c r="R8" s="51"/>
      <c r="S8" s="51"/>
      <c r="T8" s="51"/>
      <c r="U8" s="51"/>
      <c r="V8" s="51"/>
      <c r="W8" s="51"/>
      <c r="X8" s="51"/>
      <c r="Y8" s="51"/>
      <c r="Z8" s="53">
        <f>SUM(R8,T8,V8,X8,)</f>
        <v>0</v>
      </c>
      <c r="AA8" s="53">
        <f>SUM(S8,U8,W8,Y8)</f>
        <v>0</v>
      </c>
      <c r="AB8" s="54">
        <f t="shared" ref="AB8:AB52" si="2">P8+Z8</f>
        <v>327</v>
      </c>
      <c r="AC8" s="54">
        <f t="shared" ref="AC8:AC52" si="3">Q8+AA8</f>
        <v>308.93190000000004</v>
      </c>
      <c r="AD8" s="55">
        <v>589424.10000000009</v>
      </c>
      <c r="AE8" s="56">
        <v>4096.9799999999996</v>
      </c>
      <c r="AF8" s="56">
        <v>3100</v>
      </c>
      <c r="AG8" s="56">
        <v>10153.209999999999</v>
      </c>
      <c r="AH8" s="56">
        <v>121530.41</v>
      </c>
      <c r="AI8" s="56">
        <v>55491.5</v>
      </c>
      <c r="AJ8" s="57">
        <f t="shared" ref="AJ8:AJ52" si="4">SUM(AD8:AI8)</f>
        <v>783796.20000000007</v>
      </c>
      <c r="AK8" s="58"/>
      <c r="AL8" s="58"/>
      <c r="AM8" s="59">
        <f t="shared" ref="AM8:AM52" si="5">SUM(AK8:AL8)</f>
        <v>0</v>
      </c>
      <c r="AN8" s="60">
        <f t="shared" ref="AN8:AN45" si="6">SUM(AM8,AJ8)</f>
        <v>783796.20000000007</v>
      </c>
      <c r="AO8" s="4"/>
      <c r="AP8" s="4"/>
    </row>
    <row r="9" spans="1:42" ht="30" x14ac:dyDescent="0.2">
      <c r="A9" s="63" t="s">
        <v>240</v>
      </c>
      <c r="B9" s="20" t="s">
        <v>63</v>
      </c>
      <c r="C9" s="63" t="s">
        <v>52</v>
      </c>
      <c r="D9" s="51">
        <v>10163</v>
      </c>
      <c r="E9" s="51">
        <v>8774.5467500000977</v>
      </c>
      <c r="F9" s="51">
        <v>2477</v>
      </c>
      <c r="G9" s="51">
        <v>2316.3519199999937</v>
      </c>
      <c r="H9" s="51">
        <v>2285</v>
      </c>
      <c r="I9" s="51">
        <v>2121.7508599999883</v>
      </c>
      <c r="J9" s="51">
        <v>508</v>
      </c>
      <c r="K9" s="51">
        <v>495.54595000000029</v>
      </c>
      <c r="L9" s="51">
        <v>65</v>
      </c>
      <c r="M9" s="51">
        <v>64.25</v>
      </c>
      <c r="N9" s="51">
        <v>3</v>
      </c>
      <c r="O9" s="51">
        <v>3</v>
      </c>
      <c r="P9" s="52">
        <f t="shared" si="0"/>
        <v>15501</v>
      </c>
      <c r="Q9" s="52">
        <f t="shared" si="1"/>
        <v>13775.445480000079</v>
      </c>
      <c r="R9" s="51"/>
      <c r="S9" s="51">
        <v>2077.5</v>
      </c>
      <c r="T9" s="51"/>
      <c r="U9" s="51">
        <v>1</v>
      </c>
      <c r="V9" s="51"/>
      <c r="W9" s="51">
        <v>62.39</v>
      </c>
      <c r="X9" s="51"/>
      <c r="Y9" s="51"/>
      <c r="Z9" s="53">
        <f t="shared" ref="Z9:Z52" si="7">SUM(R9,T9,V9,X9,)</f>
        <v>0</v>
      </c>
      <c r="AA9" s="53">
        <f t="shared" ref="AA9:AA52" si="8">SUM(S9,U9,W9,Y9)</f>
        <v>2140.89</v>
      </c>
      <c r="AB9" s="54">
        <f t="shared" si="2"/>
        <v>15501</v>
      </c>
      <c r="AC9" s="54">
        <f t="shared" si="3"/>
        <v>15916.335480000078</v>
      </c>
      <c r="AD9" s="55">
        <v>27837688.109999992</v>
      </c>
      <c r="AE9" s="56">
        <v>369021.81</v>
      </c>
      <c r="AF9" s="56">
        <v>1094168</v>
      </c>
      <c r="AG9" s="56">
        <v>587153.63</v>
      </c>
      <c r="AH9" s="56">
        <v>5929206.7800000003</v>
      </c>
      <c r="AI9" s="56">
        <v>2751413.9799999995</v>
      </c>
      <c r="AJ9" s="57">
        <f t="shared" si="4"/>
        <v>38568652.309999987</v>
      </c>
      <c r="AK9" s="58">
        <v>6504429.2999999989</v>
      </c>
      <c r="AL9" s="58">
        <v>1706452.1600000001</v>
      </c>
      <c r="AM9" s="59">
        <f t="shared" si="5"/>
        <v>8210881.459999999</v>
      </c>
      <c r="AN9" s="60">
        <f t="shared" si="6"/>
        <v>46779533.769999988</v>
      </c>
      <c r="AO9" s="4"/>
      <c r="AP9" s="4"/>
    </row>
    <row r="10" spans="1:42" ht="30" x14ac:dyDescent="0.2">
      <c r="A10" s="63" t="s">
        <v>280</v>
      </c>
      <c r="B10" s="20" t="s">
        <v>63</v>
      </c>
      <c r="C10" s="63" t="s">
        <v>52</v>
      </c>
      <c r="D10" s="51">
        <v>549</v>
      </c>
      <c r="E10" s="51">
        <v>513.48873000000003</v>
      </c>
      <c r="F10" s="51">
        <v>348</v>
      </c>
      <c r="G10" s="51">
        <v>329.15990999999997</v>
      </c>
      <c r="H10" s="51">
        <v>332</v>
      </c>
      <c r="I10" s="51">
        <v>320.85438999999991</v>
      </c>
      <c r="J10" s="51">
        <v>111</v>
      </c>
      <c r="K10" s="51">
        <v>110.24478000000001</v>
      </c>
      <c r="L10" s="51">
        <v>10</v>
      </c>
      <c r="M10" s="51">
        <v>9.2166700000000006</v>
      </c>
      <c r="N10" s="51">
        <v>0</v>
      </c>
      <c r="O10" s="51">
        <v>0</v>
      </c>
      <c r="P10" s="52">
        <f t="shared" si="0"/>
        <v>1350</v>
      </c>
      <c r="Q10" s="52">
        <f t="shared" si="1"/>
        <v>1282.9644799999999</v>
      </c>
      <c r="R10" s="51">
        <v>16</v>
      </c>
      <c r="S10" s="51">
        <v>15.92</v>
      </c>
      <c r="T10" s="51"/>
      <c r="U10" s="51"/>
      <c r="V10" s="51"/>
      <c r="W10" s="51"/>
      <c r="X10" s="51"/>
      <c r="Y10" s="51"/>
      <c r="Z10" s="53">
        <f t="shared" si="7"/>
        <v>16</v>
      </c>
      <c r="AA10" s="53">
        <f t="shared" si="8"/>
        <v>15.92</v>
      </c>
      <c r="AB10" s="54">
        <f t="shared" si="2"/>
        <v>1366</v>
      </c>
      <c r="AC10" s="54">
        <f t="shared" si="3"/>
        <v>1298.8844799999999</v>
      </c>
      <c r="AD10" s="55">
        <v>3064496.71</v>
      </c>
      <c r="AE10" s="56">
        <v>40279.149999999994</v>
      </c>
      <c r="AF10" s="56">
        <v>14890</v>
      </c>
      <c r="AG10" s="56">
        <v>33671.910000000003</v>
      </c>
      <c r="AH10" s="56">
        <v>595223.52999999991</v>
      </c>
      <c r="AI10" s="56">
        <v>288906.27</v>
      </c>
      <c r="AJ10" s="57">
        <f t="shared" si="4"/>
        <v>4037467.57</v>
      </c>
      <c r="AK10" s="58">
        <v>74452.800000000003</v>
      </c>
      <c r="AL10" s="58"/>
      <c r="AM10" s="59">
        <f t="shared" si="5"/>
        <v>74452.800000000003</v>
      </c>
      <c r="AN10" s="60">
        <f t="shared" si="6"/>
        <v>4111920.3699999996</v>
      </c>
      <c r="AO10" s="4"/>
      <c r="AP10" s="4"/>
    </row>
    <row r="11" spans="1:42" ht="30" x14ac:dyDescent="0.2">
      <c r="A11" s="63" t="s">
        <v>185</v>
      </c>
      <c r="B11" s="20" t="s">
        <v>63</v>
      </c>
      <c r="C11" s="63" t="s">
        <v>52</v>
      </c>
      <c r="D11" s="51">
        <v>25431</v>
      </c>
      <c r="E11" s="51">
        <v>24176.158740000086</v>
      </c>
      <c r="F11" s="51">
        <v>5879</v>
      </c>
      <c r="G11" s="51">
        <v>5644.2547300000069</v>
      </c>
      <c r="H11" s="51">
        <v>5339</v>
      </c>
      <c r="I11" s="51">
        <v>5079.9506399999991</v>
      </c>
      <c r="J11" s="51">
        <v>621</v>
      </c>
      <c r="K11" s="51">
        <v>607.05415000000005</v>
      </c>
      <c r="L11" s="51">
        <v>56</v>
      </c>
      <c r="M11" s="51">
        <v>55.131169999999997</v>
      </c>
      <c r="N11" s="51">
        <v>9956</v>
      </c>
      <c r="O11" s="51">
        <v>9144.8782800000699</v>
      </c>
      <c r="P11" s="52">
        <f t="shared" si="0"/>
        <v>47282</v>
      </c>
      <c r="Q11" s="52">
        <f t="shared" si="1"/>
        <v>44707.427710000171</v>
      </c>
      <c r="R11" s="51">
        <v>1742.01</v>
      </c>
      <c r="S11" s="51">
        <v>1742.01</v>
      </c>
      <c r="T11" s="51">
        <v>1</v>
      </c>
      <c r="U11" s="51">
        <v>1</v>
      </c>
      <c r="V11" s="51">
        <v>0</v>
      </c>
      <c r="W11" s="51">
        <v>0</v>
      </c>
      <c r="X11" s="51">
        <v>0</v>
      </c>
      <c r="Y11" s="51">
        <v>0</v>
      </c>
      <c r="Z11" s="53">
        <f t="shared" si="7"/>
        <v>1743.01</v>
      </c>
      <c r="AA11" s="53">
        <f t="shared" si="8"/>
        <v>1743.01</v>
      </c>
      <c r="AB11" s="54">
        <f t="shared" si="2"/>
        <v>49025.01</v>
      </c>
      <c r="AC11" s="54">
        <f t="shared" si="3"/>
        <v>46450.437710000173</v>
      </c>
      <c r="AD11" s="55">
        <v>117889450</v>
      </c>
      <c r="AE11" s="56"/>
      <c r="AF11" s="56"/>
      <c r="AG11" s="56">
        <v>5697742</v>
      </c>
      <c r="AH11" s="56">
        <v>25532392</v>
      </c>
      <c r="AI11" s="56">
        <v>10394770</v>
      </c>
      <c r="AJ11" s="57">
        <f t="shared" si="4"/>
        <v>159514354</v>
      </c>
      <c r="AK11" s="58">
        <v>2704654</v>
      </c>
      <c r="AL11" s="58">
        <v>19064</v>
      </c>
      <c r="AM11" s="59">
        <f t="shared" si="5"/>
        <v>2723718</v>
      </c>
      <c r="AN11" s="60">
        <f t="shared" si="6"/>
        <v>162238072</v>
      </c>
      <c r="AO11" s="50"/>
      <c r="AP11" s="4"/>
    </row>
    <row r="12" spans="1:42" ht="30" x14ac:dyDescent="0.2">
      <c r="A12" s="63" t="s">
        <v>187</v>
      </c>
      <c r="B12" s="20" t="s">
        <v>63</v>
      </c>
      <c r="C12" s="63" t="s">
        <v>52</v>
      </c>
      <c r="D12" s="51">
        <v>719</v>
      </c>
      <c r="E12" s="51">
        <v>665.1980999999995</v>
      </c>
      <c r="F12" s="51">
        <v>276</v>
      </c>
      <c r="G12" s="51">
        <v>260.06617999999997</v>
      </c>
      <c r="H12" s="51">
        <v>127</v>
      </c>
      <c r="I12" s="51">
        <v>123.08242999999999</v>
      </c>
      <c r="J12" s="51">
        <v>12</v>
      </c>
      <c r="K12" s="51">
        <v>11.5</v>
      </c>
      <c r="L12" s="51">
        <v>5</v>
      </c>
      <c r="M12" s="51">
        <v>5</v>
      </c>
      <c r="N12" s="51">
        <v>1</v>
      </c>
      <c r="O12" s="51">
        <v>1</v>
      </c>
      <c r="P12" s="52">
        <f t="shared" si="0"/>
        <v>1140</v>
      </c>
      <c r="Q12" s="52">
        <f t="shared" si="1"/>
        <v>1065.8467099999993</v>
      </c>
      <c r="R12" s="51">
        <v>220</v>
      </c>
      <c r="S12" s="51">
        <v>137.83000000000001</v>
      </c>
      <c r="T12" s="51"/>
      <c r="U12" s="51"/>
      <c r="V12" s="51">
        <v>40</v>
      </c>
      <c r="W12" s="51">
        <v>37.799999999999997</v>
      </c>
      <c r="X12" s="51"/>
      <c r="Y12" s="51"/>
      <c r="Z12" s="53">
        <f t="shared" si="7"/>
        <v>260</v>
      </c>
      <c r="AA12" s="53">
        <f t="shared" si="8"/>
        <v>175.63</v>
      </c>
      <c r="AB12" s="54">
        <f t="shared" si="2"/>
        <v>1400</v>
      </c>
      <c r="AC12" s="54">
        <f t="shared" si="3"/>
        <v>1241.4767099999995</v>
      </c>
      <c r="AD12" s="55">
        <v>2376375.58</v>
      </c>
      <c r="AE12" s="56">
        <v>18279.09</v>
      </c>
      <c r="AF12" s="56">
        <v>5980</v>
      </c>
      <c r="AG12" s="56">
        <v>81710.240000000005</v>
      </c>
      <c r="AH12" s="56">
        <v>452425.28</v>
      </c>
      <c r="AI12" s="56">
        <v>210722</v>
      </c>
      <c r="AJ12" s="57">
        <f t="shared" si="4"/>
        <v>3145492.1900000004</v>
      </c>
      <c r="AK12" s="58">
        <v>418858.15</v>
      </c>
      <c r="AL12" s="58"/>
      <c r="AM12" s="59">
        <f t="shared" si="5"/>
        <v>418858.15</v>
      </c>
      <c r="AN12" s="60">
        <f t="shared" si="6"/>
        <v>3564350.3400000003</v>
      </c>
      <c r="AO12" s="4"/>
      <c r="AP12" s="4"/>
    </row>
    <row r="13" spans="1:42" ht="45" x14ac:dyDescent="0.2">
      <c r="A13" s="63" t="s">
        <v>255</v>
      </c>
      <c r="B13" s="20" t="s">
        <v>129</v>
      </c>
      <c r="C13" s="63" t="s">
        <v>52</v>
      </c>
      <c r="D13" s="83"/>
      <c r="E13" s="83"/>
      <c r="F13" s="83"/>
      <c r="G13" s="83"/>
      <c r="H13" s="83"/>
      <c r="I13" s="83"/>
      <c r="J13" s="83"/>
      <c r="K13" s="83"/>
      <c r="L13" s="83"/>
      <c r="M13" s="83"/>
      <c r="N13" s="83">
        <v>1814</v>
      </c>
      <c r="O13" s="83">
        <v>1657.7194208494172</v>
      </c>
      <c r="P13" s="52">
        <f t="shared" si="0"/>
        <v>1814</v>
      </c>
      <c r="Q13" s="52">
        <f t="shared" si="1"/>
        <v>1657.7194208494172</v>
      </c>
      <c r="R13" s="51">
        <v>204</v>
      </c>
      <c r="S13" s="51">
        <v>204</v>
      </c>
      <c r="T13" s="51">
        <v>1</v>
      </c>
      <c r="U13" s="51">
        <v>1</v>
      </c>
      <c r="V13" s="51"/>
      <c r="W13" s="51"/>
      <c r="X13" s="51"/>
      <c r="Y13" s="51"/>
      <c r="Z13" s="53">
        <f>SUM(R13,T13,V13,X13,)</f>
        <v>205</v>
      </c>
      <c r="AA13" s="53">
        <f>SUM(S13,U13,W13,Y13)</f>
        <v>205</v>
      </c>
      <c r="AB13" s="54">
        <f t="shared" si="2"/>
        <v>2019</v>
      </c>
      <c r="AC13" s="54">
        <f t="shared" si="3"/>
        <v>1862.7194208494172</v>
      </c>
      <c r="AD13" s="55">
        <v>5815766.7200000007</v>
      </c>
      <c r="AE13" s="56">
        <v>106867.42999999998</v>
      </c>
      <c r="AF13" s="56"/>
      <c r="AG13" s="56">
        <v>40414.55999999999</v>
      </c>
      <c r="AH13" s="56">
        <v>1178549.1799999997</v>
      </c>
      <c r="AI13" s="56">
        <v>683057.46</v>
      </c>
      <c r="AJ13" s="57">
        <f t="shared" si="4"/>
        <v>7824655.3499999996</v>
      </c>
      <c r="AK13" s="58">
        <v>1119885.6399999999</v>
      </c>
      <c r="AL13" s="58"/>
      <c r="AM13" s="59">
        <f t="shared" si="5"/>
        <v>1119885.6399999999</v>
      </c>
      <c r="AN13" s="60">
        <f t="shared" si="6"/>
        <v>8944540.9900000002</v>
      </c>
      <c r="AO13" s="4"/>
      <c r="AP13" s="4"/>
    </row>
    <row r="14" spans="1:42" ht="45" x14ac:dyDescent="0.2">
      <c r="A14" s="63" t="s">
        <v>189</v>
      </c>
      <c r="B14" s="20" t="s">
        <v>129</v>
      </c>
      <c r="C14" s="63" t="s">
        <v>52</v>
      </c>
      <c r="D14" s="83"/>
      <c r="E14" s="83"/>
      <c r="F14" s="83"/>
      <c r="G14" s="83"/>
      <c r="H14" s="83"/>
      <c r="I14" s="83"/>
      <c r="J14" s="83"/>
      <c r="K14" s="83"/>
      <c r="L14" s="83"/>
      <c r="M14" s="83"/>
      <c r="N14" s="83">
        <v>83</v>
      </c>
      <c r="O14" s="83">
        <v>78.17</v>
      </c>
      <c r="P14" s="52">
        <f t="shared" si="0"/>
        <v>83</v>
      </c>
      <c r="Q14" s="52">
        <f t="shared" si="1"/>
        <v>78.17</v>
      </c>
      <c r="R14" s="51">
        <v>1</v>
      </c>
      <c r="S14" s="51">
        <v>1</v>
      </c>
      <c r="T14" s="51"/>
      <c r="U14" s="51"/>
      <c r="V14" s="51"/>
      <c r="W14" s="51"/>
      <c r="X14" s="51"/>
      <c r="Y14" s="51"/>
      <c r="Z14" s="53">
        <f>SUM(R14,T14,V14,X14,)</f>
        <v>1</v>
      </c>
      <c r="AA14" s="53">
        <f>SUM(S14,U14,W14,Y14)</f>
        <v>1</v>
      </c>
      <c r="AB14" s="54">
        <f t="shared" si="2"/>
        <v>84</v>
      </c>
      <c r="AC14" s="54">
        <f t="shared" si="3"/>
        <v>79.17</v>
      </c>
      <c r="AD14" s="55">
        <v>226528.66</v>
      </c>
      <c r="AE14" s="56">
        <v>50.01</v>
      </c>
      <c r="AF14" s="56"/>
      <c r="AG14" s="56">
        <v>14152.02</v>
      </c>
      <c r="AH14" s="56">
        <v>46772.38</v>
      </c>
      <c r="AI14" s="56">
        <v>24987.040000000001</v>
      </c>
      <c r="AJ14" s="57">
        <f t="shared" si="4"/>
        <v>312490.11</v>
      </c>
      <c r="AK14" s="58">
        <v>2524.1999999999998</v>
      </c>
      <c r="AL14" s="58"/>
      <c r="AM14" s="59">
        <f t="shared" si="5"/>
        <v>2524.1999999999998</v>
      </c>
      <c r="AN14" s="60">
        <f t="shared" si="6"/>
        <v>315014.31</v>
      </c>
      <c r="AO14" s="4" t="s">
        <v>331</v>
      </c>
      <c r="AP14" s="4"/>
    </row>
    <row r="15" spans="1:42" ht="45" x14ac:dyDescent="0.2">
      <c r="A15" s="63" t="s">
        <v>53</v>
      </c>
      <c r="B15" s="20" t="s">
        <v>129</v>
      </c>
      <c r="C15" s="63" t="s">
        <v>52</v>
      </c>
      <c r="D15" s="83">
        <v>3</v>
      </c>
      <c r="E15" s="83">
        <v>2.8</v>
      </c>
      <c r="F15" s="83">
        <v>10</v>
      </c>
      <c r="G15" s="83">
        <v>9</v>
      </c>
      <c r="H15" s="83">
        <v>23</v>
      </c>
      <c r="I15" s="83">
        <v>22.6</v>
      </c>
      <c r="J15" s="83">
        <v>8</v>
      </c>
      <c r="K15" s="83">
        <v>7</v>
      </c>
      <c r="L15" s="83">
        <v>1</v>
      </c>
      <c r="M15" s="83">
        <v>1</v>
      </c>
      <c r="N15" s="83">
        <v>1</v>
      </c>
      <c r="O15" s="83">
        <v>0.4</v>
      </c>
      <c r="P15" s="52">
        <f t="shared" si="0"/>
        <v>46</v>
      </c>
      <c r="Q15" s="52">
        <f t="shared" si="1"/>
        <v>42.800000000000004</v>
      </c>
      <c r="R15" s="51">
        <v>3</v>
      </c>
      <c r="S15" s="51">
        <v>3</v>
      </c>
      <c r="T15" s="51">
        <v>0</v>
      </c>
      <c r="U15" s="51">
        <v>0</v>
      </c>
      <c r="V15" s="51">
        <v>0</v>
      </c>
      <c r="W15" s="51">
        <v>0</v>
      </c>
      <c r="X15" s="51">
        <v>0.1</v>
      </c>
      <c r="Y15" s="51">
        <v>0.1</v>
      </c>
      <c r="Z15" s="53">
        <f t="shared" si="7"/>
        <v>3.1</v>
      </c>
      <c r="AA15" s="53">
        <f t="shared" si="8"/>
        <v>3.1</v>
      </c>
      <c r="AB15" s="54">
        <f t="shared" si="2"/>
        <v>49.1</v>
      </c>
      <c r="AC15" s="54">
        <f t="shared" si="3"/>
        <v>45.900000000000006</v>
      </c>
      <c r="AD15" s="55">
        <v>51766.47</v>
      </c>
      <c r="AE15" s="56">
        <v>-54.9</v>
      </c>
      <c r="AF15" s="56">
        <v>1400</v>
      </c>
      <c r="AG15" s="56"/>
      <c r="AH15" s="56">
        <v>17471.289999999986</v>
      </c>
      <c r="AI15" s="56">
        <v>10113.479999999998</v>
      </c>
      <c r="AJ15" s="57">
        <f t="shared" si="4"/>
        <v>80696.339999999982</v>
      </c>
      <c r="AK15" s="58">
        <v>15754.240000000002</v>
      </c>
      <c r="AL15" s="58">
        <v>2500</v>
      </c>
      <c r="AM15" s="59">
        <f t="shared" si="5"/>
        <v>18254.240000000002</v>
      </c>
      <c r="AN15" s="60">
        <f t="shared" si="6"/>
        <v>98950.579999999987</v>
      </c>
      <c r="AO15" s="4"/>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33</v>
      </c>
      <c r="O16" s="83">
        <v>30.74</v>
      </c>
      <c r="P16" s="52">
        <f t="shared" si="0"/>
        <v>33</v>
      </c>
      <c r="Q16" s="52">
        <f t="shared" si="1"/>
        <v>30.74</v>
      </c>
      <c r="R16" s="51"/>
      <c r="S16" s="51"/>
      <c r="T16" s="51"/>
      <c r="U16" s="51"/>
      <c r="V16" s="51"/>
      <c r="W16" s="51"/>
      <c r="X16" s="51"/>
      <c r="Y16" s="51"/>
      <c r="Z16" s="53">
        <f t="shared" si="7"/>
        <v>0</v>
      </c>
      <c r="AA16" s="53">
        <f t="shared" si="8"/>
        <v>0</v>
      </c>
      <c r="AB16" s="54">
        <f t="shared" si="2"/>
        <v>33</v>
      </c>
      <c r="AC16" s="54">
        <f t="shared" si="3"/>
        <v>30.74</v>
      </c>
      <c r="AD16" s="55">
        <v>146472.60999999999</v>
      </c>
      <c r="AE16" s="56"/>
      <c r="AF16" s="56"/>
      <c r="AG16" s="56"/>
      <c r="AH16" s="56">
        <v>28114.9</v>
      </c>
      <c r="AI16" s="56">
        <v>17541.14</v>
      </c>
      <c r="AJ16" s="57">
        <f t="shared" si="4"/>
        <v>192128.64999999997</v>
      </c>
      <c r="AK16" s="58"/>
      <c r="AL16" s="58"/>
      <c r="AM16" s="59">
        <f t="shared" si="5"/>
        <v>0</v>
      </c>
      <c r="AN16" s="60">
        <f t="shared" si="6"/>
        <v>192128.64999999997</v>
      </c>
      <c r="AO16" s="4" t="s">
        <v>332</v>
      </c>
      <c r="AP16" s="4"/>
    </row>
    <row r="17" spans="1:42" ht="45" x14ac:dyDescent="0.2">
      <c r="A17" s="63" t="s">
        <v>191</v>
      </c>
      <c r="B17" s="20" t="s">
        <v>129</v>
      </c>
      <c r="C17" s="63" t="s">
        <v>52</v>
      </c>
      <c r="D17" s="83">
        <v>12</v>
      </c>
      <c r="E17" s="83">
        <v>10.6</v>
      </c>
      <c r="F17" s="83">
        <v>75</v>
      </c>
      <c r="G17" s="83">
        <v>74.2</v>
      </c>
      <c r="H17" s="83">
        <v>26</v>
      </c>
      <c r="I17" s="83">
        <v>25.6</v>
      </c>
      <c r="J17" s="83">
        <v>7</v>
      </c>
      <c r="K17" s="83">
        <v>7</v>
      </c>
      <c r="L17" s="83">
        <v>1</v>
      </c>
      <c r="M17" s="83">
        <v>1</v>
      </c>
      <c r="N17" s="83"/>
      <c r="O17" s="83"/>
      <c r="P17" s="52">
        <f t="shared" si="0"/>
        <v>121</v>
      </c>
      <c r="Q17" s="52">
        <f t="shared" si="1"/>
        <v>118.4</v>
      </c>
      <c r="R17" s="51">
        <v>8</v>
      </c>
      <c r="S17" s="51">
        <v>8</v>
      </c>
      <c r="T17" s="51"/>
      <c r="U17" s="51"/>
      <c r="V17" s="51"/>
      <c r="W17" s="51"/>
      <c r="X17" s="51"/>
      <c r="Y17" s="51"/>
      <c r="Z17" s="53">
        <f t="shared" si="7"/>
        <v>8</v>
      </c>
      <c r="AA17" s="53">
        <f t="shared" si="8"/>
        <v>8</v>
      </c>
      <c r="AB17" s="54">
        <f t="shared" si="2"/>
        <v>129</v>
      </c>
      <c r="AC17" s="54">
        <f t="shared" si="3"/>
        <v>126.4</v>
      </c>
      <c r="AD17" s="55">
        <v>285047.2</v>
      </c>
      <c r="AE17" s="56">
        <v>2602.6999999999998</v>
      </c>
      <c r="AF17" s="56">
        <v>0</v>
      </c>
      <c r="AG17" s="56">
        <v>531.1</v>
      </c>
      <c r="AH17" s="56">
        <v>51096.9</v>
      </c>
      <c r="AI17" s="56">
        <v>28628</v>
      </c>
      <c r="AJ17" s="57">
        <f t="shared" si="4"/>
        <v>367905.9</v>
      </c>
      <c r="AK17" s="58">
        <v>25500</v>
      </c>
      <c r="AL17" s="58"/>
      <c r="AM17" s="59">
        <f t="shared" si="5"/>
        <v>25500</v>
      </c>
      <c r="AN17" s="60">
        <f t="shared" si="6"/>
        <v>393405.9</v>
      </c>
      <c r="AO17" s="4"/>
      <c r="AP17" s="4"/>
    </row>
    <row r="18" spans="1:42" ht="45" x14ac:dyDescent="0.2">
      <c r="A18" s="63" t="s">
        <v>274</v>
      </c>
      <c r="B18" s="20" t="s">
        <v>129</v>
      </c>
      <c r="C18" s="63" t="s">
        <v>52</v>
      </c>
      <c r="D18" s="83">
        <v>7</v>
      </c>
      <c r="E18" s="83">
        <v>6.46</v>
      </c>
      <c r="F18" s="83">
        <v>16</v>
      </c>
      <c r="G18" s="83">
        <v>15.33</v>
      </c>
      <c r="H18" s="83">
        <v>64</v>
      </c>
      <c r="I18" s="83">
        <v>61.23</v>
      </c>
      <c r="J18" s="83">
        <v>19</v>
      </c>
      <c r="K18" s="83">
        <v>18</v>
      </c>
      <c r="L18" s="83">
        <v>2</v>
      </c>
      <c r="M18" s="83">
        <v>2</v>
      </c>
      <c r="N18" s="83">
        <v>0</v>
      </c>
      <c r="O18" s="83">
        <v>0</v>
      </c>
      <c r="P18" s="52">
        <f t="shared" si="0"/>
        <v>108</v>
      </c>
      <c r="Q18" s="52">
        <f t="shared" si="1"/>
        <v>103.02</v>
      </c>
      <c r="R18" s="51">
        <v>1</v>
      </c>
      <c r="S18" s="51">
        <v>0.7</v>
      </c>
      <c r="T18" s="51"/>
      <c r="U18" s="51"/>
      <c r="V18" s="51"/>
      <c r="W18" s="51"/>
      <c r="X18" s="51"/>
      <c r="Y18" s="51"/>
      <c r="Z18" s="53">
        <f t="shared" si="7"/>
        <v>1</v>
      </c>
      <c r="AA18" s="53">
        <f t="shared" si="8"/>
        <v>0.7</v>
      </c>
      <c r="AB18" s="54">
        <f t="shared" si="2"/>
        <v>109</v>
      </c>
      <c r="AC18" s="54">
        <f t="shared" si="3"/>
        <v>103.72</v>
      </c>
      <c r="AD18" s="55">
        <v>632433.46</v>
      </c>
      <c r="AE18" s="56">
        <v>4732.05</v>
      </c>
      <c r="AF18" s="56">
        <v>1950</v>
      </c>
      <c r="AG18" s="56">
        <v>1099.26</v>
      </c>
      <c r="AH18" s="56">
        <v>118255.37</v>
      </c>
      <c r="AI18" s="56">
        <v>62189.58</v>
      </c>
      <c r="AJ18" s="57">
        <f t="shared" si="4"/>
        <v>820659.72</v>
      </c>
      <c r="AK18" s="58">
        <v>5675.01</v>
      </c>
      <c r="AL18" s="58"/>
      <c r="AM18" s="59">
        <f t="shared" si="5"/>
        <v>5675.01</v>
      </c>
      <c r="AN18" s="60">
        <f t="shared" si="6"/>
        <v>826334.73</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 ref="P5:Q5"/>
    <mergeCell ref="N5:O5"/>
    <mergeCell ref="AF5:AF6"/>
    <mergeCell ref="T5:U5"/>
    <mergeCell ref="AE5:AE6"/>
    <mergeCell ref="AD4:AJ4"/>
    <mergeCell ref="AP4:AP6"/>
    <mergeCell ref="X5:Y5"/>
    <mergeCell ref="Z5:AA5"/>
    <mergeCell ref="AB4:AC5"/>
    <mergeCell ref="R4:AA4"/>
    <mergeCell ref="AJ5:AJ6"/>
    <mergeCell ref="AK4:AM4"/>
    <mergeCell ref="AK5:AK6"/>
    <mergeCell ref="AL5:AL6"/>
    <mergeCell ref="AM5:AM6"/>
    <mergeCell ref="R5:S5"/>
    <mergeCell ref="AD5:AD6"/>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Kilmartin, Maddie</cp:lastModifiedBy>
  <cp:lastPrinted>2011-05-16T09:46:00Z</cp:lastPrinted>
  <dcterms:created xsi:type="dcterms:W3CDTF">2011-03-30T15:28:39Z</dcterms:created>
  <dcterms:modified xsi:type="dcterms:W3CDTF">2018-02-12T16:25:17Z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