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A9E9F628-19E8-4113-B1C6-345937FB9DA6}" xr6:coauthVersionLast="47" xr6:coauthVersionMax="47" xr10:uidLastSave="{00000000-0000-0000-0000-000000000000}"/>
  <workbookProtection workbookAlgorithmName="SHA-512" workbookHashValue="0u+eXOZXrIQHugoqH//M39AfgrBwA/X4LFl6s22Oajnc5Di1Dq6e7Ahl4xzzWC4Xw3EpkuXAL0BflDmL9L+tiw==" workbookSaltValue="6YcjGP+EkI4fPtvZLrs8pw==" workbookSpinCount="100000" lockStructure="1"/>
  <bookViews>
    <workbookView xWindow="28680" yWindow="2475" windowWidth="23280" windowHeight="15000" firstSheet="1" activeTab="1" xr2:uid="{00000000-000D-0000-FFFF-FFFF00000000}"/>
  </bookViews>
  <sheets>
    <sheet name="config" sheetId="8" state="hidden" r:id="rId1"/>
    <sheet name="Cover_sheet" sheetId="4" r:id="rId2"/>
    <sheet name="Contents" sheetId="5" r:id="rId3"/>
    <sheet name="Data" sheetId="6" r:id="rId4"/>
    <sheet name="FIRE0504" sheetId="3" r:id="rId5"/>
    <sheet name="QA" sheetId="7" state="hidden" r:id="rId6"/>
  </sheets>
  <externalReferences>
    <externalReference r:id="rId7"/>
    <externalReference r:id="rId8"/>
  </externalReferences>
  <definedNames>
    <definedName name="_xlnm._FilterDatabase" localSheetId="4" hidden="1">FIRE0504!$A$1:$A$1</definedName>
    <definedName name="bb">'[1]Succ apps, retire &amp; resig 0203'!$A$5:$S$58</definedName>
    <definedName name="_xlnm.Print_Area" localSheetId="2">Contents!$A$1:$E$7</definedName>
    <definedName name="qrychiefrepspecservrtaother" localSheetId="0">#REF!</definedName>
    <definedName name="qrychiefrepspecservrtaother">#REF!</definedName>
    <definedName name="qrychiefrepsuccretireresig" localSheetId="0">#REF!</definedName>
    <definedName name="qrychiefrepsuccretireresig">#REF!</definedName>
    <definedName name="qrychiefrepwteststr" localSheetId="0">#REF!</definedName>
    <definedName name="qrychiefrepwteststr">#REF!</definedName>
    <definedName name="qrychiefrepwtgeneth" localSheetId="0">#REF!</definedName>
    <definedName name="qrychiefrepwtgeneth">#REF!</definedName>
    <definedName name="qryEOwtgrandtotalethgen">'[2]Table 1'!$A$4:$F$4</definedName>
    <definedName name="qryffinjuries9900" localSheetId="0">#REF!</definedName>
    <definedName name="qryffinjuries9900">#REF!</definedName>
    <definedName name="qryPI15" localSheetId="0">#REF!</definedName>
    <definedName name="qryPI15">#REF!</definedName>
    <definedName name="qryPI16" localSheetId="0">#REF!</definedName>
    <definedName name="qryPI16">#REF!</definedName>
    <definedName name="qryPIBV145a" localSheetId="0">#REF!</definedName>
    <definedName name="qryPIBV145a">#REF!</definedName>
    <definedName name="qryPIBV145b" localSheetId="0">#REF!</definedName>
    <definedName name="qryPIBV145b">#REF!</definedName>
    <definedName name="qryPIBV145c" localSheetId="0">#REF!</definedName>
    <definedName name="qryPIBV145c">#REF!</definedName>
    <definedName name="qryPIBV15i" localSheetId="0">#REF!</definedName>
    <definedName name="qryPIBV15i">#REF!</definedName>
    <definedName name="qryPIBV15ii" localSheetId="0">#REF!</definedName>
    <definedName name="qryPIBV15ii">#REF!</definedName>
    <definedName name="qryPIctsickness" localSheetId="0">#REF!</definedName>
    <definedName name="qryPIctsickness">#REF!</definedName>
    <definedName name="qryPIriderfactleave" localSheetId="0">#REF!</definedName>
    <definedName name="qryPIriderfactleave">#REF!</definedName>
    <definedName name="qryPIriderfactsick" localSheetId="0">#REF!</definedName>
    <definedName name="qryPIriderfactsick">#REF!</definedName>
    <definedName name="Query1" localSheetId="0">#REF!</definedName>
    <definedName name="Query1">#REF!</definedName>
  </definedNames>
  <calcPr calcId="191029"/>
  <pivotCaches>
    <pivotCache cacheId="6"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5" i="7" l="1"/>
  <c r="R25" i="7"/>
  <c r="S25" i="7"/>
  <c r="T25" i="7"/>
  <c r="U25" i="7"/>
  <c r="Q26" i="7"/>
  <c r="R26" i="7"/>
  <c r="S26" i="7"/>
  <c r="T26" i="7"/>
  <c r="U26" i="7"/>
  <c r="Q27" i="7"/>
  <c r="R27" i="7"/>
  <c r="S27" i="7"/>
  <c r="T27" i="7"/>
  <c r="U27" i="7"/>
  <c r="Q28" i="7"/>
  <c r="R28" i="7"/>
  <c r="S28" i="7"/>
  <c r="T28" i="7"/>
  <c r="U28" i="7"/>
  <c r="Q29" i="7"/>
  <c r="R29" i="7"/>
  <c r="S29" i="7"/>
  <c r="T29" i="7"/>
  <c r="U29" i="7"/>
  <c r="Q30" i="7"/>
  <c r="R30" i="7"/>
  <c r="S30" i="7"/>
  <c r="T30" i="7"/>
  <c r="U30" i="7"/>
  <c r="Q31" i="7"/>
  <c r="R31" i="7"/>
  <c r="S31" i="7"/>
  <c r="T31" i="7"/>
  <c r="U31" i="7"/>
  <c r="Q32" i="7"/>
  <c r="R32" i="7"/>
  <c r="S32" i="7"/>
  <c r="T32" i="7"/>
  <c r="U32" i="7"/>
  <c r="Q33" i="7"/>
  <c r="R33" i="7"/>
  <c r="S33" i="7"/>
  <c r="T33" i="7"/>
  <c r="U33" i="7"/>
  <c r="Q34" i="7"/>
  <c r="R34" i="7"/>
  <c r="S34" i="7"/>
  <c r="T34" i="7"/>
  <c r="U34" i="7"/>
  <c r="Q35" i="7"/>
  <c r="R35" i="7"/>
  <c r="S35" i="7"/>
  <c r="T35" i="7"/>
  <c r="U35" i="7"/>
  <c r="Q36" i="7"/>
  <c r="R36" i="7"/>
  <c r="S36" i="7"/>
  <c r="T36" i="7"/>
  <c r="U36" i="7"/>
  <c r="Q37" i="7"/>
  <c r="R37" i="7"/>
  <c r="S37" i="7"/>
  <c r="T37" i="7"/>
  <c r="U37" i="7"/>
  <c r="Q38" i="7"/>
  <c r="R38" i="7"/>
  <c r="S38" i="7"/>
  <c r="T38" i="7"/>
  <c r="U38" i="7"/>
  <c r="R24" i="7"/>
  <c r="S24" i="7"/>
  <c r="T24" i="7"/>
  <c r="U24" i="7"/>
  <c r="Q24" i="7"/>
  <c r="L24" i="7"/>
  <c r="M24" i="7"/>
  <c r="N24" i="7"/>
  <c r="O24" i="7"/>
  <c r="L25" i="7"/>
  <c r="M25" i="7"/>
  <c r="N25" i="7"/>
  <c r="O25" i="7"/>
  <c r="L26" i="7"/>
  <c r="M26" i="7"/>
  <c r="N26" i="7"/>
  <c r="O26" i="7"/>
  <c r="L27" i="7"/>
  <c r="M27" i="7"/>
  <c r="N27" i="7"/>
  <c r="O27" i="7"/>
  <c r="L28" i="7"/>
  <c r="M28" i="7"/>
  <c r="N28" i="7"/>
  <c r="O28" i="7"/>
  <c r="L29" i="7"/>
  <c r="M29" i="7"/>
  <c r="N29" i="7"/>
  <c r="O29" i="7"/>
  <c r="L30" i="7"/>
  <c r="M30" i="7"/>
  <c r="N30" i="7"/>
  <c r="O30" i="7"/>
  <c r="L31" i="7"/>
  <c r="M31" i="7"/>
  <c r="N31" i="7"/>
  <c r="O31" i="7"/>
  <c r="L32" i="7"/>
  <c r="M32" i="7"/>
  <c r="N32" i="7"/>
  <c r="O32" i="7"/>
  <c r="L33" i="7"/>
  <c r="M33" i="7"/>
  <c r="N33" i="7"/>
  <c r="O33" i="7"/>
  <c r="L34" i="7"/>
  <c r="M34" i="7"/>
  <c r="N34" i="7"/>
  <c r="O34" i="7"/>
  <c r="L35" i="7"/>
  <c r="M35" i="7"/>
  <c r="N35" i="7"/>
  <c r="O35" i="7"/>
  <c r="L36" i="7"/>
  <c r="M36" i="7"/>
  <c r="N36" i="7"/>
  <c r="O36" i="7"/>
  <c r="L37" i="7"/>
  <c r="M37" i="7"/>
  <c r="N37" i="7"/>
  <c r="O37" i="7"/>
  <c r="L38" i="7"/>
  <c r="M38" i="7"/>
  <c r="N38" i="7"/>
  <c r="O38" i="7"/>
  <c r="K25" i="7"/>
  <c r="K26" i="7"/>
  <c r="K27" i="7"/>
  <c r="K28" i="7"/>
  <c r="K29" i="7"/>
  <c r="K30" i="7"/>
  <c r="K31" i="7"/>
  <c r="K32" i="7"/>
  <c r="K33" i="7"/>
  <c r="K34" i="7"/>
  <c r="K35" i="7"/>
  <c r="K36" i="7"/>
  <c r="K37" i="7"/>
  <c r="K38" i="7"/>
  <c r="K24" i="7"/>
  <c r="A9" i="4"/>
  <c r="A8" i="4"/>
  <c r="B38" i="7" l="1"/>
  <c r="C24" i="7" a="1"/>
  <c r="C24" i="7" s="1"/>
  <c r="G19" i="3" l="1"/>
  <c r="G55" i="7" s="1"/>
  <c r="F19" i="3"/>
  <c r="F55" i="7" s="1"/>
  <c r="E19" i="3"/>
  <c r="E55" i="7" s="1"/>
  <c r="D19" i="3"/>
  <c r="D55" i="7" s="1"/>
  <c r="C19" i="3"/>
  <c r="C55" i="7" s="1"/>
  <c r="B19" i="3"/>
  <c r="B55" i="7" s="1"/>
  <c r="A30" i="3"/>
  <c r="D6" i="5"/>
  <c r="A10" i="4"/>
  <c r="A5" i="4"/>
  <c r="A3" i="4"/>
  <c r="B34" i="7" l="1"/>
  <c r="B33" i="7"/>
  <c r="B32" i="7"/>
  <c r="B31" i="7"/>
  <c r="B29" i="7"/>
  <c r="B24" i="7"/>
  <c r="B26" i="7"/>
  <c r="B36" i="7"/>
  <c r="B35" i="7"/>
  <c r="B30" i="7"/>
  <c r="B28" i="7"/>
  <c r="B27" i="7"/>
  <c r="B37" i="7"/>
  <c r="B25" i="7"/>
  <c r="C6" i="3" l="1"/>
  <c r="C42" i="7" s="1"/>
  <c r="D6" i="3"/>
  <c r="D42" i="7" s="1"/>
  <c r="E6" i="3"/>
  <c r="E42" i="7" s="1"/>
  <c r="F6" i="3"/>
  <c r="F42" i="7" s="1"/>
  <c r="G6" i="3"/>
  <c r="G42" i="7" s="1"/>
  <c r="C7" i="3"/>
  <c r="C43" i="7" s="1"/>
  <c r="D7" i="3"/>
  <c r="D43" i="7" s="1"/>
  <c r="E7" i="3"/>
  <c r="E43" i="7" s="1"/>
  <c r="F7" i="3"/>
  <c r="F43" i="7" s="1"/>
  <c r="G7" i="3"/>
  <c r="G43" i="7" s="1"/>
  <c r="C8" i="3"/>
  <c r="C44" i="7" s="1"/>
  <c r="D8" i="3"/>
  <c r="D44" i="7" s="1"/>
  <c r="E8" i="3"/>
  <c r="E44" i="7" s="1"/>
  <c r="F8" i="3"/>
  <c r="F44" i="7" s="1"/>
  <c r="G8" i="3"/>
  <c r="G44" i="7" s="1"/>
  <c r="C9" i="3"/>
  <c r="C45" i="7" s="1"/>
  <c r="D9" i="3"/>
  <c r="D45" i="7" s="1"/>
  <c r="E9" i="3"/>
  <c r="E45" i="7" s="1"/>
  <c r="F9" i="3"/>
  <c r="F45" i="7" s="1"/>
  <c r="G9" i="3"/>
  <c r="G45" i="7" s="1"/>
  <c r="C10" i="3"/>
  <c r="C46" i="7" s="1"/>
  <c r="D10" i="3"/>
  <c r="D46" i="7" s="1"/>
  <c r="E10" i="3"/>
  <c r="E46" i="7" s="1"/>
  <c r="F10" i="3"/>
  <c r="F46" i="7" s="1"/>
  <c r="G10" i="3"/>
  <c r="G46" i="7" s="1"/>
  <c r="C11" i="3"/>
  <c r="C47" i="7" s="1"/>
  <c r="D11" i="3"/>
  <c r="D47" i="7" s="1"/>
  <c r="E11" i="3"/>
  <c r="E47" i="7" s="1"/>
  <c r="F11" i="3"/>
  <c r="F47" i="7" s="1"/>
  <c r="G11" i="3"/>
  <c r="G47" i="7" s="1"/>
  <c r="C12" i="3"/>
  <c r="C48" i="7" s="1"/>
  <c r="D12" i="3"/>
  <c r="D48" i="7" s="1"/>
  <c r="E12" i="3"/>
  <c r="E48" i="7" s="1"/>
  <c r="F12" i="3"/>
  <c r="F48" i="7" s="1"/>
  <c r="G12" i="3"/>
  <c r="G48" i="7" s="1"/>
  <c r="C13" i="3"/>
  <c r="C49" i="7" s="1"/>
  <c r="D13" i="3"/>
  <c r="D49" i="7" s="1"/>
  <c r="E13" i="3"/>
  <c r="E49" i="7" s="1"/>
  <c r="F13" i="3"/>
  <c r="F49" i="7" s="1"/>
  <c r="G13" i="3"/>
  <c r="G49" i="7" s="1"/>
  <c r="C14" i="3"/>
  <c r="C50" i="7" s="1"/>
  <c r="D14" i="3"/>
  <c r="D50" i="7" s="1"/>
  <c r="E14" i="3"/>
  <c r="E50" i="7" s="1"/>
  <c r="F14" i="3"/>
  <c r="F50" i="7" s="1"/>
  <c r="G14" i="3"/>
  <c r="G50" i="7" s="1"/>
  <c r="C15" i="3"/>
  <c r="C51" i="7" s="1"/>
  <c r="D15" i="3"/>
  <c r="D51" i="7" s="1"/>
  <c r="E15" i="3"/>
  <c r="E51" i="7" s="1"/>
  <c r="F15" i="3"/>
  <c r="F51" i="7" s="1"/>
  <c r="G15" i="3"/>
  <c r="G51" i="7" s="1"/>
  <c r="C16" i="3"/>
  <c r="C52" i="7" s="1"/>
  <c r="D16" i="3"/>
  <c r="D52" i="7" s="1"/>
  <c r="E16" i="3"/>
  <c r="E52" i="7" s="1"/>
  <c r="F16" i="3"/>
  <c r="F52" i="7" s="1"/>
  <c r="G16" i="3"/>
  <c r="G52" i="7" s="1"/>
  <c r="C17" i="3"/>
  <c r="C53" i="7" s="1"/>
  <c r="D17" i="3"/>
  <c r="D53" i="7" s="1"/>
  <c r="E17" i="3"/>
  <c r="E53" i="7" s="1"/>
  <c r="F17" i="3"/>
  <c r="F53" i="7" s="1"/>
  <c r="G17" i="3"/>
  <c r="G53" i="7" s="1"/>
  <c r="C18" i="3"/>
  <c r="C54" i="7" s="1"/>
  <c r="D18" i="3"/>
  <c r="D54" i="7" s="1"/>
  <c r="E18" i="3"/>
  <c r="E54" i="7" s="1"/>
  <c r="F18" i="3"/>
  <c r="F54" i="7" s="1"/>
  <c r="G18" i="3"/>
  <c r="G54" i="7" s="1"/>
  <c r="D5" i="3"/>
  <c r="D41" i="7" s="1"/>
  <c r="E5" i="3"/>
  <c r="E41" i="7" s="1"/>
  <c r="F5" i="3"/>
  <c r="F41" i="7" s="1"/>
  <c r="G5" i="3"/>
  <c r="G41" i="7" s="1"/>
  <c r="C5" i="3"/>
  <c r="C41" i="7" s="1"/>
  <c r="B17" i="3" l="1"/>
  <c r="B53" i="7" s="1"/>
  <c r="B18" i="3"/>
  <c r="B54" i="7" s="1"/>
  <c r="B16" i="3"/>
  <c r="B52" i="7" s="1"/>
  <c r="B15" i="3" l="1"/>
  <c r="B51" i="7" s="1"/>
  <c r="B6" i="3" l="1"/>
  <c r="B42" i="7" s="1"/>
  <c r="B8" i="3"/>
  <c r="B44" i="7" s="1"/>
  <c r="B10" i="3"/>
  <c r="B46" i="7" s="1"/>
  <c r="B12" i="3"/>
  <c r="B48" i="7" s="1"/>
  <c r="B14" i="3"/>
  <c r="B50" i="7" s="1"/>
  <c r="B5" i="3"/>
  <c r="B41" i="7" s="1"/>
  <c r="B1" i="7" s="1"/>
  <c r="B7" i="3"/>
  <c r="B43" i="7" s="1"/>
  <c r="B9" i="3"/>
  <c r="B45" i="7" s="1"/>
  <c r="B11" i="3"/>
  <c r="B47" i="7" s="1"/>
  <c r="B13" i="3"/>
  <c r="B49" i="7" s="1"/>
  <c r="B4"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<sst xmlns="http://schemas.openxmlformats.org/spreadsheetml/2006/main" count="191" uniqueCount="93">
  <si>
    <t>Year</t>
  </si>
  <si>
    <t>Total</t>
  </si>
  <si>
    <t>2009/10</t>
  </si>
  <si>
    <t>2010/11</t>
  </si>
  <si>
    <t>2011/12</t>
  </si>
  <si>
    <t>2012/13</t>
  </si>
  <si>
    <t>2013/14</t>
  </si>
  <si>
    <t>2014/15</t>
  </si>
  <si>
    <t>Cause of death</t>
  </si>
  <si>
    <t>Burns</t>
  </si>
  <si>
    <t>Overcome by gas or smoke</t>
  </si>
  <si>
    <t>Burns and overcome by gas or smoke</t>
  </si>
  <si>
    <t>Unspecified</t>
  </si>
  <si>
    <t>General note:</t>
  </si>
  <si>
    <t>The full set of fire statistics releases, tables and guidance can be found on our landing page, here-</t>
  </si>
  <si>
    <t>https://www.gov.uk/government/collections/fire-statistics</t>
  </si>
  <si>
    <t>2015/16</t>
  </si>
  <si>
    <t>2016/17</t>
  </si>
  <si>
    <t>2017/18</t>
  </si>
  <si>
    <t>2018/19</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</si>
  <si>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</si>
  <si>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</si>
  <si>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</si>
  <si>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</si>
  <si>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</si>
  <si>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</si>
  <si>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</si>
  <si>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</si>
  <si>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</si>
  <si>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Table 0504</t>
  </si>
  <si>
    <t>FIRE0504</t>
  </si>
  <si>
    <t>Fatalities from fires by cause of death, England</t>
  </si>
  <si>
    <t xml:space="preserve">1 Includes fatalities marked as "fire-related" but excludes fatalities marked as "not fire-related". Those where the role of fire in the fatality was "not known" are included in "fire-related". </t>
  </si>
  <si>
    <t xml:space="preserve"> Fire-related fatalities are those that would not have otherwise occurred had there not been a fire.</t>
  </si>
  <si>
    <t xml:space="preserve">  Hypothermia, Impalement, Other, Other medical condition, Other physical injury and Shock/anaphylactic shock.</t>
  </si>
  <si>
    <t>2019/20</t>
  </si>
  <si>
    <t>FINANCIAL_YEAR</t>
  </si>
  <si>
    <t>2020/21</t>
  </si>
  <si>
    <t>Detail</t>
  </si>
  <si>
    <t>Shows the number of fatalities from fires by cause of death.</t>
  </si>
  <si>
    <t>If you find any problems, or have any feedback, relating to accessibility</t>
  </si>
  <si>
    <t>end of table</t>
  </si>
  <si>
    <t>2 Other includes: Back/Neck injury, Chest/Abdominal injury, Chest pain/Heart condition/Cardiac arrest, Cuts/Lacerations, Drowning, Fracture, Head injury, Heat exhaustion,</t>
  </si>
  <si>
    <t>2021/22</t>
  </si>
  <si>
    <t>2022/23</t>
  </si>
  <si>
    <t>2023/24</t>
  </si>
  <si>
    <t xml:space="preserve">Fire data are collected by the Incident Recording System (IRS) which collects information on all incidents attended by fire and rescue services. For a variety of reasons </t>
  </si>
  <si>
    <t xml:space="preserve"> some records take longer than others for fire and rescue services to upload to the IRS and therefore totals are constantly being amended (by relatively small numbers).</t>
  </si>
  <si>
    <t>The statistics in this table are Accredited Official Statistics.</t>
  </si>
  <si>
    <t>Official Accredited Statistics?</t>
  </si>
  <si>
    <t>Row Labels</t>
  </si>
  <si>
    <t>Grand Total</t>
  </si>
  <si>
    <t>Sum of FR_FATALITIES_BURNS</t>
  </si>
  <si>
    <t>Sum of FR_FATALITIES_OVERCOME_BY_GAS_OR_SMOKE</t>
  </si>
  <si>
    <t>Sum of FR_FATALITIES_BURNS_AND_OVERCOME_BY_GAS_OR_SMOKE</t>
  </si>
  <si>
    <t>Sum of FR_FATALITIES_OTHER</t>
  </si>
  <si>
    <t>Sum of FR_FATALITIES_UNSPECIFIED</t>
  </si>
  <si>
    <t>Other2</t>
  </si>
  <si>
    <t>ERRORS: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</si>
  <si>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</si>
  <si>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</si>
  <si>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</si>
  <si>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</si>
  <si>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</si>
  <si>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</si>
  <si>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</si>
  <si>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</si>
  <si>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</si>
  <si>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</si>
  <si>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</si>
  <si>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</si>
  <si>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</si>
  <si>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FR_Fatalities_Burns</t>
  </si>
  <si>
    <t>FR_Fatalities_Overcome_by_gas_or_smoke</t>
  </si>
  <si>
    <t>FR_Fatalities_Burns_and_overcome_by_gas_or_smoke</t>
  </si>
  <si>
    <t>FR_Fatalities_Other</t>
  </si>
  <si>
    <t>FR_Fatalities_Unspecified</t>
  </si>
  <si>
    <t>2024/25</t>
  </si>
  <si>
    <t>1 May 2025</t>
  </si>
  <si>
    <t>William Bagridge</t>
  </si>
  <si>
    <t>April</t>
  </si>
  <si>
    <t>Source: MHCLG Incident Recording System</t>
  </si>
  <si>
    <t>Contact: firestatistics@communities.gov.uk</t>
  </si>
  <si>
    <t>(blank)</t>
  </si>
  <si>
    <t>Autumn 2026</t>
  </si>
  <si>
    <t>% Share</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</si>
  <si>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</si>
  <si>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</si>
  <si>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</si>
  <si>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</si>
  <si>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t>Publication Date: 14 August 2025</t>
  </si>
  <si>
    <r>
      <t>Other</t>
    </r>
    <r>
      <rPr>
        <vertAlign val="superscript"/>
        <sz val="12"/>
        <color rgb="FF000000"/>
        <rFont val="Arial"/>
        <family val="2"/>
      </rPr>
      <t>2</t>
    </r>
  </si>
  <si>
    <r>
      <t>FIRE STATISTICS TABLE 0504: Fatalities</t>
    </r>
    <r>
      <rPr>
        <b/>
        <vertAlign val="superscript"/>
        <sz val="12"/>
        <color rgb="FF000000"/>
        <rFont val="Arial"/>
        <family val="2"/>
      </rPr>
      <t>1</t>
    </r>
    <r>
      <rPr>
        <b/>
        <sz val="12"/>
        <color rgb="FF000000"/>
        <rFont val="Arial"/>
        <family val="2"/>
      </rPr>
      <t xml:space="preserve"> from fires by cause of death,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</si>
</sst>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u/>
      <sz val="11"/>
      <color theme="10"/>
      <name val="Calibri"/>
      <family val="2"/>
      <scheme val="minor"/>
    </font>
    <font>
      <sz val="11"/>
      <color theme="1"/>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vertAlign val="superscript"/>
      <sz val="12"/>
      <color rgb="FF000000"/>
      <name val="Arial"/>
      <family val="2"/>
    </font>
    <font>
      <b/>
      <vertAlign val="superscript"/>
      <sz val="12"/>
      <color rgb="FF000000"/>
      <name val="Arial"/>
      <family val="2"/>
    </font>
    <font>
      <sz val="12"/>
      <color rgb="FFFFFFFF"/>
      <name val="Arial"/>
      <family val="2"/>
    </font>
  </fonts>
  <fills count="8">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
      <patternFill patternType="solid">
        <fgColor rgb="FFFFFFFF"/>
        <bgColor theme="0"/>
      </patternFill>
    </fill>
  </fills>
  <borders count="7">
    <border>
      <left/>
      <right/>
      <top/>
      <bottom/>
      <diagonal/>
    </border>
    <border>
      <left/>
      <right/>
      <top style="medium">
        <color rgb="FFFF0000"/>
      </top>
      <bottom style="medium">
        <color rgb="FFFF0000"/>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medium">
        <color indexed="64"/>
      </bottom>
      <diagonal/>
    </border>
  </borders>
  <cellStyleXfs count="14">
    <xf numFmtId="0" fontId="0" fillId="0" borderId="0"/>
    <xf numFmtId="0" fontId="1" fillId="0" borderId="0" applyNumberFormat="0" applyFill="0" applyBorder="0" applyAlignment="0" applyProtection="0"/>
    <xf numFmtId="9" fontId="2" fillId="0" borderId="0" applyFont="0" applyFill="0" applyBorder="0" applyAlignment="0" applyProtection="0"/>
    <xf numFmtId="0" fontId="3" fillId="0" borderId="0" applyNumberFormat="0" applyBorder="0" applyProtection="0"/>
    <xf numFmtId="0" fontId="4" fillId="0" borderId="0" applyNumberFormat="0" applyBorder="0" applyProtection="0"/>
    <xf numFmtId="0" fontId="1"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2" fillId="0" borderId="0" applyNumberFormat="0" applyFill="0" applyBorder="0" applyAlignment="0" applyProtection="0"/>
    <xf numFmtId="0" fontId="10" fillId="0" borderId="0"/>
    <xf numFmtId="0" fontId="10" fillId="0" borderId="0" applyNumberFormat="0" applyFont="0" applyBorder="0" applyProtection="0"/>
    <xf numFmtId="164" fontId="2" fillId="0" borderId="0" applyFont="0" applyFill="0" applyBorder="0" applyAlignment="0" applyProtection="0"/>
  </cellStyleXfs>
  <cellXfs count="77">
    <xf numFmtId="0" fontId="0" fillId="0" borderId="0" xfId="0"/>
    <xf numFmtId="0" fontId="4" fillId="3" borderId="0" xfId="3" applyFont="1" applyFill="1" applyAlignment="1"/>
    <xf numFmtId="0" fontId="5" fillId="3" borderId="0" xfId="4" applyFont="1" applyFill="1" applyAlignment="1">
      <alignment vertical="center"/>
    </xf>
    <xf numFmtId="0" fontId="6" fillId="3" borderId="0" xfId="3" applyFont="1" applyFill="1" applyAlignment="1"/>
    <xf numFmtId="0" fontId="7" fillId="0" borderId="0" xfId="4" applyFont="1" applyFill="1" applyAlignment="1">
      <alignment vertical="center"/>
    </xf>
    <xf numFmtId="0" fontId="8" fillId="0" borderId="0" xfId="3" applyFont="1" applyFill="1" applyAlignment="1"/>
    <xf numFmtId="0" fontId="3" fillId="3" borderId="0" xfId="3" applyFont="1" applyFill="1" applyAlignment="1"/>
    <xf numFmtId="0" fontId="3" fillId="3" borderId="0" xfId="6" applyFont="1" applyFill="1" applyAlignment="1"/>
    <xf numFmtId="0" fontId="13" fillId="3" borderId="0" xfId="7" applyFont="1" applyFill="1" applyAlignment="1"/>
    <xf numFmtId="0" fontId="5" fillId="4" borderId="0" xfId="4" applyFont="1" applyFill="1" applyAlignment="1">
      <alignment vertical="center"/>
    </xf>
    <xf numFmtId="0" fontId="3" fillId="4" borderId="0" xfId="3" applyFont="1" applyFill="1" applyAlignment="1"/>
    <xf numFmtId="0" fontId="3" fillId="4" borderId="0" xfId="3" applyFont="1" applyFill="1"/>
    <xf numFmtId="0" fontId="3" fillId="3" borderId="0" xfId="3" applyFont="1" applyFill="1"/>
    <xf numFmtId="0" fontId="9" fillId="0" borderId="0" xfId="1" applyFont="1"/>
    <xf numFmtId="0" fontId="9" fillId="4" borderId="0" xfId="1" applyFont="1" applyFill="1"/>
    <xf numFmtId="3" fontId="11" fillId="0" borderId="0" xfId="0" applyNumberFormat="1" applyFont="1"/>
    <xf numFmtId="3" fontId="3" fillId="0" borderId="0" xfId="0" applyNumberFormat="1" applyFont="1"/>
    <xf numFmtId="3" fontId="11" fillId="3" borderId="0" xfId="4" applyNumberFormat="1" applyFont="1" applyFill="1" applyAlignment="1"/>
    <xf numFmtId="3" fontId="3" fillId="3" borderId="0" xfId="9" applyNumberFormat="1" applyFont="1" applyFill="1" applyAlignment="1"/>
    <xf numFmtId="3" fontId="3" fillId="3" borderId="0" xfId="9" applyNumberFormat="1" applyFont="1" applyFill="1" applyAlignment="1">
      <alignment horizontal="left"/>
    </xf>
    <xf numFmtId="3" fontId="11" fillId="4" borderId="0" xfId="4" applyNumberFormat="1" applyFont="1" applyFill="1"/>
    <xf numFmtId="3" fontId="3" fillId="4" borderId="0" xfId="9" applyNumberFormat="1" applyFont="1" applyFill="1"/>
    <xf numFmtId="3" fontId="3" fillId="4" borderId="0" xfId="9" applyNumberFormat="1" applyFont="1" applyFill="1" applyAlignment="1">
      <alignment horizontal="left"/>
    </xf>
    <xf numFmtId="3" fontId="3" fillId="3" borderId="0" xfId="9" applyNumberFormat="1" applyFont="1" applyFill="1"/>
    <xf numFmtId="3" fontId="3" fillId="3" borderId="0" xfId="4" applyNumberFormat="1" applyFont="1" applyFill="1" applyAlignment="1"/>
    <xf numFmtId="3" fontId="3" fillId="3" borderId="0" xfId="4" applyNumberFormat="1" applyFont="1" applyFill="1" applyAlignment="1">
      <alignment horizontal="left"/>
    </xf>
    <xf numFmtId="3" fontId="16" fillId="3" borderId="0" xfId="7" applyNumberFormat="1" applyFont="1" applyFill="1" applyAlignment="1"/>
    <xf numFmtId="3" fontId="11" fillId="3" borderId="0" xfId="9" applyNumberFormat="1" applyFont="1" applyFill="1" applyAlignment="1">
      <alignment wrapText="1"/>
    </xf>
    <xf numFmtId="3" fontId="11" fillId="3" borderId="0" xfId="9" applyNumberFormat="1" applyFont="1" applyFill="1" applyAlignment="1">
      <alignment horizontal="left" wrapText="1"/>
    </xf>
    <xf numFmtId="3" fontId="3" fillId="3" borderId="0" xfId="11" applyNumberFormat="1" applyFont="1" applyFill="1"/>
    <xf numFmtId="3" fontId="16" fillId="3" borderId="0" xfId="10" applyNumberFormat="1" applyFont="1" applyFill="1" applyAlignment="1">
      <alignment horizontal="left" vertical="center"/>
    </xf>
    <xf numFmtId="3" fontId="3" fillId="3" borderId="0" xfId="12" applyNumberFormat="1" applyFont="1" applyFill="1" applyAlignment="1">
      <alignment horizontal="left" vertical="center" wrapText="1"/>
    </xf>
    <xf numFmtId="3" fontId="3" fillId="2" borderId="0" xfId="0" applyNumberFormat="1" applyFont="1" applyFill="1" applyAlignment="1">
      <alignment horizontal="left" vertical="center"/>
    </xf>
    <xf numFmtId="3" fontId="3" fillId="3" borderId="0" xfId="12" applyNumberFormat="1" applyFont="1" applyFill="1" applyAlignment="1">
      <alignment horizontal="left" vertical="center"/>
    </xf>
    <xf numFmtId="3" fontId="3" fillId="3" borderId="0" xfId="11" applyNumberFormat="1" applyFont="1" applyFill="1" applyAlignment="1">
      <alignment wrapText="1"/>
    </xf>
    <xf numFmtId="3" fontId="3" fillId="3" borderId="0" xfId="11" applyNumberFormat="1" applyFont="1" applyFill="1" applyAlignment="1">
      <alignment horizontal="left"/>
    </xf>
    <xf numFmtId="3" fontId="3" fillId="0" borderId="0" xfId="0" applyNumberFormat="1" applyFont="1" applyFill="1"/>
    <xf numFmtId="3" fontId="11" fillId="6" borderId="0" xfId="0" applyNumberFormat="1" applyFont="1" applyFill="1" applyAlignment="1"/>
    <xf numFmtId="3" fontId="3" fillId="6" borderId="0" xfId="0" applyNumberFormat="1" applyFont="1" applyFill="1" applyAlignment="1"/>
    <xf numFmtId="3" fontId="3" fillId="2" borderId="0" xfId="0" applyNumberFormat="1" applyFont="1" applyFill="1"/>
    <xf numFmtId="3" fontId="3" fillId="6" borderId="0" xfId="0" applyNumberFormat="1" applyFont="1" applyFill="1"/>
    <xf numFmtId="3" fontId="11" fillId="6" borderId="3" xfId="0" applyNumberFormat="1" applyFont="1" applyFill="1" applyBorder="1" applyAlignment="1"/>
    <xf numFmtId="3" fontId="11" fillId="6" borderId="3" xfId="0" applyNumberFormat="1" applyFont="1" applyFill="1" applyBorder="1" applyAlignment="1">
      <alignment horizontal="center"/>
    </xf>
    <xf numFmtId="3" fontId="3" fillId="6" borderId="3" xfId="0" applyNumberFormat="1" applyFont="1" applyFill="1" applyBorder="1" applyAlignment="1">
      <alignment wrapText="1"/>
    </xf>
    <xf numFmtId="3" fontId="11" fillId="6" borderId="4" xfId="0" applyNumberFormat="1" applyFont="1" applyFill="1" applyBorder="1" applyAlignment="1">
      <alignment horizontal="right" vertical="center" wrapText="1"/>
    </xf>
    <xf numFmtId="3" fontId="3" fillId="6" borderId="4" xfId="0" applyNumberFormat="1" applyFont="1" applyFill="1" applyBorder="1" applyAlignment="1">
      <alignment horizontal="right" vertical="center" wrapText="1"/>
    </xf>
    <xf numFmtId="3" fontId="3" fillId="6" borderId="5" xfId="0" applyNumberFormat="1" applyFont="1" applyFill="1" applyBorder="1"/>
    <xf numFmtId="3" fontId="11" fillId="6" borderId="5" xfId="0" applyNumberFormat="1" applyFont="1" applyFill="1" applyBorder="1" applyAlignment="1">
      <alignment horizontal="right" vertical="center" wrapText="1"/>
    </xf>
    <xf numFmtId="3" fontId="3" fillId="7" borderId="0" xfId="0" applyNumberFormat="1" applyFont="1" applyFill="1"/>
    <xf numFmtId="3" fontId="3" fillId="6" borderId="0" xfId="0" applyNumberFormat="1" applyFont="1" applyFill="1" applyBorder="1"/>
    <xf numFmtId="3" fontId="11" fillId="6" borderId="0" xfId="0" applyNumberFormat="1" applyFont="1" applyFill="1" applyBorder="1" applyAlignment="1">
      <alignment horizontal="right" vertical="center" wrapText="1"/>
    </xf>
    <xf numFmtId="3" fontId="3" fillId="7" borderId="0" xfId="0" applyNumberFormat="1" applyFont="1" applyFill="1" applyBorder="1"/>
    <xf numFmtId="3" fontId="3" fillId="6" borderId="0" xfId="2" applyNumberFormat="1" applyFont="1" applyFill="1"/>
    <xf numFmtId="3" fontId="11" fillId="6" borderId="0" xfId="0" applyNumberFormat="1" applyFont="1" applyFill="1" applyBorder="1"/>
    <xf numFmtId="3" fontId="3" fillId="6" borderId="6" xfId="0" applyNumberFormat="1" applyFont="1" applyFill="1" applyBorder="1"/>
    <xf numFmtId="3" fontId="11" fillId="6" borderId="6" xfId="0" applyNumberFormat="1" applyFont="1" applyFill="1" applyBorder="1"/>
    <xf numFmtId="3" fontId="3" fillId="6" borderId="0" xfId="2" applyNumberFormat="1" applyFont="1" applyFill="1" applyAlignment="1">
      <alignment wrapText="1"/>
    </xf>
    <xf numFmtId="3" fontId="3" fillId="6" borderId="0" xfId="0" applyNumberFormat="1" applyFont="1" applyFill="1" applyAlignment="1">
      <alignment wrapText="1"/>
    </xf>
    <xf numFmtId="3" fontId="3" fillId="2" borderId="0" xfId="0" applyNumberFormat="1" applyFont="1" applyFill="1" applyAlignment="1">
      <alignment wrapText="1"/>
    </xf>
    <xf numFmtId="3" fontId="3" fillId="6" borderId="0" xfId="0" applyNumberFormat="1" applyFont="1" applyFill="1" applyAlignment="1">
      <alignment vertical="top"/>
    </xf>
    <xf numFmtId="3" fontId="11" fillId="6" borderId="0" xfId="0" applyNumberFormat="1" applyFont="1" applyFill="1"/>
    <xf numFmtId="3" fontId="3" fillId="0" borderId="0" xfId="0" applyNumberFormat="1" applyFont="1" applyAlignment="1">
      <alignment vertical="center"/>
    </xf>
    <xf numFmtId="3" fontId="3" fillId="6" borderId="0" xfId="0" applyNumberFormat="1" applyFont="1" applyFill="1" applyAlignment="1">
      <alignment vertical="top" wrapText="1"/>
    </xf>
    <xf numFmtId="3" fontId="3" fillId="6" borderId="0" xfId="0" applyNumberFormat="1" applyFont="1" applyFill="1" applyAlignment="1">
      <alignment horizontal="left"/>
    </xf>
    <xf numFmtId="3" fontId="3" fillId="2" borderId="0" xfId="0" applyNumberFormat="1" applyFont="1" applyFill="1" applyAlignment="1">
      <alignment horizontal="left"/>
    </xf>
    <xf numFmtId="3" fontId="16" fillId="6" borderId="0" xfId="1" applyNumberFormat="1" applyFont="1" applyFill="1" applyAlignment="1"/>
    <xf numFmtId="3" fontId="16" fillId="0" borderId="0" xfId="1" applyNumberFormat="1" applyFont="1"/>
    <xf numFmtId="3" fontId="16" fillId="6" borderId="0" xfId="1" applyNumberFormat="1" applyFont="1" applyFill="1" applyAlignment="1">
      <alignment horizontal="right"/>
    </xf>
    <xf numFmtId="3" fontId="19" fillId="6" borderId="0" xfId="0" applyNumberFormat="1" applyFont="1" applyFill="1"/>
    <xf numFmtId="3" fontId="11" fillId="5" borderId="2" xfId="13" applyNumberFormat="1" applyFont="1" applyFill="1" applyBorder="1" applyAlignment="1">
      <alignment horizontal="right"/>
    </xf>
    <xf numFmtId="3" fontId="11" fillId="5" borderId="2" xfId="0" applyNumberFormat="1" applyFont="1" applyFill="1" applyBorder="1" applyAlignment="1">
      <alignment horizontal="left"/>
    </xf>
    <xf numFmtId="3" fontId="3" fillId="0" borderId="0" xfId="0" applyNumberFormat="1" applyFont="1" applyAlignment="1">
      <alignment horizontal="right"/>
    </xf>
    <xf numFmtId="3" fontId="3" fillId="0" borderId="0" xfId="0" pivotButton="1" applyNumberFormat="1" applyFont="1"/>
    <xf numFmtId="3" fontId="3" fillId="0" borderId="0" xfId="0" applyNumberFormat="1" applyFont="1" applyAlignment="1">
      <alignment horizontal="left"/>
    </xf>
    <xf numFmtId="3" fontId="3" fillId="2" borderId="1" xfId="0" applyNumberFormat="1" applyFont="1" applyFill="1" applyBorder="1" applyAlignment="1">
      <alignment horizontal="right" vertical="center" wrapText="1"/>
    </xf>
    <xf numFmtId="3" fontId="3" fillId="2" borderId="0" xfId="0" applyNumberFormat="1" applyFont="1" applyFill="1" applyBorder="1" applyAlignment="1">
      <alignment horizontal="right" vertical="center" wrapText="1"/>
    </xf>
    <xf numFmtId="3" fontId="3" fillId="0" borderId="0" xfId="2" applyNumberFormat="1" applyFont="1"/>
  </cellXfs>
  <cellStyles count="14">
    <cellStyle name="Comma" xfId="13" builtinId="3"/>
    <cellStyle name="Hyperlink" xfId="1" builtinId="8"/>
    <cellStyle name="Hyperlink 2" xfId="5" xr:uid="{20526DDC-141D-4F9F-B40E-571E7995D738}"/>
    <cellStyle name="Hyperlink 2 2" xfId="7" xr:uid="{7764D379-C6C3-4943-8719-C564AA653050}"/>
    <cellStyle name="Hyperlink 2 2 2" xfId="10" xr:uid="{C7A5600F-A3EA-476A-9804-6BA2457741A9}"/>
    <cellStyle name="Hyperlink 3" xfId="8" xr:uid="{174338D5-85DE-497E-8F6B-FAFF676DDCD7}"/>
    <cellStyle name="Normal" xfId="0" builtinId="0"/>
    <cellStyle name="Normal 2 2 2 2" xfId="4" xr:uid="{D58BAFC2-C3AB-49FE-8567-BD0DF67E2577}"/>
    <cellStyle name="Normal 2 3" xfId="9" xr:uid="{856A90B7-AD5D-465F-9E1B-0903C38A7468}"/>
    <cellStyle name="Normal 2 4" xfId="12" xr:uid="{CAF034E4-FE9F-4304-A49D-7CF7F30293B8}"/>
    <cellStyle name="Normal 5" xfId="11" xr:uid="{BCC18796-E4E5-4DD5-A473-117FB691FB5F}"/>
    <cellStyle name="Normal 6 2" xfId="3" xr:uid="{463B753E-1A95-436C-83D5-CEDC3C3679BD}"/>
    <cellStyle name="Normal 7 2" xfId="6" xr:uid="{C5129DDC-A019-4576-B13E-0E9CEDB744A5}"/>
    <cellStyle name="Percent" xfId="2" builtinId="5"/>
  </cellStyles>
  <dxfs count="27">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xdr:colOff>
      <xdr:row>0</xdr:row>
      <xdr:rowOff>133350</xdr:rowOff>
    </xdr:from>
    <xdr:ext cx="996311" cy="969648"/>
    <xdr:pic>
      <xdr:nvPicPr>
        <xdr:cNvPr id="4" name="Picture 5" descr="Accredited Official Statistics logo">
          <a:extLst>
            <a:ext uri="{FF2B5EF4-FFF2-40B4-BE49-F238E27FC236}">
              <a16:creationId xmlns:a16="http://schemas.microsoft.com/office/drawing/2014/main" id="{CE4A89BF-BA4A-40B0-BCDC-8E4C581ED6FF}"/>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962525" y="13335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39390ACC-3195-4963-8E0D-29CC8A743A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352425</xdr:colOff>
      <xdr:row>0</xdr:row>
      <xdr:rowOff>66675</xdr:rowOff>
    </xdr:from>
    <xdr:ext cx="828675" cy="818433"/>
    <xdr:pic>
      <xdr:nvPicPr>
        <xdr:cNvPr id="4" name="Picture 22" descr="Accredited Official Statistics logo">
          <a:extLst>
            <a:ext uri="{FF2B5EF4-FFF2-40B4-BE49-F238E27FC236}">
              <a16:creationId xmlns:a16="http://schemas.microsoft.com/office/drawing/2014/main" id="{8B3C9424-5C40-4D3A-A0BB-23A395C74145}"/>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7791450" y="66675"/>
          <a:ext cx="828675" cy="818433"/>
        </a:xfrm>
        <a:prstGeom prst="rect">
          <a:avLst/>
        </a:prstGeom>
        <a:noFill/>
        <a:ln cap="flat">
          <a:noFill/>
        </a:ln>
      </xdr:spPr>
    </xdr:pic>
    <xdr:clientData/>
  </xdr:oneCellAnchor>
  <xdr:twoCellAnchor editAs="oneCell">
    <xdr:from>
      <xdr:col>3</xdr:col>
      <xdr:colOff>1143000</xdr:colOff>
      <xdr:row>0</xdr:row>
      <xdr:rowOff>0</xdr:rowOff>
    </xdr:from>
    <xdr:to>
      <xdr:col>4</xdr:col>
      <xdr:colOff>1543050</xdr:colOff>
      <xdr:row>4</xdr:row>
      <xdr:rowOff>333216</xdr:rowOff>
    </xdr:to>
    <xdr:pic>
      <xdr:nvPicPr>
        <xdr:cNvPr id="3" name="Picture 2" descr="Ministry of Housing, Communities and Local Government logo">
          <a:extLst>
            <a:ext uri="{FF2B5EF4-FFF2-40B4-BE49-F238E27FC236}">
              <a16:creationId xmlns:a16="http://schemas.microsoft.com/office/drawing/2014/main" id="{A67D9497-F3F5-439E-ADEB-5D59A265ED9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582025"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811.466495833331" createdVersion="8" refreshedVersion="8" minRefreshableVersion="3" recordCount="16" xr:uid="{EEAC10C6-860F-403B-A129-B42A0518B673}">
  <cacheSource type="worksheet">
    <worksheetSource ref="A1:F1048576" sheet="Data"/>
  </cacheSource>
  <cacheFields count="6">
    <cacheField name="FINANCIAL_YEAR" numFmtId="0">
      <sharedItems containsBlank="1" count="16">
        <s v="2010/11"/>
        <s v="2011/12"/>
        <s v="2012/13"/>
        <s v="2013/14"/>
        <s v="2014/15"/>
        <s v="2015/16"/>
        <s v="2016/17"/>
        <s v="2017/18"/>
        <s v="2018/19"/>
        <s v="2019/20"/>
        <s v="2020/21"/>
        <s v="2021/22"/>
        <s v="2022/23"/>
        <s v="2023/24"/>
        <s v="2024/25"/>
        <m/>
      </sharedItems>
    </cacheField>
    <cacheField name="FR_Fatalities_Burns" numFmtId="0">
      <sharedItems containsString="0" containsBlank="1" containsNumber="1" containsInteger="1" minValue="56" maxValue="93"/>
    </cacheField>
    <cacheField name="FR_Fatalities_Overcome_by_gas_or_smoke" numFmtId="0">
      <sharedItems containsString="0" containsBlank="1" containsNumber="1" containsInteger="1" minValue="77" maxValue="122"/>
    </cacheField>
    <cacheField name="FR_Fatalities_Burns_and_overcome_by_gas_or_smoke" numFmtId="0">
      <sharedItems containsString="0" containsBlank="1" containsNumber="1" containsInteger="1" minValue="38" maxValue="63"/>
    </cacheField>
    <cacheField name="FR_Fatalities_Other" numFmtId="0">
      <sharedItems containsString="0" containsBlank="1" containsNumber="1" containsInteger="1" minValue="8" maxValue="26"/>
    </cacheField>
    <cacheField name="FR_Fatalities_Unspecified" numFmtId="0">
      <sharedItems containsString="0" containsBlank="1" containsNumber="1" containsInteger="1" minValue="18" maxValue="8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x v="0"/>
    <n v="82"/>
    <n v="122"/>
    <n v="59"/>
    <n v="25"/>
    <n v="46"/>
  </r>
  <r>
    <x v="1"/>
    <n v="89"/>
    <n v="109"/>
    <n v="51"/>
    <n v="26"/>
    <n v="38"/>
  </r>
  <r>
    <x v="2"/>
    <n v="93"/>
    <n v="93"/>
    <n v="63"/>
    <n v="19"/>
    <n v="18"/>
  </r>
  <r>
    <x v="3"/>
    <n v="56"/>
    <n v="114"/>
    <n v="55"/>
    <n v="18"/>
    <n v="33"/>
  </r>
  <r>
    <x v="4"/>
    <n v="76"/>
    <n v="92"/>
    <n v="48"/>
    <n v="16"/>
    <n v="32"/>
  </r>
  <r>
    <x v="5"/>
    <n v="62"/>
    <n v="111"/>
    <n v="61"/>
    <n v="15"/>
    <n v="56"/>
  </r>
  <r>
    <x v="6"/>
    <n v="69"/>
    <n v="102"/>
    <n v="46"/>
    <n v="13"/>
    <n v="34"/>
  </r>
  <r>
    <x v="7"/>
    <n v="83"/>
    <n v="102"/>
    <n v="49"/>
    <n v="15"/>
    <n v="89"/>
  </r>
  <r>
    <x v="8"/>
    <n v="69"/>
    <n v="85"/>
    <n v="50"/>
    <n v="8"/>
    <n v="39"/>
  </r>
  <r>
    <x v="9"/>
    <n v="73"/>
    <n v="79"/>
    <n v="52"/>
    <n v="12"/>
    <n v="27"/>
  </r>
  <r>
    <x v="10"/>
    <n v="74"/>
    <n v="80"/>
    <n v="38"/>
    <n v="11"/>
    <n v="33"/>
  </r>
  <r>
    <x v="11"/>
    <n v="83"/>
    <n v="94"/>
    <n v="47"/>
    <n v="10"/>
    <n v="38"/>
  </r>
  <r>
    <x v="12"/>
    <n v="83"/>
    <n v="82"/>
    <n v="54"/>
    <n v="9"/>
    <n v="40"/>
  </r>
  <r>
    <x v="13"/>
    <n v="71"/>
    <n v="77"/>
    <n v="43"/>
    <n v="10"/>
    <n v="50"/>
  </r>
  <r>
    <x v="14"/>
    <n v="78"/>
    <n v="93"/>
    <n v="47"/>
    <n v="8"/>
    <n v="45"/>
  </r>
  <r>
    <x v="15"/>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C9CBB63-707F-434A-87E6-59A8FE7E0681}" name="PivotTable68"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20" firstHeaderRow="0" firstDataRow="1" firstDataCol="1"/>
  <pivotFields count="6">
    <pivotField axis="axisRow" showAll="0">
      <items count="17">
        <item x="0"/>
        <item x="1"/>
        <item x="2"/>
        <item x="3"/>
        <item x="4"/>
        <item x="5"/>
        <item x="6"/>
        <item x="7"/>
        <item x="8"/>
        <item x="9"/>
        <item x="10"/>
        <item x="11"/>
        <item x="12"/>
        <item x="13"/>
        <item x="14"/>
        <item x="15"/>
        <item t="default"/>
      </items>
    </pivotField>
    <pivotField dataField="1" showAll="0"/>
    <pivotField dataField="1" showAll="0"/>
    <pivotField dataField="1" showAll="0"/>
    <pivotField dataField="1" showAll="0"/>
    <pivotField dataField="1" showAl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5">
    <i>
      <x/>
    </i>
    <i i="1">
      <x v="1"/>
    </i>
    <i i="2">
      <x v="2"/>
    </i>
    <i i="3">
      <x v="3"/>
    </i>
    <i i="4">
      <x v="4"/>
    </i>
  </colItems>
  <dataFields count="5">
    <dataField name="Sum of FR_FATALITIES_BURNS" fld="1" baseField="0" baseItem="0"/>
    <dataField name="Sum of FR_FATALITIES_OVERCOME_BY_GAS_OR_SMOKE" fld="2" baseField="0" baseItem="0"/>
    <dataField name="Sum of FR_FATALITIES_BURNS_AND_OVERCOME_BY_GAS_OR_SMOKE" fld="3" baseField="0" baseItem="0"/>
    <dataField name="Sum of FR_FATALITIES_OTHER" fld="4" baseField="0" baseItem="0"/>
    <dataField name="Sum of FR_FATALITIES_UNSPECIFIED" fld="5" baseField="0" baseItem="0"/>
  </dataFields>
  <formats count="24">
    <format dxfId="26">
      <pivotArea type="all" dataOnly="0" outline="0" fieldPosition="0"/>
    </format>
    <format dxfId="25">
      <pivotArea outline="0" collapsedLevelsAreSubtotals="1" fieldPosition="0"/>
    </format>
    <format dxfId="24">
      <pivotArea field="0" type="button" dataOnly="0" labelOnly="1" outline="0" axis="axisRow" fieldPosition="0"/>
    </format>
    <format dxfId="23">
      <pivotArea dataOnly="0" labelOnly="1" fieldPosition="0">
        <references count="1">
          <reference field="0" count="0"/>
        </references>
      </pivotArea>
    </format>
    <format dxfId="22">
      <pivotArea dataOnly="0" labelOnly="1" grandRow="1" outline="0" fieldPosition="0"/>
    </format>
    <format dxfId="21">
      <pivotArea dataOnly="0" labelOnly="1" outline="0" fieldPosition="0">
        <references count="1">
          <reference field="4294967294" count="5">
            <x v="0"/>
            <x v="1"/>
            <x v="2"/>
            <x v="3"/>
            <x v="4"/>
          </reference>
        </references>
      </pivotArea>
    </format>
    <format dxfId="20">
      <pivotArea type="all" dataOnly="0" outline="0" fieldPosition="0"/>
    </format>
    <format dxfId="19">
      <pivotArea outline="0" collapsedLevelsAreSubtotals="1" fieldPosition="0"/>
    </format>
    <format dxfId="18">
      <pivotArea field="0" type="button" dataOnly="0" labelOnly="1" outline="0" axis="axisRow" fieldPosition="0"/>
    </format>
    <format dxfId="17">
      <pivotArea dataOnly="0" labelOnly="1" fieldPosition="0">
        <references count="1">
          <reference field="0" count="0"/>
        </references>
      </pivotArea>
    </format>
    <format dxfId="16">
      <pivotArea dataOnly="0" labelOnly="1" grandRow="1" outline="0" fieldPosition="0"/>
    </format>
    <format dxfId="15">
      <pivotArea dataOnly="0" labelOnly="1" outline="0" fieldPosition="0">
        <references count="1">
          <reference field="4294967294" count="5">
            <x v="0"/>
            <x v="1"/>
            <x v="2"/>
            <x v="3"/>
            <x v="4"/>
          </reference>
        </references>
      </pivotArea>
    </format>
    <format dxfId="14">
      <pivotArea type="all" dataOnly="0" outline="0" fieldPosition="0"/>
    </format>
    <format dxfId="13">
      <pivotArea outline="0" collapsedLevelsAreSubtotals="1" fieldPosition="0"/>
    </format>
    <format dxfId="12">
      <pivotArea field="0" type="button" dataOnly="0" labelOnly="1" outline="0" axis="axisRow" fieldPosition="0"/>
    </format>
    <format dxfId="11">
      <pivotArea dataOnly="0" labelOnly="1" fieldPosition="0">
        <references count="1">
          <reference field="0" count="0"/>
        </references>
      </pivotArea>
    </format>
    <format dxfId="10">
      <pivotArea dataOnly="0" labelOnly="1" grandRow="1" outline="0" fieldPosition="0"/>
    </format>
    <format dxfId="9">
      <pivotArea dataOnly="0" labelOnly="1" outline="0" fieldPosition="0">
        <references count="1">
          <reference field="4294967294" count="5">
            <x v="0"/>
            <x v="1"/>
            <x v="2"/>
            <x v="3"/>
            <x v="4"/>
          </reference>
        </references>
      </pivotArea>
    </format>
    <format dxfId="8">
      <pivotArea type="all" dataOnly="0" outline="0" fieldPosition="0"/>
    </format>
    <format dxfId="7">
      <pivotArea outline="0" collapsedLevelsAreSubtotals="1" fieldPosition="0"/>
    </format>
    <format dxfId="6">
      <pivotArea field="0" type="button" dataOnly="0" labelOnly="1" outline="0" axis="axisRow" fieldPosition="0"/>
    </format>
    <format dxfId="5">
      <pivotArea dataOnly="0" labelOnly="1" fieldPosition="0">
        <references count="1">
          <reference field="0" count="0"/>
        </references>
      </pivotArea>
    </format>
    <format dxfId="4">
      <pivotArea dataOnly="0" labelOnly="1" grandRow="1" outline="0" fieldPosition="0"/>
    </format>
    <format dxfId="3">
      <pivotArea dataOnly="0" labelOnly="1" outline="0" fieldPosition="0">
        <references count="1">
          <reference field="4294967294" count="5">
            <x v="0"/>
            <x v="1"/>
            <x v="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2.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98891-B219-47F3-9972-9B5C6D401693}">
  <sheetPr codeName="Sheet6">
    <tabColor rgb="FFFF0000"/>
  </sheetPr>
  <dimension ref="A1:B9"/>
  <sheetViews>
    <sheetView zoomScaleNormal="100" workbookViewId="0">
      <selection activeCell="B1" sqref="B1"/>
    </sheetView>
  </sheetViews>
  <sheetFormatPr defaultRowHeight="15" x14ac:dyDescent="0.2"/>
  <cols>
    <col min="1" max="1" width="25.140625" style="16" bestFit="1" customWidth="1"/>
    <col min="2" max="2" width="14.5703125" style="16" bestFit="1" customWidth="1"/>
    <col min="3" max="16384" width="9.140625" style="16"/>
  </cols>
  <sheetData>
    <row r="1" spans="1:2" ht="15.75" x14ac:dyDescent="0.25">
      <c r="A1" s="15" t="s">
        <v>59</v>
      </c>
      <c r="B1" s="16" t="s">
        <v>86</v>
      </c>
    </row>
    <row r="2" spans="1:2" x14ac:dyDescent="0.2">
      <c r="A2" s="16" t="s">
        <v>60</v>
      </c>
      <c r="B2" s="16" t="s">
        <v>84</v>
      </c>
    </row>
    <row r="3" spans="1:2" x14ac:dyDescent="0.2">
      <c r="A3" s="16" t="s">
        <v>61</v>
      </c>
      <c r="B3" s="16" t="s">
        <v>78</v>
      </c>
    </row>
    <row r="4" spans="1:2" x14ac:dyDescent="0.2">
      <c r="A4" s="16" t="s">
        <v>62</v>
      </c>
      <c r="B4" s="16" t="s">
        <v>79</v>
      </c>
    </row>
    <row r="5" spans="1:2" x14ac:dyDescent="0.2">
      <c r="A5" s="16" t="s">
        <v>63</v>
      </c>
      <c r="B5" s="16" t="s">
        <v>64</v>
      </c>
    </row>
    <row r="6" spans="1:2" x14ac:dyDescent="0.2">
      <c r="A6" s="16" t="s">
        <v>65</v>
      </c>
      <c r="B6" s="16">
        <v>2025</v>
      </c>
    </row>
    <row r="7" spans="1:2" x14ac:dyDescent="0.2">
      <c r="A7" s="16" t="s">
        <v>66</v>
      </c>
      <c r="B7" s="16" t="s">
        <v>80</v>
      </c>
    </row>
    <row r="8" spans="1:2" x14ac:dyDescent="0.2">
      <c r="A8" s="16" t="s">
        <v>67</v>
      </c>
      <c r="B8" s="16">
        <v>2024</v>
      </c>
    </row>
    <row r="9" spans="1:2" x14ac:dyDescent="0.2">
      <c r="A9" s="16" t="s">
        <v>68</v>
      </c>
      <c r="B9" s="16" t="s">
        <v>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F7F24-7F07-4999-BFD6-D086D42843DF}">
  <sheetPr codeName="Sheet2"/>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row r="2" spans="1:11" ht="23.25" x14ac:dyDescent="0.2">
      <c r="A2" s="2" t="s">
        <v>20</v>
      </c>
    </row>
    <row r="3" spans="1:11" ht="23.25" x14ac:dyDescent="0.2">
      <c r="A3" s="9" t="str">
        <f>_xlfn.CONCAT("England, ",config!B7," ",config!B8," to ",config!B5," ",config!B6,": Data tables")</f>
        <v>England, April 2024 to March 2025: Data tables</v>
      </c>
    </row>
    <row r="4" spans="1:11" ht="45" customHeight="1" x14ac:dyDescent="0.25">
      <c r="A4" s="3" t="s">
        <v>29</v>
      </c>
      <c r="C4" s="4"/>
      <c r="K4" s="5"/>
    </row>
    <row r="5" spans="1:11" ht="32.25" customHeight="1" x14ac:dyDescent="0.2">
      <c r="A5" s="10" t="str">
        <f>_xlfn.CONCAT("Responsible Statistician: ",config!B4)</f>
        <v>Responsible Statistician: William Bagridge</v>
      </c>
      <c r="B5" s="6"/>
    </row>
    <row r="6" spans="1:11" ht="15" x14ac:dyDescent="0.2">
      <c r="A6" s="13" t="s">
        <v>71</v>
      </c>
      <c r="B6" s="6"/>
    </row>
    <row r="7" spans="1:11" ht="15" x14ac:dyDescent="0.2">
      <c r="A7" s="14" t="s">
        <v>70</v>
      </c>
      <c r="B7" s="8"/>
    </row>
    <row r="8" spans="1:11" ht="28.5" customHeight="1" x14ac:dyDescent="0.2">
      <c r="A8" s="14" t="str">
        <f>_xlfn.CONCAT("Published: ",config!B1)</f>
        <v>Published: 14 August 2025</v>
      </c>
      <c r="B8" s="7"/>
    </row>
    <row r="9" spans="1:11" ht="15" x14ac:dyDescent="0.2">
      <c r="A9" s="13" t="str">
        <f>_xlfn.CONCAT("Next update: ",config!B2)</f>
        <v>Next update: Autumn 2026</v>
      </c>
      <c r="B9" s="7"/>
    </row>
    <row r="10" spans="1:11" ht="30" customHeight="1" x14ac:dyDescent="0.2">
      <c r="A10" s="11" t="str">
        <f>_xlfn.CONCAT("Crown copyright © ",config!B6)</f>
        <v>Crown copyright © 2025</v>
      </c>
    </row>
    <row r="11" spans="1:11" ht="15" x14ac:dyDescent="0.2">
      <c r="A11" s="13" t="s">
        <v>21</v>
      </c>
    </row>
    <row r="12" spans="1:11" ht="26.25" customHeight="1" x14ac:dyDescent="0.2">
      <c r="A12" s="12" t="s">
        <v>22</v>
      </c>
    </row>
    <row r="13" spans="1:11" ht="15" x14ac:dyDescent="0.2">
      <c r="A13" s="12" t="s">
        <v>40</v>
      </c>
    </row>
    <row r="14" spans="1:11" ht="15" x14ac:dyDescent="0.2">
      <c r="A14" s="13" t="s">
        <v>69</v>
      </c>
    </row>
  </sheetData>
  <hyperlinks>
    <hyperlink ref="A14" r:id="rId1" xr:uid="{F9A33A34-6742-4DC8-8145-75CB791F5E49}"/>
    <hyperlink ref="A7" r:id="rId2" xr:uid="{3948A296-B16B-40FC-9AD4-0C1E3112DC07}"/>
    <hyperlink ref="A6" r:id="rId3" xr:uid="{FAA931B0-EDD3-4322-9C89-39C64B9AFA8A}"/>
    <hyperlink ref="A11" location="Contents!A1" display="Contents" xr:uid="{F9EC8562-CD48-4047-9647-F8E79E21D780}"/>
    <hyperlink ref="A8" r:id="rId4" display="https://www.gov.uk/government/collections/fire-statistics-great-britain" xr:uid="{42C06A16-F832-4FA7-9AAD-AEE9A8179312}"/>
    <hyperlink ref="A9" r:id="rId5" display="https://www.gov.uk/search/research-and-statistics?keywords=fire&amp;content_store_document_type=upcoming_statistics&amp;order=release-date-oldest" xr:uid="{17CA7683-47F5-4C93-89D2-BCB6EB2058F1}"/>
  </hyperlinks>
  <pageMargins left="0.70000000000000007" right="0.70000000000000007" top="0.75" bottom="0.75" header="0.30000000000000004" footer="0.30000000000000004"/>
  <pageSetup paperSize="9" fitToWidth="0" fitToHeight="0"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C5BD3-DAE4-40AB-AEED-D42CB01C0D05}">
  <sheetPr codeName="Sheet3"/>
  <dimension ref="A1:R24"/>
  <sheetViews>
    <sheetView zoomScaleNormal="100" workbookViewId="0"/>
  </sheetViews>
  <sheetFormatPr defaultColWidth="9.42578125" defaultRowHeight="15" x14ac:dyDescent="0.2"/>
  <cols>
    <col min="1" max="1" width="17.140625" style="29" customWidth="1"/>
    <col min="2" max="2" width="43.42578125" style="34" customWidth="1"/>
    <col min="3" max="3" width="51" style="34" customWidth="1"/>
    <col min="4" max="4" width="20.85546875" style="29" customWidth="1"/>
    <col min="5" max="5" width="24.85546875" style="29" customWidth="1"/>
    <col min="6" max="6" width="9.42578125" style="29" customWidth="1"/>
    <col min="7" max="16384" width="9.42578125" style="29"/>
  </cols>
  <sheetData>
    <row r="1" spans="1:18" s="18" customFormat="1" ht="15.75" x14ac:dyDescent="0.25">
      <c r="A1" s="17" t="s">
        <v>20</v>
      </c>
      <c r="D1" s="19"/>
      <c r="E1" s="19"/>
    </row>
    <row r="2" spans="1:18" s="23" customFormat="1" ht="20.25" customHeight="1" x14ac:dyDescent="0.25">
      <c r="A2" s="20" t="s">
        <v>90</v>
      </c>
      <c r="B2" s="21"/>
      <c r="C2" s="21"/>
      <c r="D2" s="22"/>
      <c r="E2" s="22"/>
      <c r="F2" s="21"/>
    </row>
    <row r="3" spans="1:18" s="24" customFormat="1" x14ac:dyDescent="0.2">
      <c r="A3" s="24" t="s">
        <v>23</v>
      </c>
      <c r="D3" s="25"/>
      <c r="E3" s="25"/>
    </row>
    <row r="4" spans="1:18" s="24" customFormat="1" x14ac:dyDescent="0.2">
      <c r="A4" s="26" t="s">
        <v>24</v>
      </c>
      <c r="D4" s="25"/>
      <c r="E4" s="25"/>
    </row>
    <row r="5" spans="1:18" ht="45.75" customHeight="1" x14ac:dyDescent="0.25">
      <c r="A5" s="27" t="s">
        <v>25</v>
      </c>
      <c r="B5" s="27" t="s">
        <v>26</v>
      </c>
      <c r="C5" s="27" t="s">
        <v>38</v>
      </c>
      <c r="D5" s="27" t="s">
        <v>27</v>
      </c>
      <c r="E5" s="28" t="s">
        <v>49</v>
      </c>
    </row>
    <row r="6" spans="1:18" ht="30" x14ac:dyDescent="0.2">
      <c r="A6" s="30" t="s">
        <v>30</v>
      </c>
      <c r="B6" s="31" t="s">
        <v>31</v>
      </c>
      <c r="C6" s="31" t="s">
        <v>39</v>
      </c>
      <c r="D6" s="32" t="str">
        <f>_xlfn.CONCAT("2009/10 to ", config!B9)</f>
        <v>2009/10 to 2024/25</v>
      </c>
      <c r="E6" s="33" t="s">
        <v>28</v>
      </c>
    </row>
    <row r="7" spans="1:18" x14ac:dyDescent="0.2">
      <c r="A7" s="26"/>
      <c r="B7" s="31"/>
      <c r="C7" s="31"/>
      <c r="D7" s="31"/>
      <c r="E7" s="31"/>
      <c r="F7" s="31"/>
      <c r="G7" s="31"/>
      <c r="H7" s="31"/>
      <c r="I7" s="31"/>
      <c r="J7" s="31"/>
      <c r="K7" s="31"/>
      <c r="L7" s="31"/>
      <c r="M7" s="31"/>
      <c r="N7" s="31"/>
      <c r="O7" s="31"/>
      <c r="P7" s="31"/>
      <c r="Q7" s="31"/>
      <c r="R7" s="31"/>
    </row>
    <row r="8" spans="1:18" x14ac:dyDescent="0.2">
      <c r="D8" s="35"/>
    </row>
    <row r="9" spans="1:18" x14ac:dyDescent="0.2">
      <c r="D9" s="35"/>
    </row>
    <row r="10" spans="1:18" x14ac:dyDescent="0.2">
      <c r="D10" s="35"/>
    </row>
    <row r="11" spans="1:18" x14ac:dyDescent="0.2">
      <c r="D11" s="35"/>
    </row>
    <row r="12" spans="1:18" x14ac:dyDescent="0.2">
      <c r="D12" s="35"/>
    </row>
    <row r="13" spans="1:18" x14ac:dyDescent="0.2">
      <c r="D13" s="35"/>
    </row>
    <row r="14" spans="1:18" x14ac:dyDescent="0.2">
      <c r="D14" s="35"/>
    </row>
    <row r="15" spans="1:18" x14ac:dyDescent="0.2">
      <c r="D15" s="35"/>
    </row>
    <row r="16" spans="1:18" x14ac:dyDescent="0.2">
      <c r="D16" s="35"/>
    </row>
    <row r="17" spans="4:4" x14ac:dyDescent="0.2">
      <c r="D17" s="35"/>
    </row>
    <row r="18" spans="4:4" x14ac:dyDescent="0.2">
      <c r="D18" s="35"/>
    </row>
    <row r="19" spans="4:4" x14ac:dyDescent="0.2">
      <c r="D19" s="35"/>
    </row>
    <row r="20" spans="4:4" x14ac:dyDescent="0.2">
      <c r="D20" s="35"/>
    </row>
    <row r="21" spans="4:4" x14ac:dyDescent="0.2">
      <c r="D21" s="35"/>
    </row>
    <row r="22" spans="4:4" x14ac:dyDescent="0.2">
      <c r="D22" s="35"/>
    </row>
    <row r="23" spans="4:4" x14ac:dyDescent="0.2">
      <c r="D23" s="35"/>
    </row>
    <row r="24" spans="4:4" x14ac:dyDescent="0.2">
      <c r="D24" s="35"/>
    </row>
  </sheetData>
  <hyperlinks>
    <hyperlink ref="A4" location="Cover_sheet!A1" display="Cover sheet" xr:uid="{3CB6DFBB-42AB-4751-97E3-AB41FFB5DB93}"/>
    <hyperlink ref="A6" location="FIRE0504!A1" display="FIRE0504" xr:uid="{8D8A60E3-C3CB-4154-ABAD-323524528259}"/>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22C8-5942-497B-9513-80E01BED62B1}">
  <sheetPr codeName="Sheet4"/>
  <dimension ref="A1:N16"/>
  <sheetViews>
    <sheetView zoomScaleNormal="100" workbookViewId="0"/>
  </sheetViews>
  <sheetFormatPr defaultColWidth="9.140625" defaultRowHeight="15" x14ac:dyDescent="0.2"/>
  <cols>
    <col min="1" max="1" width="16.140625" style="36" bestFit="1" customWidth="1"/>
    <col min="2" max="2" width="18.5703125" style="36" bestFit="1" customWidth="1"/>
    <col min="3" max="3" width="40.140625" style="36" bestFit="1" customWidth="1"/>
    <col min="4" max="4" width="50.5703125" style="36" bestFit="1" customWidth="1"/>
    <col min="5" max="5" width="18.5703125" style="36" bestFit="1" customWidth="1"/>
    <col min="6" max="6" width="24.42578125" style="36" bestFit="1" customWidth="1"/>
    <col min="7" max="16384" width="9.140625" style="36"/>
  </cols>
  <sheetData>
    <row r="1" spans="1:14" x14ac:dyDescent="0.2">
      <c r="A1" s="16" t="s">
        <v>36</v>
      </c>
      <c r="B1" s="16" t="s">
        <v>72</v>
      </c>
      <c r="C1" s="16" t="s">
        <v>73</v>
      </c>
      <c r="D1" s="16" t="s">
        <v>74</v>
      </c>
      <c r="E1" s="16" t="s">
        <v>75</v>
      </c>
      <c r="F1" s="16" t="s">
        <v>76</v>
      </c>
      <c r="I1" s="16"/>
      <c r="J1" s="16"/>
      <c r="K1" s="16"/>
      <c r="L1" s="16"/>
      <c r="M1" s="16"/>
      <c r="N1" s="16"/>
    </row>
    <row r="2" spans="1:14" x14ac:dyDescent="0.2">
      <c r="A2" s="16" t="s">
        <v>3</v>
      </c>
      <c r="B2" s="16">
        <v>82</v>
      </c>
      <c r="C2" s="16">
        <v>122</v>
      </c>
      <c r="D2" s="16">
        <v>59</v>
      </c>
      <c r="E2" s="16">
        <v>25</v>
      </c>
      <c r="F2" s="16">
        <v>46</v>
      </c>
      <c r="I2" s="16"/>
    </row>
    <row r="3" spans="1:14" x14ac:dyDescent="0.2">
      <c r="A3" s="16" t="s">
        <v>4</v>
      </c>
      <c r="B3" s="16">
        <v>89</v>
      </c>
      <c r="C3" s="16">
        <v>109</v>
      </c>
      <c r="D3" s="16">
        <v>51</v>
      </c>
      <c r="E3" s="16">
        <v>26</v>
      </c>
      <c r="F3" s="16">
        <v>38</v>
      </c>
      <c r="I3" s="16"/>
    </row>
    <row r="4" spans="1:14" x14ac:dyDescent="0.2">
      <c r="A4" s="16" t="s">
        <v>5</v>
      </c>
      <c r="B4" s="16">
        <v>93</v>
      </c>
      <c r="C4" s="16">
        <v>93</v>
      </c>
      <c r="D4" s="16">
        <v>63</v>
      </c>
      <c r="E4" s="16">
        <v>19</v>
      </c>
      <c r="F4" s="16">
        <v>18</v>
      </c>
      <c r="I4" s="16"/>
    </row>
    <row r="5" spans="1:14" x14ac:dyDescent="0.2">
      <c r="A5" s="16" t="s">
        <v>6</v>
      </c>
      <c r="B5" s="16">
        <v>56</v>
      </c>
      <c r="C5" s="16">
        <v>114</v>
      </c>
      <c r="D5" s="16">
        <v>55</v>
      </c>
      <c r="E5" s="16">
        <v>18</v>
      </c>
      <c r="F5" s="16">
        <v>33</v>
      </c>
      <c r="I5" s="16"/>
    </row>
    <row r="6" spans="1:14" x14ac:dyDescent="0.2">
      <c r="A6" s="16" t="s">
        <v>7</v>
      </c>
      <c r="B6" s="16">
        <v>76</v>
      </c>
      <c r="C6" s="16">
        <v>92</v>
      </c>
      <c r="D6" s="16">
        <v>48</v>
      </c>
      <c r="E6" s="16">
        <v>16</v>
      </c>
      <c r="F6" s="16">
        <v>32</v>
      </c>
      <c r="I6" s="16"/>
    </row>
    <row r="7" spans="1:14" x14ac:dyDescent="0.2">
      <c r="A7" s="16" t="s">
        <v>16</v>
      </c>
      <c r="B7" s="16">
        <v>62</v>
      </c>
      <c r="C7" s="16">
        <v>111</v>
      </c>
      <c r="D7" s="16">
        <v>61</v>
      </c>
      <c r="E7" s="16">
        <v>15</v>
      </c>
      <c r="F7" s="16">
        <v>56</v>
      </c>
      <c r="I7" s="16"/>
    </row>
    <row r="8" spans="1:14" x14ac:dyDescent="0.2">
      <c r="A8" s="16" t="s">
        <v>17</v>
      </c>
      <c r="B8" s="16">
        <v>69</v>
      </c>
      <c r="C8" s="16">
        <v>102</v>
      </c>
      <c r="D8" s="16">
        <v>46</v>
      </c>
      <c r="E8" s="16">
        <v>13</v>
      </c>
      <c r="F8" s="16">
        <v>34</v>
      </c>
      <c r="I8" s="16"/>
    </row>
    <row r="9" spans="1:14" x14ac:dyDescent="0.2">
      <c r="A9" s="16" t="s">
        <v>18</v>
      </c>
      <c r="B9" s="16">
        <v>83</v>
      </c>
      <c r="C9" s="16">
        <v>102</v>
      </c>
      <c r="D9" s="16">
        <v>49</v>
      </c>
      <c r="E9" s="16">
        <v>15</v>
      </c>
      <c r="F9" s="16">
        <v>89</v>
      </c>
      <c r="I9" s="16"/>
    </row>
    <row r="10" spans="1:14" x14ac:dyDescent="0.2">
      <c r="A10" s="16" t="s">
        <v>19</v>
      </c>
      <c r="B10" s="16">
        <v>69</v>
      </c>
      <c r="C10" s="16">
        <v>85</v>
      </c>
      <c r="D10" s="16">
        <v>50</v>
      </c>
      <c r="E10" s="16">
        <v>8</v>
      </c>
      <c r="F10" s="16">
        <v>39</v>
      </c>
      <c r="I10" s="16"/>
    </row>
    <row r="11" spans="1:14" x14ac:dyDescent="0.2">
      <c r="A11" s="16" t="s">
        <v>35</v>
      </c>
      <c r="B11" s="16">
        <v>73</v>
      </c>
      <c r="C11" s="16">
        <v>79</v>
      </c>
      <c r="D11" s="16">
        <v>52</v>
      </c>
      <c r="E11" s="16">
        <v>12</v>
      </c>
      <c r="F11" s="16">
        <v>27</v>
      </c>
      <c r="I11" s="16"/>
    </row>
    <row r="12" spans="1:14" x14ac:dyDescent="0.2">
      <c r="A12" s="16" t="s">
        <v>37</v>
      </c>
      <c r="B12" s="16">
        <v>74</v>
      </c>
      <c r="C12" s="16">
        <v>80</v>
      </c>
      <c r="D12" s="16">
        <v>38</v>
      </c>
      <c r="E12" s="16">
        <v>11</v>
      </c>
      <c r="F12" s="16">
        <v>33</v>
      </c>
      <c r="I12" s="16"/>
    </row>
    <row r="13" spans="1:14" x14ac:dyDescent="0.2">
      <c r="A13" s="16" t="s">
        <v>43</v>
      </c>
      <c r="B13" s="16">
        <v>83</v>
      </c>
      <c r="C13" s="16">
        <v>94</v>
      </c>
      <c r="D13" s="16">
        <v>47</v>
      </c>
      <c r="E13" s="16">
        <v>10</v>
      </c>
      <c r="F13" s="16">
        <v>38</v>
      </c>
      <c r="I13" s="16"/>
    </row>
    <row r="14" spans="1:14" x14ac:dyDescent="0.2">
      <c r="A14" s="16" t="s">
        <v>44</v>
      </c>
      <c r="B14" s="16">
        <v>83</v>
      </c>
      <c r="C14" s="16">
        <v>82</v>
      </c>
      <c r="D14" s="16">
        <v>54</v>
      </c>
      <c r="E14" s="16">
        <v>9</v>
      </c>
      <c r="F14" s="16">
        <v>40</v>
      </c>
      <c r="I14" s="16"/>
    </row>
    <row r="15" spans="1:14" x14ac:dyDescent="0.2">
      <c r="A15" s="16" t="s">
        <v>45</v>
      </c>
      <c r="B15" s="16">
        <v>71</v>
      </c>
      <c r="C15" s="16">
        <v>77</v>
      </c>
      <c r="D15" s="16">
        <v>43</v>
      </c>
      <c r="E15" s="16">
        <v>10</v>
      </c>
      <c r="F15" s="16">
        <v>50</v>
      </c>
      <c r="I15" s="16"/>
    </row>
    <row r="16" spans="1:14" x14ac:dyDescent="0.2">
      <c r="A16" s="16" t="s">
        <v>77</v>
      </c>
      <c r="B16" s="16">
        <v>78</v>
      </c>
      <c r="C16" s="16">
        <v>93</v>
      </c>
      <c r="D16" s="16">
        <v>47</v>
      </c>
      <c r="E16" s="16">
        <v>8</v>
      </c>
      <c r="F16" s="16">
        <v>45</v>
      </c>
      <c r="I16" s="1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83"/>
  <sheetViews>
    <sheetView showGridLines="0" zoomScaleNormal="100" workbookViewId="0">
      <pane ySplit="3" topLeftCell="A4" activePane="bottomLeft" state="frozen"/>
      <selection pane="bottomLeft"/>
    </sheetView>
  </sheetViews>
  <sheetFormatPr defaultColWidth="9.140625" defaultRowHeight="15" x14ac:dyDescent="0.2"/>
  <cols>
    <col min="1" max="1" width="13.5703125" style="39" customWidth="1"/>
    <col min="2" max="2" width="14.85546875" style="39" bestFit="1" customWidth="1"/>
    <col min="3" max="7" width="13.5703125" style="39" customWidth="1"/>
    <col min="8" max="8" width="11.5703125" style="39" bestFit="1" customWidth="1"/>
    <col min="9" max="16384" width="9.140625" style="39"/>
  </cols>
  <sheetData>
    <row r="1" spans="1:15" ht="18.75" x14ac:dyDescent="0.25">
      <c r="A1" s="37" t="s">
        <v>92</v>
      </c>
      <c r="B1" s="38"/>
      <c r="C1" s="38"/>
      <c r="D1" s="38"/>
      <c r="E1" s="38"/>
      <c r="F1" s="38"/>
      <c r="G1" s="38"/>
      <c r="H1" s="38"/>
      <c r="I1" s="38"/>
      <c r="J1" s="38"/>
      <c r="K1" s="38"/>
      <c r="L1" s="38"/>
      <c r="M1" s="38"/>
      <c r="N1" s="38"/>
      <c r="O1" s="38"/>
    </row>
    <row r="2" spans="1:15" ht="29.25" customHeight="1" thickBot="1" x14ac:dyDescent="0.3">
      <c r="A2" s="40"/>
      <c r="B2" s="40"/>
      <c r="C2" s="41"/>
      <c r="D2" s="42" t="s">
        <v>8</v>
      </c>
      <c r="E2" s="41"/>
      <c r="F2" s="41"/>
      <c r="G2" s="41"/>
      <c r="H2" s="40"/>
      <c r="I2" s="40"/>
      <c r="J2" s="40"/>
      <c r="K2" s="40"/>
      <c r="L2" s="40"/>
      <c r="M2" s="40"/>
      <c r="N2" s="40"/>
      <c r="O2" s="40"/>
    </row>
    <row r="3" spans="1:15" ht="60.75" thickBot="1" x14ac:dyDescent="0.25">
      <c r="A3" s="43" t="s">
        <v>0</v>
      </c>
      <c r="B3" s="44" t="s">
        <v>1</v>
      </c>
      <c r="C3" s="45" t="s">
        <v>9</v>
      </c>
      <c r="D3" s="45" t="s">
        <v>10</v>
      </c>
      <c r="E3" s="45" t="s">
        <v>11</v>
      </c>
      <c r="F3" s="45" t="s">
        <v>91</v>
      </c>
      <c r="G3" s="45" t="s">
        <v>12</v>
      </c>
      <c r="H3" s="40"/>
      <c r="I3" s="40"/>
      <c r="J3" s="40"/>
      <c r="K3" s="40"/>
      <c r="L3" s="40"/>
      <c r="M3" s="40"/>
      <c r="N3" s="40"/>
      <c r="O3" s="40"/>
    </row>
    <row r="4" spans="1:15" ht="15.75" x14ac:dyDescent="0.2">
      <c r="A4" s="46" t="s">
        <v>2</v>
      </c>
      <c r="B4" s="47">
        <f>SUM(C4:G4)</f>
        <v>340</v>
      </c>
      <c r="C4" s="48">
        <v>94</v>
      </c>
      <c r="D4" s="48">
        <v>127</v>
      </c>
      <c r="E4" s="48">
        <v>52</v>
      </c>
      <c r="F4" s="48">
        <v>19</v>
      </c>
      <c r="G4" s="48">
        <v>48</v>
      </c>
      <c r="H4" s="40"/>
      <c r="I4" s="40"/>
      <c r="J4" s="40"/>
      <c r="K4" s="40"/>
      <c r="L4" s="40"/>
      <c r="M4" s="40"/>
      <c r="N4" s="40"/>
      <c r="O4" s="40"/>
    </row>
    <row r="5" spans="1:15" ht="15.75" x14ac:dyDescent="0.2">
      <c r="A5" s="49" t="s">
        <v>3</v>
      </c>
      <c r="B5" s="50">
        <f t="shared" ref="B5:B15" si="0">SUM(C5:G5)</f>
        <v>334</v>
      </c>
      <c r="C5" s="51">
        <f>Data!B2</f>
        <v>82</v>
      </c>
      <c r="D5" s="51">
        <f>Data!C2</f>
        <v>122</v>
      </c>
      <c r="E5" s="51">
        <f>Data!D2</f>
        <v>59</v>
      </c>
      <c r="F5" s="51">
        <f>Data!E2</f>
        <v>25</v>
      </c>
      <c r="G5" s="51">
        <f>Data!F2</f>
        <v>46</v>
      </c>
      <c r="H5" s="40"/>
      <c r="I5" s="40"/>
      <c r="J5" s="40"/>
      <c r="K5" s="40"/>
      <c r="L5" s="40"/>
      <c r="M5" s="40"/>
      <c r="N5" s="40"/>
      <c r="O5" s="40"/>
    </row>
    <row r="6" spans="1:15" ht="15.75" x14ac:dyDescent="0.2">
      <c r="A6" s="49" t="s">
        <v>4</v>
      </c>
      <c r="B6" s="50">
        <f t="shared" si="0"/>
        <v>313</v>
      </c>
      <c r="C6" s="51">
        <f>Data!B3</f>
        <v>89</v>
      </c>
      <c r="D6" s="51">
        <f>Data!C3</f>
        <v>109</v>
      </c>
      <c r="E6" s="51">
        <f>Data!D3</f>
        <v>51</v>
      </c>
      <c r="F6" s="51">
        <f>Data!E3</f>
        <v>26</v>
      </c>
      <c r="G6" s="51">
        <f>Data!F3</f>
        <v>38</v>
      </c>
      <c r="H6" s="40"/>
      <c r="I6" s="40"/>
      <c r="J6" s="40"/>
      <c r="K6" s="40"/>
      <c r="L6" s="40"/>
      <c r="M6" s="40"/>
      <c r="N6" s="40"/>
      <c r="O6" s="40"/>
    </row>
    <row r="7" spans="1:15" ht="15.75" x14ac:dyDescent="0.2">
      <c r="A7" s="49" t="s">
        <v>5</v>
      </c>
      <c r="B7" s="50">
        <f t="shared" si="0"/>
        <v>286</v>
      </c>
      <c r="C7" s="51">
        <f>Data!B4</f>
        <v>93</v>
      </c>
      <c r="D7" s="51">
        <f>Data!C4</f>
        <v>93</v>
      </c>
      <c r="E7" s="51">
        <f>Data!D4</f>
        <v>63</v>
      </c>
      <c r="F7" s="51">
        <f>Data!E4</f>
        <v>19</v>
      </c>
      <c r="G7" s="51">
        <f>Data!F4</f>
        <v>18</v>
      </c>
      <c r="H7" s="40"/>
      <c r="I7" s="40"/>
      <c r="J7" s="40"/>
      <c r="K7" s="40"/>
      <c r="L7" s="40"/>
      <c r="M7" s="40"/>
      <c r="N7" s="40"/>
      <c r="O7" s="40"/>
    </row>
    <row r="8" spans="1:15" ht="15.75" x14ac:dyDescent="0.2">
      <c r="A8" s="49" t="s">
        <v>6</v>
      </c>
      <c r="B8" s="50">
        <f t="shared" si="0"/>
        <v>276</v>
      </c>
      <c r="C8" s="51">
        <f>Data!B5</f>
        <v>56</v>
      </c>
      <c r="D8" s="51">
        <f>Data!C5</f>
        <v>114</v>
      </c>
      <c r="E8" s="51">
        <f>Data!D5</f>
        <v>55</v>
      </c>
      <c r="F8" s="51">
        <f>Data!E5</f>
        <v>18</v>
      </c>
      <c r="G8" s="51">
        <f>Data!F5</f>
        <v>33</v>
      </c>
      <c r="H8" s="40"/>
      <c r="I8" s="40"/>
      <c r="J8" s="40"/>
      <c r="K8" s="40"/>
      <c r="L8" s="40"/>
      <c r="M8" s="40"/>
      <c r="N8" s="40"/>
      <c r="O8" s="40"/>
    </row>
    <row r="9" spans="1:15" ht="15.75" x14ac:dyDescent="0.2">
      <c r="A9" s="49" t="s">
        <v>7</v>
      </c>
      <c r="B9" s="50">
        <f t="shared" si="0"/>
        <v>264</v>
      </c>
      <c r="C9" s="51">
        <f>Data!B6</f>
        <v>76</v>
      </c>
      <c r="D9" s="51">
        <f>Data!C6</f>
        <v>92</v>
      </c>
      <c r="E9" s="51">
        <f>Data!D6</f>
        <v>48</v>
      </c>
      <c r="F9" s="51">
        <f>Data!E6</f>
        <v>16</v>
      </c>
      <c r="G9" s="51">
        <f>Data!F6</f>
        <v>32</v>
      </c>
      <c r="H9" s="40"/>
      <c r="I9" s="40"/>
      <c r="J9" s="40"/>
      <c r="K9" s="40"/>
      <c r="L9" s="40"/>
      <c r="M9" s="40"/>
      <c r="N9" s="40"/>
      <c r="O9" s="40"/>
    </row>
    <row r="10" spans="1:15" ht="15.75" x14ac:dyDescent="0.2">
      <c r="A10" s="49" t="s">
        <v>16</v>
      </c>
      <c r="B10" s="50">
        <f t="shared" si="0"/>
        <v>305</v>
      </c>
      <c r="C10" s="51">
        <f>Data!B7</f>
        <v>62</v>
      </c>
      <c r="D10" s="51">
        <f>Data!C7</f>
        <v>111</v>
      </c>
      <c r="E10" s="51">
        <f>Data!D7</f>
        <v>61</v>
      </c>
      <c r="F10" s="51">
        <f>Data!E7</f>
        <v>15</v>
      </c>
      <c r="G10" s="51">
        <f>Data!F7</f>
        <v>56</v>
      </c>
      <c r="H10" s="52"/>
      <c r="I10" s="40"/>
      <c r="J10" s="40"/>
      <c r="K10" s="40"/>
      <c r="L10" s="40"/>
      <c r="M10" s="40"/>
      <c r="N10" s="40"/>
      <c r="O10" s="40"/>
    </row>
    <row r="11" spans="1:15" ht="15.75" x14ac:dyDescent="0.2">
      <c r="A11" s="49" t="s">
        <v>17</v>
      </c>
      <c r="B11" s="50">
        <f t="shared" si="0"/>
        <v>264</v>
      </c>
      <c r="C11" s="51">
        <f>Data!B8</f>
        <v>69</v>
      </c>
      <c r="D11" s="51">
        <f>Data!C8</f>
        <v>102</v>
      </c>
      <c r="E11" s="51">
        <f>Data!D8</f>
        <v>46</v>
      </c>
      <c r="F11" s="51">
        <f>Data!E8</f>
        <v>13</v>
      </c>
      <c r="G11" s="51">
        <f>Data!F8</f>
        <v>34</v>
      </c>
      <c r="H11" s="52"/>
      <c r="I11" s="40"/>
      <c r="J11" s="40"/>
      <c r="K11" s="40"/>
      <c r="L11" s="40"/>
      <c r="M11" s="40"/>
      <c r="N11" s="40"/>
      <c r="O11" s="40"/>
    </row>
    <row r="12" spans="1:15" ht="15.75" x14ac:dyDescent="0.2">
      <c r="A12" s="49" t="s">
        <v>18</v>
      </c>
      <c r="B12" s="50">
        <f t="shared" si="0"/>
        <v>338</v>
      </c>
      <c r="C12" s="51">
        <f>Data!B9</f>
        <v>83</v>
      </c>
      <c r="D12" s="51">
        <f>Data!C9</f>
        <v>102</v>
      </c>
      <c r="E12" s="51">
        <f>Data!D9</f>
        <v>49</v>
      </c>
      <c r="F12" s="51">
        <f>Data!E9</f>
        <v>15</v>
      </c>
      <c r="G12" s="51">
        <f>Data!F9</f>
        <v>89</v>
      </c>
      <c r="H12" s="52"/>
      <c r="I12" s="40"/>
      <c r="J12" s="40"/>
      <c r="K12" s="40"/>
      <c r="L12" s="40"/>
      <c r="M12" s="40"/>
      <c r="N12" s="40"/>
      <c r="O12" s="40"/>
    </row>
    <row r="13" spans="1:15" ht="15.75" x14ac:dyDescent="0.2">
      <c r="A13" s="49" t="s">
        <v>19</v>
      </c>
      <c r="B13" s="50">
        <f t="shared" si="0"/>
        <v>251</v>
      </c>
      <c r="C13" s="51">
        <f>Data!B10</f>
        <v>69</v>
      </c>
      <c r="D13" s="51">
        <f>Data!C10</f>
        <v>85</v>
      </c>
      <c r="E13" s="51">
        <f>Data!D10</f>
        <v>50</v>
      </c>
      <c r="F13" s="51">
        <f>Data!E10</f>
        <v>8</v>
      </c>
      <c r="G13" s="51">
        <f>Data!F10</f>
        <v>39</v>
      </c>
      <c r="H13" s="52"/>
      <c r="I13" s="40"/>
      <c r="J13" s="40"/>
      <c r="K13" s="40"/>
      <c r="L13" s="40"/>
      <c r="M13" s="40"/>
      <c r="N13" s="40"/>
      <c r="O13" s="40"/>
    </row>
    <row r="14" spans="1:15" ht="15.75" x14ac:dyDescent="0.2">
      <c r="A14" s="49" t="s">
        <v>35</v>
      </c>
      <c r="B14" s="50">
        <f t="shared" si="0"/>
        <v>243</v>
      </c>
      <c r="C14" s="51">
        <f>Data!B11</f>
        <v>73</v>
      </c>
      <c r="D14" s="51">
        <f>Data!C11</f>
        <v>79</v>
      </c>
      <c r="E14" s="51">
        <f>Data!D11</f>
        <v>52</v>
      </c>
      <c r="F14" s="51">
        <f>Data!E11</f>
        <v>12</v>
      </c>
      <c r="G14" s="51">
        <f>Data!F11</f>
        <v>27</v>
      </c>
      <c r="H14" s="52"/>
      <c r="I14" s="40"/>
      <c r="J14" s="40"/>
      <c r="K14" s="40"/>
      <c r="L14" s="40"/>
      <c r="M14" s="40"/>
      <c r="N14" s="40"/>
      <c r="O14" s="40"/>
    </row>
    <row r="15" spans="1:15" ht="15.75" x14ac:dyDescent="0.25">
      <c r="A15" s="49" t="s">
        <v>37</v>
      </c>
      <c r="B15" s="53">
        <f t="shared" si="0"/>
        <v>236</v>
      </c>
      <c r="C15" s="51">
        <f>Data!B12</f>
        <v>74</v>
      </c>
      <c r="D15" s="51">
        <f>Data!C12</f>
        <v>80</v>
      </c>
      <c r="E15" s="51">
        <f>Data!D12</f>
        <v>38</v>
      </c>
      <c r="F15" s="51">
        <f>Data!E12</f>
        <v>11</v>
      </c>
      <c r="G15" s="51">
        <f>Data!F12</f>
        <v>33</v>
      </c>
      <c r="H15" s="52"/>
      <c r="I15" s="40"/>
      <c r="J15" s="40"/>
      <c r="K15" s="40"/>
      <c r="L15" s="40"/>
      <c r="M15" s="40"/>
      <c r="N15" s="40"/>
      <c r="O15" s="40"/>
    </row>
    <row r="16" spans="1:15" ht="15.75" x14ac:dyDescent="0.25">
      <c r="A16" s="49" t="s">
        <v>43</v>
      </c>
      <c r="B16" s="53">
        <f t="shared" ref="B16" si="1">SUM(C16:G16)</f>
        <v>272</v>
      </c>
      <c r="C16" s="51">
        <f>Data!B13</f>
        <v>83</v>
      </c>
      <c r="D16" s="51">
        <f>Data!C13</f>
        <v>94</v>
      </c>
      <c r="E16" s="51">
        <f>Data!D13</f>
        <v>47</v>
      </c>
      <c r="F16" s="51">
        <f>Data!E13</f>
        <v>10</v>
      </c>
      <c r="G16" s="51">
        <f>Data!F13</f>
        <v>38</v>
      </c>
      <c r="H16" s="52"/>
      <c r="I16" s="40"/>
      <c r="J16" s="40"/>
      <c r="K16" s="40"/>
      <c r="L16" s="40"/>
      <c r="M16" s="40"/>
      <c r="N16" s="40"/>
      <c r="O16" s="40"/>
    </row>
    <row r="17" spans="1:15" ht="15.75" x14ac:dyDescent="0.25">
      <c r="A17" s="49" t="s">
        <v>44</v>
      </c>
      <c r="B17" s="53">
        <f t="shared" ref="B17" si="2">SUM(C17:G17)</f>
        <v>268</v>
      </c>
      <c r="C17" s="51">
        <f>Data!B14</f>
        <v>83</v>
      </c>
      <c r="D17" s="51">
        <f>Data!C14</f>
        <v>82</v>
      </c>
      <c r="E17" s="51">
        <f>Data!D14</f>
        <v>54</v>
      </c>
      <c r="F17" s="51">
        <f>Data!E14</f>
        <v>9</v>
      </c>
      <c r="G17" s="51">
        <f>Data!F14</f>
        <v>40</v>
      </c>
      <c r="H17" s="52"/>
      <c r="I17" s="40"/>
      <c r="J17" s="40"/>
      <c r="K17" s="40"/>
      <c r="L17" s="40"/>
      <c r="M17" s="40"/>
      <c r="N17" s="40"/>
      <c r="O17" s="40"/>
    </row>
    <row r="18" spans="1:15" ht="15.75" x14ac:dyDescent="0.25">
      <c r="A18" s="49" t="s">
        <v>45</v>
      </c>
      <c r="B18" s="53">
        <f t="shared" ref="B18" si="3">SUM(C18:G18)</f>
        <v>251</v>
      </c>
      <c r="C18" s="49">
        <f>Data!B15</f>
        <v>71</v>
      </c>
      <c r="D18" s="49">
        <f>Data!C15</f>
        <v>77</v>
      </c>
      <c r="E18" s="49">
        <f>Data!D15</f>
        <v>43</v>
      </c>
      <c r="F18" s="49">
        <f>Data!E15</f>
        <v>10</v>
      </c>
      <c r="G18" s="49">
        <f>Data!F15</f>
        <v>50</v>
      </c>
      <c r="H18" s="52"/>
      <c r="I18" s="40"/>
      <c r="J18" s="40"/>
      <c r="K18" s="40"/>
      <c r="L18" s="40"/>
      <c r="M18" s="40"/>
      <c r="N18" s="40"/>
      <c r="O18" s="40"/>
    </row>
    <row r="19" spans="1:15" ht="16.5" thickBot="1" x14ac:dyDescent="0.3">
      <c r="A19" s="54" t="s">
        <v>77</v>
      </c>
      <c r="B19" s="55">
        <f t="shared" ref="B19" si="4">SUM(C19:G19)</f>
        <v>271</v>
      </c>
      <c r="C19" s="54">
        <f>Data!B16</f>
        <v>78</v>
      </c>
      <c r="D19" s="54">
        <f>Data!C16</f>
        <v>93</v>
      </c>
      <c r="E19" s="54">
        <f>Data!D16</f>
        <v>47</v>
      </c>
      <c r="F19" s="54">
        <f>Data!E16</f>
        <v>8</v>
      </c>
      <c r="G19" s="54">
        <f>Data!F16</f>
        <v>45</v>
      </c>
      <c r="H19" s="52"/>
      <c r="I19" s="40"/>
      <c r="J19" s="40"/>
      <c r="K19" s="40"/>
      <c r="L19" s="40"/>
      <c r="M19" s="40"/>
      <c r="N19" s="40"/>
      <c r="O19" s="40"/>
    </row>
    <row r="20" spans="1:15" s="58" customFormat="1" ht="26.25" customHeight="1" x14ac:dyDescent="0.2">
      <c r="A20" s="38" t="s">
        <v>32</v>
      </c>
      <c r="B20" s="38"/>
      <c r="C20" s="38"/>
      <c r="D20" s="38"/>
      <c r="E20" s="38"/>
      <c r="F20" s="38"/>
      <c r="G20" s="38"/>
      <c r="H20" s="56"/>
      <c r="I20" s="38"/>
      <c r="J20" s="38"/>
      <c r="K20" s="38"/>
      <c r="L20" s="38"/>
      <c r="M20" s="38"/>
      <c r="N20" s="57"/>
      <c r="O20" s="57"/>
    </row>
    <row r="21" spans="1:15" s="58" customFormat="1" x14ac:dyDescent="0.2">
      <c r="A21" s="38" t="s">
        <v>33</v>
      </c>
      <c r="B21" s="38"/>
      <c r="C21" s="38"/>
      <c r="D21" s="38"/>
      <c r="E21" s="38"/>
      <c r="F21" s="38"/>
      <c r="G21" s="38"/>
      <c r="H21" s="56"/>
      <c r="I21" s="38"/>
      <c r="J21" s="38"/>
      <c r="K21" s="38"/>
      <c r="L21" s="38"/>
      <c r="M21" s="38"/>
      <c r="N21" s="57"/>
      <c r="O21" s="57"/>
    </row>
    <row r="22" spans="1:15" x14ac:dyDescent="0.2">
      <c r="A22" s="59" t="s">
        <v>42</v>
      </c>
      <c r="B22" s="59"/>
      <c r="C22" s="59"/>
      <c r="D22" s="59"/>
      <c r="E22" s="59"/>
      <c r="F22" s="59"/>
      <c r="G22" s="59"/>
      <c r="H22" s="40"/>
      <c r="I22" s="40"/>
      <c r="J22" s="40"/>
      <c r="K22" s="40"/>
      <c r="L22" s="40"/>
      <c r="M22" s="40"/>
      <c r="N22" s="40"/>
      <c r="O22" s="40"/>
    </row>
    <row r="23" spans="1:15" x14ac:dyDescent="0.2">
      <c r="A23" s="59" t="s">
        <v>34</v>
      </c>
      <c r="B23" s="59"/>
      <c r="C23" s="59"/>
      <c r="D23" s="59"/>
      <c r="E23" s="59"/>
      <c r="F23" s="59"/>
      <c r="G23" s="59"/>
      <c r="H23" s="40"/>
      <c r="I23" s="40"/>
      <c r="J23" s="40"/>
      <c r="K23" s="40"/>
      <c r="L23" s="40"/>
      <c r="M23" s="40"/>
      <c r="N23" s="40"/>
      <c r="O23" s="40"/>
    </row>
    <row r="24" spans="1:15" s="60" customFormat="1" ht="32.25" customHeight="1" x14ac:dyDescent="0.25">
      <c r="A24" s="60" t="s">
        <v>87</v>
      </c>
    </row>
    <row r="25" spans="1:15" s="61" customFormat="1" x14ac:dyDescent="0.25">
      <c r="A25" s="61" t="s">
        <v>88</v>
      </c>
    </row>
    <row r="26" spans="1:15" s="61" customFormat="1" x14ac:dyDescent="0.25">
      <c r="A26" s="61" t="s">
        <v>89</v>
      </c>
    </row>
    <row r="27" spans="1:15" s="64" customFormat="1" ht="28.5" customHeight="1" x14ac:dyDescent="0.25">
      <c r="A27" s="60" t="s">
        <v>13</v>
      </c>
      <c r="B27" s="40"/>
      <c r="C27" s="40"/>
      <c r="D27" s="40"/>
      <c r="E27" s="40"/>
      <c r="F27" s="40"/>
      <c r="G27" s="40"/>
      <c r="H27" s="62"/>
      <c r="I27" s="40"/>
      <c r="J27" s="40"/>
      <c r="K27" s="40"/>
      <c r="L27" s="40"/>
      <c r="M27" s="40"/>
      <c r="N27" s="63"/>
      <c r="O27" s="63"/>
    </row>
    <row r="28" spans="1:15" x14ac:dyDescent="0.2">
      <c r="A28" s="40" t="s">
        <v>46</v>
      </c>
      <c r="B28" s="59"/>
      <c r="C28" s="59"/>
      <c r="D28" s="59"/>
      <c r="E28" s="59"/>
      <c r="F28" s="59"/>
      <c r="G28" s="59"/>
      <c r="H28" s="40"/>
      <c r="I28" s="40"/>
      <c r="J28" s="40"/>
      <c r="K28" s="40"/>
      <c r="L28" s="40"/>
      <c r="M28" s="40"/>
      <c r="N28" s="40"/>
      <c r="O28" s="40"/>
    </row>
    <row r="29" spans="1:15" x14ac:dyDescent="0.2">
      <c r="A29" s="40" t="s">
        <v>47</v>
      </c>
      <c r="B29" s="59"/>
      <c r="C29" s="59"/>
      <c r="D29" s="59"/>
      <c r="E29" s="59"/>
      <c r="F29" s="59"/>
      <c r="G29" s="59"/>
      <c r="H29" s="40"/>
      <c r="I29" s="40"/>
      <c r="J29" s="40"/>
      <c r="K29" s="40"/>
      <c r="L29" s="40"/>
      <c r="M29" s="40"/>
      <c r="N29" s="40"/>
      <c r="O29" s="40"/>
    </row>
    <row r="30" spans="1:15" ht="30" customHeight="1" x14ac:dyDescent="0.2">
      <c r="A30" s="40" t="str">
        <f>_xlfn.CONCAT("The data in this table are consistent with records that reached the IRS by ",config!B3,".")</f>
        <v>The data in this table are consistent with records that reached the IRS by 1 May 2025.</v>
      </c>
      <c r="B30" s="38"/>
      <c r="C30" s="38"/>
      <c r="D30" s="38"/>
      <c r="E30" s="38"/>
      <c r="F30" s="38"/>
      <c r="G30" s="38"/>
      <c r="H30" s="40"/>
      <c r="I30" s="40"/>
      <c r="J30" s="40"/>
      <c r="K30" s="40"/>
      <c r="L30" s="40"/>
      <c r="M30" s="40"/>
      <c r="N30" s="40"/>
      <c r="O30" s="40"/>
    </row>
    <row r="31" spans="1:15" ht="24.95" customHeight="1" x14ac:dyDescent="0.2">
      <c r="A31" s="40" t="s">
        <v>14</v>
      </c>
      <c r="B31" s="65"/>
      <c r="C31" s="65"/>
      <c r="D31" s="65"/>
      <c r="E31" s="40"/>
      <c r="F31" s="40"/>
      <c r="G31" s="40"/>
      <c r="H31" s="40"/>
      <c r="I31" s="40"/>
      <c r="J31" s="40"/>
      <c r="K31" s="40"/>
      <c r="L31" s="40"/>
      <c r="M31" s="40"/>
      <c r="N31" s="40"/>
      <c r="O31" s="40"/>
    </row>
    <row r="32" spans="1:15" x14ac:dyDescent="0.2">
      <c r="A32" s="65" t="s">
        <v>15</v>
      </c>
      <c r="B32" s="40"/>
      <c r="C32" s="40"/>
      <c r="D32" s="40"/>
      <c r="E32" s="40"/>
      <c r="F32" s="40"/>
      <c r="G32" s="40"/>
      <c r="H32" s="40"/>
      <c r="I32" s="40"/>
      <c r="J32" s="40"/>
      <c r="K32" s="40"/>
      <c r="L32" s="40"/>
      <c r="M32" s="40"/>
      <c r="N32" s="40"/>
      <c r="O32" s="40"/>
    </row>
    <row r="33" spans="1:15" ht="24.95" customHeight="1" x14ac:dyDescent="0.2">
      <c r="A33" s="65" t="s">
        <v>48</v>
      </c>
      <c r="B33" s="40"/>
      <c r="C33" s="40"/>
      <c r="D33" s="40"/>
      <c r="E33" s="40"/>
      <c r="F33" s="40"/>
      <c r="G33" s="40"/>
      <c r="H33" s="40"/>
      <c r="I33" s="40"/>
      <c r="J33" s="40"/>
      <c r="K33" s="40"/>
      <c r="L33" s="40"/>
      <c r="M33" s="40"/>
      <c r="N33" s="40"/>
      <c r="O33" s="40"/>
    </row>
    <row r="34" spans="1:15" ht="24.95" customHeight="1" x14ac:dyDescent="0.2">
      <c r="A34" s="40" t="s">
        <v>81</v>
      </c>
      <c r="B34" s="40"/>
      <c r="C34" s="40"/>
      <c r="D34" s="40"/>
      <c r="E34" s="40"/>
      <c r="F34" s="40"/>
      <c r="G34" s="40"/>
      <c r="H34" s="40"/>
      <c r="I34" s="40"/>
      <c r="J34" s="40"/>
      <c r="K34" s="40"/>
      <c r="L34" s="40"/>
      <c r="M34" s="40"/>
      <c r="N34" s="40"/>
      <c r="O34" s="40"/>
    </row>
    <row r="35" spans="1:15" x14ac:dyDescent="0.2">
      <c r="A35" s="66" t="s">
        <v>82</v>
      </c>
      <c r="B35" s="40"/>
      <c r="C35" s="40"/>
      <c r="D35" s="40"/>
      <c r="E35" s="65"/>
      <c r="F35" s="65"/>
      <c r="G35" s="67"/>
      <c r="H35" s="40"/>
      <c r="I35" s="40"/>
      <c r="J35" s="40"/>
      <c r="K35" s="40"/>
      <c r="L35" s="40"/>
      <c r="M35" s="40"/>
      <c r="N35" s="40"/>
      <c r="O35" s="40"/>
    </row>
    <row r="36" spans="1:15" x14ac:dyDescent="0.2">
      <c r="A36" s="68" t="s">
        <v>41</v>
      </c>
      <c r="B36" s="65"/>
      <c r="C36" s="65"/>
      <c r="D36" s="65"/>
      <c r="E36" s="40"/>
      <c r="F36" s="38"/>
      <c r="G36" s="67"/>
      <c r="H36" s="40"/>
      <c r="I36" s="40"/>
      <c r="J36" s="40"/>
      <c r="K36" s="40"/>
      <c r="L36" s="40"/>
      <c r="M36" s="40"/>
      <c r="N36" s="40"/>
      <c r="O36" s="40"/>
    </row>
    <row r="37" spans="1:15" x14ac:dyDescent="0.2">
      <c r="A37" s="40"/>
      <c r="B37" s="40"/>
      <c r="C37" s="40"/>
      <c r="D37" s="40"/>
      <c r="E37" s="40"/>
      <c r="F37" s="40"/>
      <c r="G37" s="40"/>
      <c r="H37" s="40"/>
      <c r="I37" s="40"/>
      <c r="J37" s="40"/>
      <c r="K37" s="40"/>
      <c r="L37" s="40"/>
      <c r="M37" s="40"/>
      <c r="N37" s="40"/>
      <c r="O37" s="40"/>
    </row>
    <row r="38" spans="1:15" x14ac:dyDescent="0.2">
      <c r="A38" s="40"/>
      <c r="B38" s="40"/>
      <c r="C38" s="40"/>
      <c r="D38" s="40"/>
      <c r="E38" s="40"/>
      <c r="F38" s="40"/>
      <c r="G38" s="40"/>
      <c r="H38" s="40"/>
      <c r="I38" s="40"/>
      <c r="J38" s="40"/>
      <c r="K38" s="40"/>
      <c r="L38" s="40"/>
      <c r="M38" s="40"/>
      <c r="N38" s="40"/>
      <c r="O38" s="40"/>
    </row>
    <row r="39" spans="1:15" x14ac:dyDescent="0.2">
      <c r="A39" s="40"/>
      <c r="B39" s="40"/>
      <c r="C39" s="40"/>
      <c r="D39" s="40"/>
      <c r="E39" s="40"/>
      <c r="F39" s="40"/>
      <c r="G39" s="40"/>
      <c r="H39" s="40"/>
      <c r="I39" s="40"/>
      <c r="J39" s="40"/>
      <c r="K39" s="40"/>
      <c r="L39" s="40"/>
      <c r="M39" s="40"/>
      <c r="N39" s="40"/>
      <c r="O39" s="40"/>
    </row>
    <row r="40" spans="1:15" x14ac:dyDescent="0.2">
      <c r="A40" s="40"/>
      <c r="B40" s="40"/>
      <c r="C40" s="40"/>
      <c r="D40" s="40"/>
      <c r="E40" s="40"/>
      <c r="F40" s="40"/>
      <c r="G40" s="40"/>
      <c r="H40" s="40"/>
      <c r="I40" s="40"/>
      <c r="J40" s="40"/>
      <c r="K40" s="40"/>
      <c r="L40" s="40"/>
      <c r="M40" s="40"/>
      <c r="N40" s="40"/>
      <c r="O40" s="40"/>
    </row>
    <row r="41" spans="1:15" x14ac:dyDescent="0.2">
      <c r="A41" s="40"/>
      <c r="B41" s="40"/>
      <c r="C41" s="40"/>
      <c r="D41" s="40"/>
      <c r="E41" s="40"/>
      <c r="F41" s="40"/>
      <c r="G41" s="40"/>
      <c r="H41" s="40"/>
      <c r="I41" s="40"/>
      <c r="J41" s="40"/>
      <c r="K41" s="40"/>
      <c r="L41" s="40"/>
      <c r="M41" s="40"/>
      <c r="N41" s="40"/>
      <c r="O41" s="40"/>
    </row>
    <row r="42" spans="1:15" x14ac:dyDescent="0.2">
      <c r="A42" s="40"/>
      <c r="B42" s="40"/>
      <c r="C42" s="40"/>
      <c r="D42" s="40"/>
      <c r="E42" s="40"/>
      <c r="F42" s="40"/>
      <c r="G42" s="40"/>
      <c r="H42" s="40"/>
      <c r="I42" s="40"/>
      <c r="J42" s="40"/>
      <c r="K42" s="40"/>
      <c r="L42" s="40"/>
      <c r="M42" s="40"/>
      <c r="N42" s="40"/>
      <c r="O42" s="40"/>
    </row>
    <row r="43" spans="1:15" x14ac:dyDescent="0.2">
      <c r="A43" s="40"/>
      <c r="B43" s="40"/>
      <c r="C43" s="40"/>
      <c r="D43" s="40"/>
      <c r="E43" s="40"/>
      <c r="F43" s="40"/>
      <c r="G43" s="40"/>
      <c r="H43" s="40"/>
      <c r="I43" s="40"/>
      <c r="J43" s="40"/>
      <c r="K43" s="40"/>
      <c r="L43" s="40"/>
      <c r="M43" s="40"/>
      <c r="N43" s="40"/>
      <c r="O43" s="40"/>
    </row>
    <row r="44" spans="1:15" x14ac:dyDescent="0.2">
      <c r="A44" s="40"/>
      <c r="B44" s="40"/>
      <c r="C44" s="40"/>
      <c r="D44" s="40"/>
      <c r="E44" s="40"/>
      <c r="F44" s="40"/>
      <c r="G44" s="40"/>
      <c r="H44" s="40"/>
      <c r="I44" s="40"/>
      <c r="J44" s="40"/>
      <c r="K44" s="40"/>
      <c r="L44" s="40"/>
      <c r="M44" s="40"/>
      <c r="N44" s="40"/>
      <c r="O44" s="40"/>
    </row>
    <row r="45" spans="1:15" x14ac:dyDescent="0.2">
      <c r="A45" s="40"/>
      <c r="B45" s="40"/>
      <c r="C45" s="40"/>
      <c r="D45" s="40"/>
      <c r="E45" s="40"/>
      <c r="F45" s="40"/>
      <c r="G45" s="40"/>
      <c r="H45" s="40"/>
      <c r="I45" s="40"/>
      <c r="J45" s="40"/>
      <c r="K45" s="40"/>
      <c r="L45" s="40"/>
      <c r="M45" s="40"/>
      <c r="N45" s="40"/>
      <c r="O45" s="40"/>
    </row>
    <row r="46" spans="1:15" x14ac:dyDescent="0.2">
      <c r="A46" s="40"/>
      <c r="B46" s="40"/>
      <c r="C46" s="40"/>
      <c r="D46" s="40"/>
      <c r="E46" s="40"/>
      <c r="F46" s="40"/>
      <c r="G46" s="40"/>
      <c r="H46" s="40"/>
      <c r="I46" s="40"/>
      <c r="J46" s="40"/>
      <c r="K46" s="40"/>
      <c r="L46" s="40"/>
      <c r="M46" s="40"/>
      <c r="N46" s="40"/>
      <c r="O46" s="40"/>
    </row>
    <row r="47" spans="1:15" x14ac:dyDescent="0.2">
      <c r="A47" s="40"/>
      <c r="B47" s="40"/>
      <c r="C47" s="40"/>
      <c r="D47" s="40"/>
      <c r="E47" s="40"/>
      <c r="F47" s="40"/>
      <c r="G47" s="40"/>
      <c r="H47" s="40"/>
      <c r="I47" s="40"/>
      <c r="J47" s="40"/>
      <c r="K47" s="40"/>
      <c r="L47" s="40"/>
      <c r="M47" s="40"/>
      <c r="N47" s="40"/>
      <c r="O47" s="40"/>
    </row>
    <row r="48" spans="1:15" x14ac:dyDescent="0.2">
      <c r="A48" s="40"/>
      <c r="B48" s="40"/>
      <c r="C48" s="40"/>
      <c r="D48" s="40"/>
      <c r="E48" s="40"/>
      <c r="F48" s="40"/>
      <c r="G48" s="40"/>
      <c r="H48" s="40"/>
      <c r="I48" s="40"/>
      <c r="J48" s="40"/>
      <c r="K48" s="40"/>
      <c r="L48" s="40"/>
      <c r="M48" s="40"/>
      <c r="N48" s="40"/>
      <c r="O48" s="40"/>
    </row>
    <row r="49" spans="1:15" x14ac:dyDescent="0.2">
      <c r="A49" s="40"/>
      <c r="B49" s="40"/>
      <c r="C49" s="40"/>
      <c r="D49" s="40"/>
      <c r="E49" s="40"/>
      <c r="F49" s="40"/>
      <c r="G49" s="40"/>
      <c r="H49" s="40"/>
      <c r="I49" s="40"/>
      <c r="J49" s="40"/>
      <c r="K49" s="40"/>
      <c r="L49" s="40"/>
      <c r="M49" s="40"/>
      <c r="N49" s="40"/>
      <c r="O49" s="40"/>
    </row>
    <row r="50" spans="1:15" x14ac:dyDescent="0.2">
      <c r="A50" s="40"/>
      <c r="B50" s="40"/>
      <c r="C50" s="40"/>
      <c r="D50" s="40"/>
      <c r="E50" s="40"/>
      <c r="F50" s="40"/>
      <c r="G50" s="40"/>
      <c r="H50" s="40"/>
      <c r="I50" s="40"/>
      <c r="J50" s="40"/>
      <c r="K50" s="40"/>
      <c r="L50" s="40"/>
      <c r="M50" s="40"/>
      <c r="N50" s="40"/>
      <c r="O50" s="40"/>
    </row>
    <row r="51" spans="1:15" x14ac:dyDescent="0.2">
      <c r="A51" s="40"/>
      <c r="B51" s="40"/>
      <c r="C51" s="40"/>
      <c r="D51" s="40"/>
      <c r="E51" s="40"/>
      <c r="F51" s="40"/>
      <c r="G51" s="40"/>
      <c r="H51" s="40"/>
      <c r="I51" s="40"/>
      <c r="J51" s="40"/>
      <c r="K51" s="40"/>
      <c r="L51" s="40"/>
      <c r="M51" s="40"/>
      <c r="N51" s="40"/>
      <c r="O51" s="40"/>
    </row>
    <row r="52" spans="1:15" x14ac:dyDescent="0.2">
      <c r="A52" s="40"/>
      <c r="B52" s="40"/>
      <c r="C52" s="40"/>
      <c r="D52" s="40"/>
      <c r="E52" s="40"/>
      <c r="F52" s="40"/>
      <c r="G52" s="40"/>
      <c r="H52" s="40"/>
      <c r="I52" s="40"/>
      <c r="J52" s="40"/>
      <c r="K52" s="40"/>
      <c r="L52" s="40"/>
      <c r="M52" s="40"/>
      <c r="N52" s="40"/>
      <c r="O52" s="40"/>
    </row>
    <row r="53" spans="1:15" x14ac:dyDescent="0.2">
      <c r="A53" s="40"/>
      <c r="B53" s="40"/>
      <c r="C53" s="40"/>
      <c r="D53" s="40"/>
      <c r="E53" s="40"/>
      <c r="F53" s="40"/>
      <c r="G53" s="40"/>
      <c r="H53" s="40"/>
      <c r="I53" s="40"/>
      <c r="J53" s="40"/>
      <c r="K53" s="40"/>
      <c r="L53" s="40"/>
      <c r="M53" s="40"/>
      <c r="N53" s="40"/>
      <c r="O53" s="40"/>
    </row>
    <row r="54" spans="1:15" x14ac:dyDescent="0.2">
      <c r="A54" s="40"/>
      <c r="B54" s="40"/>
      <c r="C54" s="40"/>
      <c r="D54" s="40"/>
      <c r="E54" s="40"/>
      <c r="F54" s="40"/>
      <c r="G54" s="40"/>
      <c r="H54" s="40"/>
      <c r="I54" s="40"/>
      <c r="J54" s="40"/>
      <c r="K54" s="40"/>
      <c r="L54" s="40"/>
      <c r="M54" s="40"/>
      <c r="N54" s="40"/>
      <c r="O54" s="40"/>
    </row>
    <row r="55" spans="1:15" x14ac:dyDescent="0.2">
      <c r="A55" s="40"/>
      <c r="B55" s="40"/>
      <c r="C55" s="40"/>
      <c r="D55" s="40"/>
      <c r="E55" s="40"/>
      <c r="F55" s="40"/>
      <c r="G55" s="40"/>
      <c r="H55" s="40"/>
      <c r="I55" s="40"/>
      <c r="J55" s="40"/>
      <c r="K55" s="40"/>
      <c r="L55" s="40"/>
      <c r="M55" s="40"/>
      <c r="N55" s="40"/>
      <c r="O55" s="40"/>
    </row>
    <row r="56" spans="1:15" x14ac:dyDescent="0.2">
      <c r="A56" s="40"/>
      <c r="B56" s="40"/>
      <c r="C56" s="40"/>
      <c r="D56" s="40"/>
      <c r="E56" s="40"/>
      <c r="F56" s="40"/>
      <c r="G56" s="40"/>
      <c r="H56" s="40"/>
      <c r="I56" s="40"/>
      <c r="J56" s="40"/>
      <c r="K56" s="40"/>
      <c r="L56" s="40"/>
      <c r="M56" s="40"/>
      <c r="N56" s="40"/>
      <c r="O56" s="40"/>
    </row>
    <row r="57" spans="1:15" x14ac:dyDescent="0.2">
      <c r="A57" s="40"/>
      <c r="B57" s="40"/>
      <c r="C57" s="40"/>
      <c r="D57" s="40"/>
      <c r="E57" s="40"/>
      <c r="F57" s="40"/>
      <c r="G57" s="40"/>
      <c r="H57" s="40"/>
      <c r="I57" s="40"/>
      <c r="J57" s="40"/>
      <c r="K57" s="40"/>
      <c r="L57" s="40"/>
      <c r="M57" s="40"/>
      <c r="N57" s="40"/>
      <c r="O57" s="40"/>
    </row>
    <row r="58" spans="1:15" x14ac:dyDescent="0.2">
      <c r="A58" s="40"/>
      <c r="B58" s="40"/>
      <c r="C58" s="40"/>
      <c r="D58" s="40"/>
      <c r="E58" s="40"/>
      <c r="F58" s="40"/>
      <c r="G58" s="40"/>
      <c r="H58" s="40"/>
      <c r="I58" s="40"/>
      <c r="J58" s="40"/>
      <c r="K58" s="40"/>
      <c r="L58" s="40"/>
      <c r="M58" s="40"/>
      <c r="N58" s="40"/>
      <c r="O58" s="40"/>
    </row>
    <row r="59" spans="1:15" x14ac:dyDescent="0.2">
      <c r="A59" s="40"/>
      <c r="B59" s="40"/>
      <c r="C59" s="40"/>
      <c r="D59" s="40"/>
      <c r="E59" s="40"/>
      <c r="F59" s="40"/>
      <c r="G59" s="40"/>
      <c r="H59" s="40"/>
      <c r="I59" s="40"/>
      <c r="J59" s="40"/>
      <c r="K59" s="40"/>
      <c r="L59" s="40"/>
      <c r="M59" s="40"/>
      <c r="N59" s="40"/>
      <c r="O59" s="40"/>
    </row>
    <row r="60" spans="1:15" x14ac:dyDescent="0.2">
      <c r="A60" s="40"/>
      <c r="B60" s="40"/>
      <c r="C60" s="40"/>
      <c r="D60" s="40"/>
      <c r="E60" s="40"/>
      <c r="F60" s="40"/>
      <c r="G60" s="40"/>
      <c r="H60" s="40"/>
      <c r="I60" s="40"/>
      <c r="J60" s="40"/>
      <c r="K60" s="40"/>
      <c r="L60" s="40"/>
      <c r="M60" s="40"/>
      <c r="N60" s="40"/>
      <c r="O60" s="40"/>
    </row>
    <row r="61" spans="1:15" x14ac:dyDescent="0.2">
      <c r="A61" s="40"/>
      <c r="B61" s="40"/>
      <c r="C61" s="40"/>
      <c r="D61" s="40"/>
      <c r="E61" s="40"/>
      <c r="F61" s="40"/>
      <c r="G61" s="40"/>
      <c r="H61" s="40"/>
      <c r="I61" s="40"/>
      <c r="J61" s="40"/>
      <c r="K61" s="40"/>
      <c r="L61" s="40"/>
      <c r="M61" s="40"/>
      <c r="N61" s="40"/>
      <c r="O61" s="40"/>
    </row>
    <row r="62" spans="1:15" x14ac:dyDescent="0.2">
      <c r="A62" s="40"/>
      <c r="B62" s="40"/>
      <c r="C62" s="40"/>
      <c r="D62" s="40"/>
      <c r="E62" s="40"/>
      <c r="F62" s="40"/>
      <c r="G62" s="40"/>
      <c r="H62" s="40"/>
      <c r="I62" s="40"/>
      <c r="J62" s="40"/>
      <c r="K62" s="40"/>
      <c r="L62" s="40"/>
      <c r="M62" s="40"/>
      <c r="N62" s="40"/>
      <c r="O62" s="40"/>
    </row>
    <row r="63" spans="1:15" x14ac:dyDescent="0.2">
      <c r="A63" s="40"/>
      <c r="B63" s="40"/>
      <c r="C63" s="40"/>
      <c r="D63" s="40"/>
      <c r="E63" s="40"/>
      <c r="F63" s="40"/>
      <c r="G63" s="40"/>
      <c r="H63" s="40"/>
      <c r="I63" s="40"/>
      <c r="J63" s="40"/>
      <c r="K63" s="40"/>
      <c r="L63" s="40"/>
      <c r="M63" s="40"/>
      <c r="N63" s="40"/>
      <c r="O63" s="40"/>
    </row>
    <row r="64" spans="1:15" x14ac:dyDescent="0.2">
      <c r="A64" s="40"/>
      <c r="B64" s="40"/>
      <c r="C64" s="40"/>
      <c r="D64" s="40"/>
      <c r="E64" s="40"/>
      <c r="F64" s="40"/>
      <c r="G64" s="40"/>
      <c r="H64" s="40"/>
      <c r="I64" s="40"/>
      <c r="J64" s="40"/>
      <c r="K64" s="40"/>
      <c r="L64" s="40"/>
      <c r="M64" s="40"/>
      <c r="N64" s="40"/>
      <c r="O64" s="40"/>
    </row>
    <row r="65" spans="1:15" x14ac:dyDescent="0.2">
      <c r="A65" s="40"/>
      <c r="B65" s="40"/>
      <c r="C65" s="40"/>
      <c r="D65" s="40"/>
      <c r="E65" s="40"/>
      <c r="F65" s="40"/>
      <c r="G65" s="40"/>
      <c r="H65" s="40"/>
      <c r="I65" s="40"/>
      <c r="J65" s="40"/>
      <c r="K65" s="40"/>
      <c r="L65" s="40"/>
      <c r="M65" s="40"/>
      <c r="N65" s="40"/>
      <c r="O65" s="40"/>
    </row>
    <row r="66" spans="1:15" x14ac:dyDescent="0.2">
      <c r="A66" s="40"/>
      <c r="B66" s="40"/>
      <c r="C66" s="40"/>
      <c r="D66" s="40"/>
      <c r="E66" s="40"/>
      <c r="F66" s="40"/>
      <c r="G66" s="40"/>
      <c r="H66" s="40"/>
      <c r="I66" s="40"/>
      <c r="J66" s="40"/>
      <c r="K66" s="40"/>
      <c r="L66" s="40"/>
      <c r="M66" s="40"/>
      <c r="N66" s="40"/>
      <c r="O66" s="40"/>
    </row>
    <row r="67" spans="1:15" x14ac:dyDescent="0.2">
      <c r="A67" s="40"/>
      <c r="B67" s="40"/>
      <c r="C67" s="40"/>
      <c r="D67" s="40"/>
      <c r="E67" s="40"/>
      <c r="F67" s="40"/>
      <c r="G67" s="40"/>
      <c r="H67" s="40"/>
      <c r="I67" s="40"/>
      <c r="J67" s="40"/>
      <c r="K67" s="40"/>
      <c r="L67" s="40"/>
      <c r="M67" s="40"/>
      <c r="N67" s="40"/>
      <c r="O67" s="40"/>
    </row>
    <row r="68" spans="1:15" x14ac:dyDescent="0.2">
      <c r="A68" s="40"/>
      <c r="B68" s="40"/>
      <c r="C68" s="40"/>
      <c r="D68" s="40"/>
      <c r="E68" s="40"/>
      <c r="F68" s="40"/>
      <c r="G68" s="40"/>
      <c r="H68" s="40"/>
      <c r="I68" s="40"/>
      <c r="J68" s="40"/>
      <c r="K68" s="40"/>
      <c r="L68" s="40"/>
      <c r="M68" s="40"/>
      <c r="N68" s="40"/>
      <c r="O68" s="40"/>
    </row>
    <row r="69" spans="1:15" x14ac:dyDescent="0.2">
      <c r="A69" s="40"/>
      <c r="B69" s="40"/>
      <c r="C69" s="40"/>
      <c r="D69" s="40"/>
      <c r="E69" s="40"/>
      <c r="F69" s="40"/>
      <c r="G69" s="40"/>
      <c r="H69" s="40"/>
      <c r="I69" s="40"/>
      <c r="J69" s="40"/>
      <c r="K69" s="40"/>
      <c r="L69" s="40"/>
      <c r="M69" s="40"/>
      <c r="N69" s="40"/>
      <c r="O69" s="40"/>
    </row>
    <row r="70" spans="1:15" x14ac:dyDescent="0.2">
      <c r="A70" s="40"/>
      <c r="B70" s="40"/>
      <c r="C70" s="40"/>
      <c r="D70" s="40"/>
      <c r="E70" s="40"/>
      <c r="F70" s="40"/>
      <c r="G70" s="40"/>
      <c r="H70" s="40"/>
      <c r="I70" s="40"/>
      <c r="J70" s="40"/>
      <c r="K70" s="40"/>
      <c r="L70" s="40"/>
      <c r="M70" s="40"/>
      <c r="N70" s="40"/>
      <c r="O70" s="40"/>
    </row>
    <row r="71" spans="1:15" x14ac:dyDescent="0.2">
      <c r="A71" s="40"/>
      <c r="B71" s="40"/>
      <c r="C71" s="40"/>
      <c r="D71" s="40"/>
      <c r="E71" s="40"/>
      <c r="F71" s="40"/>
      <c r="G71" s="40"/>
      <c r="H71" s="40"/>
      <c r="I71" s="40"/>
      <c r="J71" s="40"/>
      <c r="K71" s="40"/>
      <c r="L71" s="40"/>
      <c r="M71" s="40"/>
      <c r="N71" s="40"/>
      <c r="O71" s="40"/>
    </row>
    <row r="72" spans="1:15" x14ac:dyDescent="0.2">
      <c r="A72" s="40"/>
      <c r="B72" s="40"/>
      <c r="C72" s="40"/>
      <c r="D72" s="40"/>
      <c r="E72" s="40"/>
      <c r="F72" s="40"/>
      <c r="G72" s="40"/>
      <c r="H72" s="40"/>
      <c r="I72" s="40"/>
      <c r="J72" s="40"/>
      <c r="K72" s="40"/>
      <c r="L72" s="40"/>
      <c r="M72" s="40"/>
      <c r="N72" s="40"/>
      <c r="O72" s="40"/>
    </row>
    <row r="73" spans="1:15" x14ac:dyDescent="0.2">
      <c r="A73" s="40"/>
      <c r="B73" s="40"/>
      <c r="C73" s="40"/>
      <c r="D73" s="40"/>
      <c r="E73" s="40"/>
      <c r="F73" s="40"/>
      <c r="G73" s="40"/>
      <c r="H73" s="40"/>
      <c r="I73" s="40"/>
      <c r="J73" s="40"/>
      <c r="K73" s="40"/>
      <c r="L73" s="40"/>
      <c r="M73" s="40"/>
      <c r="N73" s="40"/>
      <c r="O73" s="40"/>
    </row>
    <row r="74" spans="1:15" x14ac:dyDescent="0.2">
      <c r="A74" s="40"/>
      <c r="B74" s="40"/>
      <c r="C74" s="40"/>
      <c r="D74" s="40"/>
      <c r="E74" s="40"/>
      <c r="F74" s="40"/>
      <c r="G74" s="40"/>
      <c r="H74" s="40"/>
      <c r="I74" s="40"/>
      <c r="J74" s="40"/>
      <c r="K74" s="40"/>
      <c r="L74" s="40"/>
      <c r="M74" s="40"/>
      <c r="N74" s="40"/>
      <c r="O74" s="40"/>
    </row>
    <row r="75" spans="1:15" x14ac:dyDescent="0.2">
      <c r="A75" s="40"/>
      <c r="B75" s="40"/>
      <c r="C75" s="40"/>
      <c r="D75" s="40"/>
      <c r="E75" s="40"/>
      <c r="F75" s="40"/>
      <c r="G75" s="40"/>
      <c r="H75" s="40"/>
      <c r="I75" s="40"/>
      <c r="J75" s="40"/>
      <c r="K75" s="40"/>
      <c r="L75" s="40"/>
      <c r="M75" s="40"/>
      <c r="N75" s="40"/>
      <c r="O75" s="40"/>
    </row>
    <row r="76" spans="1:15" x14ac:dyDescent="0.2">
      <c r="A76" s="40"/>
      <c r="B76" s="40"/>
      <c r="C76" s="40"/>
      <c r="D76" s="40"/>
      <c r="E76" s="40"/>
      <c r="F76" s="40"/>
      <c r="G76" s="40"/>
      <c r="H76" s="40"/>
      <c r="I76" s="40"/>
      <c r="J76" s="40"/>
      <c r="K76" s="40"/>
      <c r="L76" s="40"/>
      <c r="M76" s="40"/>
      <c r="N76" s="40"/>
      <c r="O76" s="40"/>
    </row>
    <row r="77" spans="1:15" x14ac:dyDescent="0.2">
      <c r="A77" s="40"/>
      <c r="B77" s="40"/>
      <c r="C77" s="40"/>
      <c r="D77" s="40"/>
      <c r="E77" s="40"/>
      <c r="F77" s="40"/>
      <c r="G77" s="40"/>
      <c r="H77" s="40"/>
      <c r="I77" s="40"/>
      <c r="J77" s="40"/>
      <c r="K77" s="40"/>
      <c r="L77" s="40"/>
      <c r="M77" s="40"/>
      <c r="N77" s="40"/>
      <c r="O77" s="40"/>
    </row>
    <row r="78" spans="1:15" x14ac:dyDescent="0.2">
      <c r="A78" s="40"/>
      <c r="B78" s="40"/>
      <c r="C78" s="40"/>
      <c r="D78" s="40"/>
      <c r="E78" s="40"/>
      <c r="F78" s="40"/>
      <c r="G78" s="40"/>
      <c r="H78" s="40"/>
      <c r="I78" s="40"/>
      <c r="J78" s="40"/>
      <c r="K78" s="40"/>
      <c r="L78" s="40"/>
      <c r="M78" s="40"/>
      <c r="N78" s="40"/>
      <c r="O78" s="40"/>
    </row>
    <row r="79" spans="1:15" x14ac:dyDescent="0.2">
      <c r="A79" s="40"/>
      <c r="B79" s="40"/>
      <c r="C79" s="40"/>
      <c r="D79" s="40"/>
      <c r="E79" s="40"/>
      <c r="F79" s="40"/>
      <c r="G79" s="40"/>
      <c r="H79" s="40"/>
      <c r="I79" s="40"/>
      <c r="J79" s="40"/>
      <c r="K79" s="40"/>
      <c r="L79" s="40"/>
      <c r="M79" s="40"/>
      <c r="N79" s="40"/>
      <c r="O79" s="40"/>
    </row>
    <row r="80" spans="1:15" x14ac:dyDescent="0.2">
      <c r="A80" s="40"/>
      <c r="B80" s="40"/>
      <c r="C80" s="40"/>
      <c r="D80" s="40"/>
      <c r="E80" s="40"/>
      <c r="F80" s="40"/>
      <c r="G80" s="40"/>
      <c r="H80" s="40"/>
      <c r="I80" s="40"/>
      <c r="J80" s="40"/>
      <c r="K80" s="40"/>
      <c r="L80" s="40"/>
      <c r="M80" s="40"/>
      <c r="N80" s="40"/>
      <c r="O80" s="40"/>
    </row>
    <row r="81" spans="1:15" x14ac:dyDescent="0.2">
      <c r="A81" s="40"/>
      <c r="B81" s="40"/>
      <c r="C81" s="40"/>
      <c r="D81" s="40"/>
      <c r="E81" s="40"/>
      <c r="F81" s="40"/>
      <c r="G81" s="40"/>
      <c r="H81" s="40"/>
      <c r="I81" s="40"/>
      <c r="J81" s="40"/>
      <c r="K81" s="40"/>
      <c r="L81" s="40"/>
      <c r="M81" s="40"/>
      <c r="N81" s="40"/>
      <c r="O81" s="40"/>
    </row>
    <row r="82" spans="1:15" x14ac:dyDescent="0.2">
      <c r="A82" s="40"/>
      <c r="B82" s="40"/>
      <c r="C82" s="40"/>
      <c r="D82" s="40"/>
      <c r="E82" s="40"/>
      <c r="F82" s="40"/>
      <c r="G82" s="40"/>
      <c r="H82" s="40"/>
      <c r="I82" s="40"/>
      <c r="J82" s="40"/>
      <c r="K82" s="40"/>
      <c r="L82" s="40"/>
      <c r="M82" s="40"/>
      <c r="N82" s="40"/>
      <c r="O82" s="40"/>
    </row>
    <row r="83" spans="1:15" x14ac:dyDescent="0.2">
      <c r="A83" s="40"/>
      <c r="B83" s="62"/>
      <c r="C83" s="40"/>
      <c r="D83" s="40"/>
      <c r="E83" s="40"/>
      <c r="F83" s="40"/>
      <c r="G83" s="40"/>
      <c r="H83" s="40"/>
      <c r="I83" s="40"/>
      <c r="J83" s="40"/>
      <c r="K83" s="40"/>
      <c r="L83" s="40"/>
      <c r="M83" s="40"/>
      <c r="N83" s="40"/>
      <c r="O83" s="40"/>
    </row>
  </sheetData>
  <phoneticPr fontId="15" type="noConversion"/>
  <hyperlinks>
    <hyperlink ref="A32" r:id="rId1" xr:uid="{1D0B8600-32F2-4A3C-8AB0-A4ADCFA3EF7B}"/>
    <hyperlink ref="A33" r:id="rId2" display="The statistics in this table are National Statistics." xr:uid="{C865BEB8-4596-43D9-B101-E5C1BC7DF1BD}"/>
    <hyperlink ref="A35" r:id="rId3" display="Please email us at firestatistics@communities.gov.uk" xr:uid="{1C106FE4-EF19-4646-B54F-FF46726E993A}"/>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7A023-488B-4967-BA00-66D2C330AEED}">
  <sheetPr codeName="Sheet5">
    <tabColor rgb="FFFF0000"/>
  </sheetPr>
  <dimension ref="A1:U55"/>
  <sheetViews>
    <sheetView zoomScaleNormal="100" workbookViewId="0"/>
  </sheetViews>
  <sheetFormatPr defaultRowHeight="15" x14ac:dyDescent="0.2"/>
  <cols>
    <col min="1" max="1" width="13.28515625" style="16" bestFit="1" customWidth="1"/>
    <col min="2" max="2" width="28" style="16" bestFit="1" customWidth="1"/>
    <col min="3" max="3" width="52" style="16" bestFit="1" customWidth="1"/>
    <col min="4" max="4" width="64.5703125" style="16" bestFit="1" customWidth="1"/>
    <col min="5" max="5" width="27.7109375" style="16" bestFit="1" customWidth="1"/>
    <col min="6" max="6" width="33.5703125" style="16" bestFit="1" customWidth="1"/>
    <col min="7" max="16384" width="9.140625" style="16"/>
  </cols>
  <sheetData>
    <row r="1" spans="1:6" ht="15.75" x14ac:dyDescent="0.25">
      <c r="A1" s="69" t="s">
        <v>58</v>
      </c>
      <c r="B1" s="70">
        <f>COUNTIF(2:1048576,"FALSE")</f>
        <v>0</v>
      </c>
    </row>
    <row r="2" spans="1:6" x14ac:dyDescent="0.2">
      <c r="A2" s="71"/>
    </row>
    <row r="3" spans="1:6" x14ac:dyDescent="0.2">
      <c r="A3" s="72" t="s">
        <v>50</v>
      </c>
      <c r="B3" s="16" t="s">
        <v>52</v>
      </c>
      <c r="C3" s="16" t="s">
        <v>53</v>
      </c>
      <c r="D3" s="16" t="s">
        <v>54</v>
      </c>
      <c r="E3" s="16" t="s">
        <v>55</v>
      </c>
      <c r="F3" s="16" t="s">
        <v>56</v>
      </c>
    </row>
    <row r="4" spans="1:6" x14ac:dyDescent="0.2">
      <c r="A4" s="73" t="s">
        <v>3</v>
      </c>
      <c r="B4" s="16">
        <v>82</v>
      </c>
      <c r="C4" s="16">
        <v>122</v>
      </c>
      <c r="D4" s="16">
        <v>59</v>
      </c>
      <c r="E4" s="16">
        <v>25</v>
      </c>
      <c r="F4" s="16">
        <v>46</v>
      </c>
    </row>
    <row r="5" spans="1:6" x14ac:dyDescent="0.2">
      <c r="A5" s="73" t="s">
        <v>4</v>
      </c>
      <c r="B5" s="16">
        <v>89</v>
      </c>
      <c r="C5" s="16">
        <v>109</v>
      </c>
      <c r="D5" s="16">
        <v>51</v>
      </c>
      <c r="E5" s="16">
        <v>26</v>
      </c>
      <c r="F5" s="16">
        <v>38</v>
      </c>
    </row>
    <row r="6" spans="1:6" x14ac:dyDescent="0.2">
      <c r="A6" s="73" t="s">
        <v>5</v>
      </c>
      <c r="B6" s="16">
        <v>93</v>
      </c>
      <c r="C6" s="16">
        <v>93</v>
      </c>
      <c r="D6" s="16">
        <v>63</v>
      </c>
      <c r="E6" s="16">
        <v>19</v>
      </c>
      <c r="F6" s="16">
        <v>18</v>
      </c>
    </row>
    <row r="7" spans="1:6" x14ac:dyDescent="0.2">
      <c r="A7" s="73" t="s">
        <v>6</v>
      </c>
      <c r="B7" s="16">
        <v>56</v>
      </c>
      <c r="C7" s="16">
        <v>114</v>
      </c>
      <c r="D7" s="16">
        <v>55</v>
      </c>
      <c r="E7" s="16">
        <v>18</v>
      </c>
      <c r="F7" s="16">
        <v>33</v>
      </c>
    </row>
    <row r="8" spans="1:6" x14ac:dyDescent="0.2">
      <c r="A8" s="73" t="s">
        <v>7</v>
      </c>
      <c r="B8" s="16">
        <v>76</v>
      </c>
      <c r="C8" s="16">
        <v>92</v>
      </c>
      <c r="D8" s="16">
        <v>48</v>
      </c>
      <c r="E8" s="16">
        <v>16</v>
      </c>
      <c r="F8" s="16">
        <v>32</v>
      </c>
    </row>
    <row r="9" spans="1:6" x14ac:dyDescent="0.2">
      <c r="A9" s="73" t="s">
        <v>16</v>
      </c>
      <c r="B9" s="16">
        <v>62</v>
      </c>
      <c r="C9" s="16">
        <v>111</v>
      </c>
      <c r="D9" s="16">
        <v>61</v>
      </c>
      <c r="E9" s="16">
        <v>15</v>
      </c>
      <c r="F9" s="16">
        <v>56</v>
      </c>
    </row>
    <row r="10" spans="1:6" x14ac:dyDescent="0.2">
      <c r="A10" s="73" t="s">
        <v>17</v>
      </c>
      <c r="B10" s="16">
        <v>69</v>
      </c>
      <c r="C10" s="16">
        <v>102</v>
      </c>
      <c r="D10" s="16">
        <v>46</v>
      </c>
      <c r="E10" s="16">
        <v>13</v>
      </c>
      <c r="F10" s="16">
        <v>34</v>
      </c>
    </row>
    <row r="11" spans="1:6" x14ac:dyDescent="0.2">
      <c r="A11" s="73" t="s">
        <v>18</v>
      </c>
      <c r="B11" s="16">
        <v>83</v>
      </c>
      <c r="C11" s="16">
        <v>102</v>
      </c>
      <c r="D11" s="16">
        <v>49</v>
      </c>
      <c r="E11" s="16">
        <v>15</v>
      </c>
      <c r="F11" s="16">
        <v>89</v>
      </c>
    </row>
    <row r="12" spans="1:6" x14ac:dyDescent="0.2">
      <c r="A12" s="73" t="s">
        <v>19</v>
      </c>
      <c r="B12" s="16">
        <v>69</v>
      </c>
      <c r="C12" s="16">
        <v>85</v>
      </c>
      <c r="D12" s="16">
        <v>50</v>
      </c>
      <c r="E12" s="16">
        <v>8</v>
      </c>
      <c r="F12" s="16">
        <v>39</v>
      </c>
    </row>
    <row r="13" spans="1:6" x14ac:dyDescent="0.2">
      <c r="A13" s="73" t="s">
        <v>35</v>
      </c>
      <c r="B13" s="16">
        <v>73</v>
      </c>
      <c r="C13" s="16">
        <v>79</v>
      </c>
      <c r="D13" s="16">
        <v>52</v>
      </c>
      <c r="E13" s="16">
        <v>12</v>
      </c>
      <c r="F13" s="16">
        <v>27</v>
      </c>
    </row>
    <row r="14" spans="1:6" x14ac:dyDescent="0.2">
      <c r="A14" s="73" t="s">
        <v>37</v>
      </c>
      <c r="B14" s="16">
        <v>74</v>
      </c>
      <c r="C14" s="16">
        <v>80</v>
      </c>
      <c r="D14" s="16">
        <v>38</v>
      </c>
      <c r="E14" s="16">
        <v>11</v>
      </c>
      <c r="F14" s="16">
        <v>33</v>
      </c>
    </row>
    <row r="15" spans="1:6" x14ac:dyDescent="0.2">
      <c r="A15" s="73" t="s">
        <v>43</v>
      </c>
      <c r="B15" s="16">
        <v>83</v>
      </c>
      <c r="C15" s="16">
        <v>94</v>
      </c>
      <c r="D15" s="16">
        <v>47</v>
      </c>
      <c r="E15" s="16">
        <v>10</v>
      </c>
      <c r="F15" s="16">
        <v>38</v>
      </c>
    </row>
    <row r="16" spans="1:6" x14ac:dyDescent="0.2">
      <c r="A16" s="73" t="s">
        <v>44</v>
      </c>
      <c r="B16" s="16">
        <v>83</v>
      </c>
      <c r="C16" s="16">
        <v>82</v>
      </c>
      <c r="D16" s="16">
        <v>54</v>
      </c>
      <c r="E16" s="16">
        <v>9</v>
      </c>
      <c r="F16" s="16">
        <v>40</v>
      </c>
    </row>
    <row r="17" spans="1:21" x14ac:dyDescent="0.2">
      <c r="A17" s="73" t="s">
        <v>45</v>
      </c>
      <c r="B17" s="16">
        <v>71</v>
      </c>
      <c r="C17" s="16">
        <v>77</v>
      </c>
      <c r="D17" s="16">
        <v>43</v>
      </c>
      <c r="E17" s="16">
        <v>10</v>
      </c>
      <c r="F17" s="16">
        <v>50</v>
      </c>
    </row>
    <row r="18" spans="1:21" x14ac:dyDescent="0.2">
      <c r="A18" s="73" t="s">
        <v>77</v>
      </c>
      <c r="B18" s="16">
        <v>78</v>
      </c>
      <c r="C18" s="16">
        <v>93</v>
      </c>
      <c r="D18" s="16">
        <v>47</v>
      </c>
      <c r="E18" s="16">
        <v>8</v>
      </c>
      <c r="F18" s="16">
        <v>45</v>
      </c>
    </row>
    <row r="19" spans="1:21" x14ac:dyDescent="0.2">
      <c r="A19" s="73" t="s">
        <v>83</v>
      </c>
    </row>
    <row r="20" spans="1:21" x14ac:dyDescent="0.2">
      <c r="A20" s="73" t="s">
        <v>51</v>
      </c>
      <c r="B20" s="16">
        <v>1141</v>
      </c>
      <c r="C20" s="16">
        <v>1435</v>
      </c>
      <c r="D20" s="16">
        <v>763</v>
      </c>
      <c r="E20" s="16">
        <v>215</v>
      </c>
      <c r="F20" s="16">
        <v>618</v>
      </c>
    </row>
    <row r="22" spans="1:21" ht="15.75" thickBot="1" x14ac:dyDescent="0.25"/>
    <row r="23" spans="1:21" ht="30.75" thickBot="1" x14ac:dyDescent="0.25">
      <c r="B23" s="16" t="s">
        <v>1</v>
      </c>
      <c r="C23" s="16" t="s">
        <v>9</v>
      </c>
      <c r="D23" s="74" t="s">
        <v>10</v>
      </c>
      <c r="E23" s="74" t="s">
        <v>11</v>
      </c>
      <c r="F23" s="74" t="s">
        <v>91</v>
      </c>
      <c r="G23" s="74" t="s">
        <v>12</v>
      </c>
      <c r="I23" s="75" t="s">
        <v>85</v>
      </c>
      <c r="K23" s="16" t="s">
        <v>9</v>
      </c>
      <c r="L23" s="16" t="s">
        <v>10</v>
      </c>
      <c r="M23" s="16" t="s">
        <v>11</v>
      </c>
      <c r="N23" s="16" t="s">
        <v>57</v>
      </c>
      <c r="O23" s="16" t="s">
        <v>12</v>
      </c>
      <c r="Q23" s="16" t="s">
        <v>9</v>
      </c>
      <c r="R23" s="16" t="s">
        <v>10</v>
      </c>
      <c r="S23" s="16" t="s">
        <v>11</v>
      </c>
      <c r="T23" s="16" t="s">
        <v>57</v>
      </c>
      <c r="U23" s="16" t="s">
        <v>12</v>
      </c>
    </row>
    <row r="24" spans="1:21" x14ac:dyDescent="0.2">
      <c r="A24" s="73" t="s">
        <v>3</v>
      </c>
      <c r="B24" s="16">
        <f>SUM(QA!C24:G24)</f>
        <v>334</v>
      </c>
      <c r="C24" s="16" cm="1">
        <f t="array" ref="C24:G38">B4:F18</f>
        <v>82</v>
      </c>
      <c r="D24" s="16">
        <v>122</v>
      </c>
      <c r="E24" s="16">
        <v>59</v>
      </c>
      <c r="F24" s="16">
        <v>25</v>
      </c>
      <c r="G24" s="16">
        <v>46</v>
      </c>
      <c r="J24" s="73" t="s">
        <v>3</v>
      </c>
      <c r="K24" s="76">
        <f>C24/$B24</f>
        <v>0.24550898203592814</v>
      </c>
      <c r="L24" s="76">
        <f t="shared" ref="L24:O38" si="0">D24/$B24</f>
        <v>0.3652694610778443</v>
      </c>
      <c r="M24" s="76">
        <f t="shared" si="0"/>
        <v>0.17664670658682635</v>
      </c>
      <c r="N24" s="76">
        <f t="shared" si="0"/>
        <v>7.4850299401197598E-2</v>
      </c>
      <c r="O24" s="76">
        <f t="shared" si="0"/>
        <v>0.1377245508982036</v>
      </c>
      <c r="Q24" s="76">
        <f>_xlfn.RANK.AVG(K24,$K24:$O24)</f>
        <v>2</v>
      </c>
      <c r="R24" s="76">
        <f t="shared" ref="R24:U24" si="1">_xlfn.RANK.AVG(L24,$K24:$O24)</f>
        <v>1</v>
      </c>
      <c r="S24" s="76">
        <f t="shared" si="1"/>
        <v>3</v>
      </c>
      <c r="T24" s="76">
        <f t="shared" si="1"/>
        <v>5</v>
      </c>
      <c r="U24" s="76">
        <f t="shared" si="1"/>
        <v>4</v>
      </c>
    </row>
    <row r="25" spans="1:21" x14ac:dyDescent="0.2">
      <c r="A25" s="73" t="s">
        <v>4</v>
      </c>
      <c r="B25" s="16">
        <f>SUM(QA!C25:G25)</f>
        <v>313</v>
      </c>
      <c r="C25" s="16">
        <v>89</v>
      </c>
      <c r="D25" s="16">
        <v>109</v>
      </c>
      <c r="E25" s="16">
        <v>51</v>
      </c>
      <c r="F25" s="16">
        <v>26</v>
      </c>
      <c r="G25" s="16">
        <v>38</v>
      </c>
      <c r="J25" s="73" t="s">
        <v>4</v>
      </c>
      <c r="K25" s="76">
        <f t="shared" ref="K25:K38" si="2">C25/$B25</f>
        <v>0.28434504792332266</v>
      </c>
      <c r="L25" s="76">
        <f t="shared" si="0"/>
        <v>0.34824281150159747</v>
      </c>
      <c r="M25" s="76">
        <f t="shared" si="0"/>
        <v>0.16293929712460065</v>
      </c>
      <c r="N25" s="76">
        <f t="shared" si="0"/>
        <v>8.3067092651757185E-2</v>
      </c>
      <c r="O25" s="76">
        <f t="shared" si="0"/>
        <v>0.12140575079872204</v>
      </c>
      <c r="Q25" s="76">
        <f t="shared" ref="Q25:Q38" si="3">_xlfn.RANK.AVG(K25,$K25:$O25)</f>
        <v>2</v>
      </c>
      <c r="R25" s="76">
        <f t="shared" ref="R25:R38" si="4">_xlfn.RANK.AVG(L25,$K25:$O25)</f>
        <v>1</v>
      </c>
      <c r="S25" s="76">
        <f t="shared" ref="S25:S38" si="5">_xlfn.RANK.AVG(M25,$K25:$O25)</f>
        <v>3</v>
      </c>
      <c r="T25" s="76">
        <f t="shared" ref="T25:T38" si="6">_xlfn.RANK.AVG(N25,$K25:$O25)</f>
        <v>5</v>
      </c>
      <c r="U25" s="76">
        <f t="shared" ref="U25:U38" si="7">_xlfn.RANK.AVG(O25,$K25:$O25)</f>
        <v>4</v>
      </c>
    </row>
    <row r="26" spans="1:21" x14ac:dyDescent="0.2">
      <c r="A26" s="73" t="s">
        <v>5</v>
      </c>
      <c r="B26" s="16">
        <f>SUM(QA!C26:G26)</f>
        <v>286</v>
      </c>
      <c r="C26" s="16">
        <v>93</v>
      </c>
      <c r="D26" s="16">
        <v>93</v>
      </c>
      <c r="E26" s="16">
        <v>63</v>
      </c>
      <c r="F26" s="16">
        <v>19</v>
      </c>
      <c r="G26" s="16">
        <v>18</v>
      </c>
      <c r="J26" s="73" t="s">
        <v>5</v>
      </c>
      <c r="K26" s="76">
        <f t="shared" si="2"/>
        <v>0.32517482517482516</v>
      </c>
      <c r="L26" s="76">
        <f t="shared" si="0"/>
        <v>0.32517482517482516</v>
      </c>
      <c r="M26" s="76">
        <f t="shared" si="0"/>
        <v>0.22027972027972029</v>
      </c>
      <c r="N26" s="76">
        <f t="shared" si="0"/>
        <v>6.6433566433566432E-2</v>
      </c>
      <c r="O26" s="76">
        <f t="shared" si="0"/>
        <v>6.2937062937062943E-2</v>
      </c>
      <c r="Q26" s="76">
        <f t="shared" si="3"/>
        <v>1.5</v>
      </c>
      <c r="R26" s="76">
        <f t="shared" si="4"/>
        <v>1.5</v>
      </c>
      <c r="S26" s="76">
        <f t="shared" si="5"/>
        <v>3</v>
      </c>
      <c r="T26" s="76">
        <f t="shared" si="6"/>
        <v>4</v>
      </c>
      <c r="U26" s="76">
        <f t="shared" si="7"/>
        <v>5</v>
      </c>
    </row>
    <row r="27" spans="1:21" x14ac:dyDescent="0.2">
      <c r="A27" s="73" t="s">
        <v>6</v>
      </c>
      <c r="B27" s="16">
        <f>SUM(QA!C27:G27)</f>
        <v>276</v>
      </c>
      <c r="C27" s="16">
        <v>56</v>
      </c>
      <c r="D27" s="16">
        <v>114</v>
      </c>
      <c r="E27" s="16">
        <v>55</v>
      </c>
      <c r="F27" s="16">
        <v>18</v>
      </c>
      <c r="G27" s="16">
        <v>33</v>
      </c>
      <c r="J27" s="73" t="s">
        <v>6</v>
      </c>
      <c r="K27" s="76">
        <f t="shared" si="2"/>
        <v>0.20289855072463769</v>
      </c>
      <c r="L27" s="76">
        <f t="shared" si="0"/>
        <v>0.41304347826086957</v>
      </c>
      <c r="M27" s="76">
        <f t="shared" si="0"/>
        <v>0.19927536231884058</v>
      </c>
      <c r="N27" s="76">
        <f t="shared" si="0"/>
        <v>6.5217391304347824E-2</v>
      </c>
      <c r="O27" s="76">
        <f t="shared" si="0"/>
        <v>0.11956521739130435</v>
      </c>
      <c r="Q27" s="76">
        <f t="shared" si="3"/>
        <v>2</v>
      </c>
      <c r="R27" s="76">
        <f t="shared" si="4"/>
        <v>1</v>
      </c>
      <c r="S27" s="76">
        <f t="shared" si="5"/>
        <v>3</v>
      </c>
      <c r="T27" s="76">
        <f t="shared" si="6"/>
        <v>5</v>
      </c>
      <c r="U27" s="76">
        <f t="shared" si="7"/>
        <v>4</v>
      </c>
    </row>
    <row r="28" spans="1:21" x14ac:dyDescent="0.2">
      <c r="A28" s="73" t="s">
        <v>7</v>
      </c>
      <c r="B28" s="16">
        <f>SUM(QA!C28:G28)</f>
        <v>264</v>
      </c>
      <c r="C28" s="16">
        <v>76</v>
      </c>
      <c r="D28" s="16">
        <v>92</v>
      </c>
      <c r="E28" s="16">
        <v>48</v>
      </c>
      <c r="F28" s="16">
        <v>16</v>
      </c>
      <c r="G28" s="16">
        <v>32</v>
      </c>
      <c r="J28" s="73" t="s">
        <v>7</v>
      </c>
      <c r="K28" s="76">
        <f t="shared" si="2"/>
        <v>0.2878787878787879</v>
      </c>
      <c r="L28" s="76">
        <f t="shared" si="0"/>
        <v>0.34848484848484851</v>
      </c>
      <c r="M28" s="76">
        <f t="shared" si="0"/>
        <v>0.18181818181818182</v>
      </c>
      <c r="N28" s="76">
        <f t="shared" si="0"/>
        <v>6.0606060606060608E-2</v>
      </c>
      <c r="O28" s="76">
        <f t="shared" si="0"/>
        <v>0.12121212121212122</v>
      </c>
      <c r="Q28" s="76">
        <f t="shared" si="3"/>
        <v>2</v>
      </c>
      <c r="R28" s="76">
        <f t="shared" si="4"/>
        <v>1</v>
      </c>
      <c r="S28" s="76">
        <f t="shared" si="5"/>
        <v>3</v>
      </c>
      <c r="T28" s="76">
        <f t="shared" si="6"/>
        <v>5</v>
      </c>
      <c r="U28" s="76">
        <f t="shared" si="7"/>
        <v>4</v>
      </c>
    </row>
    <row r="29" spans="1:21" x14ac:dyDescent="0.2">
      <c r="A29" s="73" t="s">
        <v>16</v>
      </c>
      <c r="B29" s="16">
        <f>SUM(QA!C29:G29)</f>
        <v>305</v>
      </c>
      <c r="C29" s="16">
        <v>62</v>
      </c>
      <c r="D29" s="16">
        <v>111</v>
      </c>
      <c r="E29" s="16">
        <v>61</v>
      </c>
      <c r="F29" s="16">
        <v>15</v>
      </c>
      <c r="G29" s="16">
        <v>56</v>
      </c>
      <c r="J29" s="73" t="s">
        <v>16</v>
      </c>
      <c r="K29" s="76">
        <f t="shared" si="2"/>
        <v>0.20327868852459016</v>
      </c>
      <c r="L29" s="76">
        <f t="shared" si="0"/>
        <v>0.36393442622950822</v>
      </c>
      <c r="M29" s="76">
        <f t="shared" si="0"/>
        <v>0.2</v>
      </c>
      <c r="N29" s="76">
        <f t="shared" si="0"/>
        <v>4.9180327868852458E-2</v>
      </c>
      <c r="O29" s="76">
        <f t="shared" si="0"/>
        <v>0.18360655737704917</v>
      </c>
      <c r="Q29" s="76">
        <f t="shared" si="3"/>
        <v>2</v>
      </c>
      <c r="R29" s="76">
        <f t="shared" si="4"/>
        <v>1</v>
      </c>
      <c r="S29" s="76">
        <f t="shared" si="5"/>
        <v>3</v>
      </c>
      <c r="T29" s="76">
        <f t="shared" si="6"/>
        <v>5</v>
      </c>
      <c r="U29" s="76">
        <f t="shared" si="7"/>
        <v>4</v>
      </c>
    </row>
    <row r="30" spans="1:21" x14ac:dyDescent="0.2">
      <c r="A30" s="73" t="s">
        <v>17</v>
      </c>
      <c r="B30" s="16">
        <f>SUM(QA!C30:G30)</f>
        <v>264</v>
      </c>
      <c r="C30" s="16">
        <v>69</v>
      </c>
      <c r="D30" s="16">
        <v>102</v>
      </c>
      <c r="E30" s="16">
        <v>46</v>
      </c>
      <c r="F30" s="16">
        <v>13</v>
      </c>
      <c r="G30" s="16">
        <v>34</v>
      </c>
      <c r="J30" s="73" t="s">
        <v>17</v>
      </c>
      <c r="K30" s="76">
        <f t="shared" si="2"/>
        <v>0.26136363636363635</v>
      </c>
      <c r="L30" s="76">
        <f t="shared" si="0"/>
        <v>0.38636363636363635</v>
      </c>
      <c r="M30" s="76">
        <f t="shared" si="0"/>
        <v>0.17424242424242425</v>
      </c>
      <c r="N30" s="76">
        <f t="shared" si="0"/>
        <v>4.924242424242424E-2</v>
      </c>
      <c r="O30" s="76">
        <f t="shared" si="0"/>
        <v>0.12878787878787878</v>
      </c>
      <c r="Q30" s="76">
        <f t="shared" si="3"/>
        <v>2</v>
      </c>
      <c r="R30" s="76">
        <f t="shared" si="4"/>
        <v>1</v>
      </c>
      <c r="S30" s="76">
        <f t="shared" si="5"/>
        <v>3</v>
      </c>
      <c r="T30" s="76">
        <f t="shared" si="6"/>
        <v>5</v>
      </c>
      <c r="U30" s="76">
        <f t="shared" si="7"/>
        <v>4</v>
      </c>
    </row>
    <row r="31" spans="1:21" x14ac:dyDescent="0.2">
      <c r="A31" s="73" t="s">
        <v>18</v>
      </c>
      <c r="B31" s="16">
        <f>SUM(QA!C31:G31)</f>
        <v>338</v>
      </c>
      <c r="C31" s="16">
        <v>83</v>
      </c>
      <c r="D31" s="16">
        <v>102</v>
      </c>
      <c r="E31" s="16">
        <v>49</v>
      </c>
      <c r="F31" s="16">
        <v>15</v>
      </c>
      <c r="G31" s="16">
        <v>89</v>
      </c>
      <c r="J31" s="73" t="s">
        <v>18</v>
      </c>
      <c r="K31" s="76">
        <f t="shared" si="2"/>
        <v>0.2455621301775148</v>
      </c>
      <c r="L31" s="76">
        <f t="shared" si="0"/>
        <v>0.30177514792899407</v>
      </c>
      <c r="M31" s="76">
        <f t="shared" si="0"/>
        <v>0.14497041420118342</v>
      </c>
      <c r="N31" s="76">
        <f t="shared" si="0"/>
        <v>4.4378698224852069E-2</v>
      </c>
      <c r="O31" s="76">
        <f t="shared" si="0"/>
        <v>0.26331360946745563</v>
      </c>
      <c r="Q31" s="76">
        <f t="shared" si="3"/>
        <v>3</v>
      </c>
      <c r="R31" s="76">
        <f t="shared" si="4"/>
        <v>1</v>
      </c>
      <c r="S31" s="76">
        <f t="shared" si="5"/>
        <v>4</v>
      </c>
      <c r="T31" s="76">
        <f t="shared" si="6"/>
        <v>5</v>
      </c>
      <c r="U31" s="76">
        <f t="shared" si="7"/>
        <v>2</v>
      </c>
    </row>
    <row r="32" spans="1:21" x14ac:dyDescent="0.2">
      <c r="A32" s="73" t="s">
        <v>19</v>
      </c>
      <c r="B32" s="16">
        <f>SUM(QA!C32:G32)</f>
        <v>251</v>
      </c>
      <c r="C32" s="16">
        <v>69</v>
      </c>
      <c r="D32" s="16">
        <v>85</v>
      </c>
      <c r="E32" s="16">
        <v>50</v>
      </c>
      <c r="F32" s="16">
        <v>8</v>
      </c>
      <c r="G32" s="16">
        <v>39</v>
      </c>
      <c r="J32" s="73" t="s">
        <v>19</v>
      </c>
      <c r="K32" s="76">
        <f t="shared" si="2"/>
        <v>0.27490039840637448</v>
      </c>
      <c r="L32" s="76">
        <f t="shared" si="0"/>
        <v>0.3386454183266932</v>
      </c>
      <c r="M32" s="76">
        <f t="shared" si="0"/>
        <v>0.19920318725099601</v>
      </c>
      <c r="N32" s="76">
        <f t="shared" si="0"/>
        <v>3.1872509960159362E-2</v>
      </c>
      <c r="O32" s="76">
        <f t="shared" si="0"/>
        <v>0.15537848605577689</v>
      </c>
      <c r="Q32" s="76">
        <f t="shared" si="3"/>
        <v>2</v>
      </c>
      <c r="R32" s="76">
        <f t="shared" si="4"/>
        <v>1</v>
      </c>
      <c r="S32" s="76">
        <f t="shared" si="5"/>
        <v>3</v>
      </c>
      <c r="T32" s="76">
        <f t="shared" si="6"/>
        <v>5</v>
      </c>
      <c r="U32" s="76">
        <f t="shared" si="7"/>
        <v>4</v>
      </c>
    </row>
    <row r="33" spans="1:21" x14ac:dyDescent="0.2">
      <c r="A33" s="73" t="s">
        <v>35</v>
      </c>
      <c r="B33" s="16">
        <f>SUM(QA!C33:G33)</f>
        <v>243</v>
      </c>
      <c r="C33" s="16">
        <v>73</v>
      </c>
      <c r="D33" s="16">
        <v>79</v>
      </c>
      <c r="E33" s="16">
        <v>52</v>
      </c>
      <c r="F33" s="16">
        <v>12</v>
      </c>
      <c r="G33" s="16">
        <v>27</v>
      </c>
      <c r="J33" s="73" t="s">
        <v>35</v>
      </c>
      <c r="K33" s="76">
        <f t="shared" si="2"/>
        <v>0.30041152263374488</v>
      </c>
      <c r="L33" s="76">
        <f t="shared" si="0"/>
        <v>0.32510288065843623</v>
      </c>
      <c r="M33" s="76">
        <f t="shared" si="0"/>
        <v>0.2139917695473251</v>
      </c>
      <c r="N33" s="76">
        <f t="shared" si="0"/>
        <v>4.9382716049382713E-2</v>
      </c>
      <c r="O33" s="76">
        <f t="shared" si="0"/>
        <v>0.1111111111111111</v>
      </c>
      <c r="Q33" s="76">
        <f t="shared" si="3"/>
        <v>2</v>
      </c>
      <c r="R33" s="76">
        <f t="shared" si="4"/>
        <v>1</v>
      </c>
      <c r="S33" s="76">
        <f t="shared" si="5"/>
        <v>3</v>
      </c>
      <c r="T33" s="76">
        <f t="shared" si="6"/>
        <v>5</v>
      </c>
      <c r="U33" s="76">
        <f t="shared" si="7"/>
        <v>4</v>
      </c>
    </row>
    <row r="34" spans="1:21" x14ac:dyDescent="0.2">
      <c r="A34" s="73" t="s">
        <v>37</v>
      </c>
      <c r="B34" s="16">
        <f>SUM(QA!C34:G34)</f>
        <v>236</v>
      </c>
      <c r="C34" s="16">
        <v>74</v>
      </c>
      <c r="D34" s="16">
        <v>80</v>
      </c>
      <c r="E34" s="16">
        <v>38</v>
      </c>
      <c r="F34" s="16">
        <v>11</v>
      </c>
      <c r="G34" s="16">
        <v>33</v>
      </c>
      <c r="J34" s="73" t="s">
        <v>37</v>
      </c>
      <c r="K34" s="76">
        <f t="shared" si="2"/>
        <v>0.3135593220338983</v>
      </c>
      <c r="L34" s="76">
        <f t="shared" si="0"/>
        <v>0.33898305084745761</v>
      </c>
      <c r="M34" s="76">
        <f t="shared" si="0"/>
        <v>0.16101694915254236</v>
      </c>
      <c r="N34" s="76">
        <f t="shared" si="0"/>
        <v>4.6610169491525424E-2</v>
      </c>
      <c r="O34" s="76">
        <f t="shared" si="0"/>
        <v>0.13983050847457626</v>
      </c>
      <c r="Q34" s="76">
        <f t="shared" si="3"/>
        <v>2</v>
      </c>
      <c r="R34" s="76">
        <f t="shared" si="4"/>
        <v>1</v>
      </c>
      <c r="S34" s="76">
        <f t="shared" si="5"/>
        <v>3</v>
      </c>
      <c r="T34" s="76">
        <f t="shared" si="6"/>
        <v>5</v>
      </c>
      <c r="U34" s="76">
        <f t="shared" si="7"/>
        <v>4</v>
      </c>
    </row>
    <row r="35" spans="1:21" x14ac:dyDescent="0.2">
      <c r="A35" s="73" t="s">
        <v>43</v>
      </c>
      <c r="B35" s="16">
        <f>SUM(QA!C35:G35)</f>
        <v>272</v>
      </c>
      <c r="C35" s="16">
        <v>83</v>
      </c>
      <c r="D35" s="16">
        <v>94</v>
      </c>
      <c r="E35" s="16">
        <v>47</v>
      </c>
      <c r="F35" s="16">
        <v>10</v>
      </c>
      <c r="G35" s="16">
        <v>38</v>
      </c>
      <c r="J35" s="73" t="s">
        <v>43</v>
      </c>
      <c r="K35" s="76">
        <f t="shared" si="2"/>
        <v>0.30514705882352944</v>
      </c>
      <c r="L35" s="76">
        <f t="shared" si="0"/>
        <v>0.34558823529411764</v>
      </c>
      <c r="M35" s="76">
        <f t="shared" si="0"/>
        <v>0.17279411764705882</v>
      </c>
      <c r="N35" s="76">
        <f t="shared" si="0"/>
        <v>3.6764705882352942E-2</v>
      </c>
      <c r="O35" s="76">
        <f t="shared" si="0"/>
        <v>0.13970588235294118</v>
      </c>
      <c r="Q35" s="76">
        <f t="shared" si="3"/>
        <v>2</v>
      </c>
      <c r="R35" s="76">
        <f t="shared" si="4"/>
        <v>1</v>
      </c>
      <c r="S35" s="76">
        <f t="shared" si="5"/>
        <v>3</v>
      </c>
      <c r="T35" s="76">
        <f t="shared" si="6"/>
        <v>5</v>
      </c>
      <c r="U35" s="76">
        <f t="shared" si="7"/>
        <v>4</v>
      </c>
    </row>
    <row r="36" spans="1:21" x14ac:dyDescent="0.2">
      <c r="A36" s="73" t="s">
        <v>44</v>
      </c>
      <c r="B36" s="16">
        <f>SUM(QA!C36:G36)</f>
        <v>268</v>
      </c>
      <c r="C36" s="16">
        <v>83</v>
      </c>
      <c r="D36" s="16">
        <v>82</v>
      </c>
      <c r="E36" s="16">
        <v>54</v>
      </c>
      <c r="F36" s="16">
        <v>9</v>
      </c>
      <c r="G36" s="16">
        <v>40</v>
      </c>
      <c r="J36" s="73" t="s">
        <v>44</v>
      </c>
      <c r="K36" s="76">
        <f t="shared" si="2"/>
        <v>0.30970149253731344</v>
      </c>
      <c r="L36" s="76">
        <f t="shared" si="0"/>
        <v>0.30597014925373134</v>
      </c>
      <c r="M36" s="76">
        <f t="shared" si="0"/>
        <v>0.20149253731343283</v>
      </c>
      <c r="N36" s="76">
        <f t="shared" si="0"/>
        <v>3.3582089552238806E-2</v>
      </c>
      <c r="O36" s="76">
        <f t="shared" si="0"/>
        <v>0.14925373134328357</v>
      </c>
      <c r="Q36" s="76">
        <f t="shared" si="3"/>
        <v>1</v>
      </c>
      <c r="R36" s="76">
        <f t="shared" si="4"/>
        <v>2</v>
      </c>
      <c r="S36" s="76">
        <f t="shared" si="5"/>
        <v>3</v>
      </c>
      <c r="T36" s="76">
        <f t="shared" si="6"/>
        <v>5</v>
      </c>
      <c r="U36" s="76">
        <f t="shared" si="7"/>
        <v>4</v>
      </c>
    </row>
    <row r="37" spans="1:21" x14ac:dyDescent="0.2">
      <c r="A37" s="73" t="s">
        <v>45</v>
      </c>
      <c r="B37" s="16">
        <f>SUM(QA!C37:G37)</f>
        <v>251</v>
      </c>
      <c r="C37" s="16">
        <v>71</v>
      </c>
      <c r="D37" s="16">
        <v>77</v>
      </c>
      <c r="E37" s="16">
        <v>43</v>
      </c>
      <c r="F37" s="16">
        <v>10</v>
      </c>
      <c r="G37" s="16">
        <v>50</v>
      </c>
      <c r="J37" s="73" t="s">
        <v>45</v>
      </c>
      <c r="K37" s="76">
        <f t="shared" si="2"/>
        <v>0.28286852589641437</v>
      </c>
      <c r="L37" s="76">
        <f t="shared" si="0"/>
        <v>0.30677290836653387</v>
      </c>
      <c r="M37" s="76">
        <f t="shared" si="0"/>
        <v>0.17131474103585656</v>
      </c>
      <c r="N37" s="76">
        <f t="shared" si="0"/>
        <v>3.9840637450199202E-2</v>
      </c>
      <c r="O37" s="76">
        <f t="shared" si="0"/>
        <v>0.19920318725099601</v>
      </c>
      <c r="Q37" s="76">
        <f t="shared" si="3"/>
        <v>2</v>
      </c>
      <c r="R37" s="76">
        <f t="shared" si="4"/>
        <v>1</v>
      </c>
      <c r="S37" s="76">
        <f t="shared" si="5"/>
        <v>4</v>
      </c>
      <c r="T37" s="76">
        <f t="shared" si="6"/>
        <v>5</v>
      </c>
      <c r="U37" s="76">
        <f t="shared" si="7"/>
        <v>3</v>
      </c>
    </row>
    <row r="38" spans="1:21" x14ac:dyDescent="0.2">
      <c r="A38" s="73" t="s">
        <v>77</v>
      </c>
      <c r="B38" s="16">
        <f>SUM(QA!C38:G38)</f>
        <v>271</v>
      </c>
      <c r="C38" s="16">
        <v>78</v>
      </c>
      <c r="D38" s="16">
        <v>93</v>
      </c>
      <c r="E38" s="16">
        <v>47</v>
      </c>
      <c r="F38" s="16">
        <v>8</v>
      </c>
      <c r="G38" s="16">
        <v>45</v>
      </c>
      <c r="J38" s="73" t="s">
        <v>77</v>
      </c>
      <c r="K38" s="76">
        <f t="shared" si="2"/>
        <v>0.28782287822878228</v>
      </c>
      <c r="L38" s="76">
        <f t="shared" si="0"/>
        <v>0.34317343173431736</v>
      </c>
      <c r="M38" s="76">
        <f t="shared" si="0"/>
        <v>0.17343173431734318</v>
      </c>
      <c r="N38" s="76">
        <f t="shared" si="0"/>
        <v>2.9520295202952029E-2</v>
      </c>
      <c r="O38" s="76">
        <f t="shared" si="0"/>
        <v>0.16605166051660517</v>
      </c>
      <c r="Q38" s="76">
        <f t="shared" si="3"/>
        <v>2</v>
      </c>
      <c r="R38" s="76">
        <f t="shared" si="4"/>
        <v>1</v>
      </c>
      <c r="S38" s="76">
        <f t="shared" si="5"/>
        <v>3</v>
      </c>
      <c r="T38" s="76">
        <f t="shared" si="6"/>
        <v>5</v>
      </c>
      <c r="U38" s="76">
        <f t="shared" si="7"/>
        <v>4</v>
      </c>
    </row>
    <row r="40" spans="1:21" x14ac:dyDescent="0.2">
      <c r="B40" s="16" t="s">
        <v>1</v>
      </c>
      <c r="C40" s="16" t="s">
        <v>9</v>
      </c>
      <c r="D40" s="16" t="s">
        <v>10</v>
      </c>
      <c r="E40" s="16" t="s">
        <v>11</v>
      </c>
      <c r="F40" s="16" t="s">
        <v>57</v>
      </c>
      <c r="G40" s="16" t="s">
        <v>12</v>
      </c>
    </row>
    <row r="41" spans="1:21" x14ac:dyDescent="0.2">
      <c r="A41" s="73" t="s">
        <v>3</v>
      </c>
      <c r="B41" s="16" t="b">
        <f>IF(B24=FIRE0504!B5,TRUE)</f>
        <v>1</v>
      </c>
      <c r="C41" s="16" t="b">
        <f>IF(C24=FIRE0504!C5,TRUE)</f>
        <v>1</v>
      </c>
      <c r="D41" s="16" t="b">
        <f>IF(D24=FIRE0504!D5,TRUE)</f>
        <v>1</v>
      </c>
      <c r="E41" s="16" t="b">
        <f>IF(E24=FIRE0504!E5,TRUE)</f>
        <v>1</v>
      </c>
      <c r="F41" s="16" t="b">
        <f>IF(F24=FIRE0504!F5,TRUE)</f>
        <v>1</v>
      </c>
      <c r="G41" s="16" t="b">
        <f>IF(G24=FIRE0504!G5,TRUE)</f>
        <v>1</v>
      </c>
    </row>
    <row r="42" spans="1:21" x14ac:dyDescent="0.2">
      <c r="A42" s="73" t="s">
        <v>4</v>
      </c>
      <c r="B42" s="16" t="b">
        <f>IF(B25=FIRE0504!B6,TRUE)</f>
        <v>1</v>
      </c>
      <c r="C42" s="16" t="b">
        <f>IF(C25=FIRE0504!C6,TRUE)</f>
        <v>1</v>
      </c>
      <c r="D42" s="16" t="b">
        <f>IF(D25=FIRE0504!D6,TRUE)</f>
        <v>1</v>
      </c>
      <c r="E42" s="16" t="b">
        <f>IF(E25=FIRE0504!E6,TRUE)</f>
        <v>1</v>
      </c>
      <c r="F42" s="16" t="b">
        <f>IF(F25=FIRE0504!F6,TRUE)</f>
        <v>1</v>
      </c>
      <c r="G42" s="16" t="b">
        <f>IF(G25=FIRE0504!G6,TRUE)</f>
        <v>1</v>
      </c>
    </row>
    <row r="43" spans="1:21" x14ac:dyDescent="0.2">
      <c r="A43" s="73" t="s">
        <v>5</v>
      </c>
      <c r="B43" s="16" t="b">
        <f>IF(B26=FIRE0504!B7,TRUE)</f>
        <v>1</v>
      </c>
      <c r="C43" s="16" t="b">
        <f>IF(C26=FIRE0504!C7,TRUE)</f>
        <v>1</v>
      </c>
      <c r="D43" s="16" t="b">
        <f>IF(D26=FIRE0504!D7,TRUE)</f>
        <v>1</v>
      </c>
      <c r="E43" s="16" t="b">
        <f>IF(E26=FIRE0504!E7,TRUE)</f>
        <v>1</v>
      </c>
      <c r="F43" s="16" t="b">
        <f>IF(F26=FIRE0504!F7,TRUE)</f>
        <v>1</v>
      </c>
      <c r="G43" s="16" t="b">
        <f>IF(G26=FIRE0504!G7,TRUE)</f>
        <v>1</v>
      </c>
    </row>
    <row r="44" spans="1:21" x14ac:dyDescent="0.2">
      <c r="A44" s="73" t="s">
        <v>6</v>
      </c>
      <c r="B44" s="16" t="b">
        <f>IF(B27=FIRE0504!B8,TRUE)</f>
        <v>1</v>
      </c>
      <c r="C44" s="16" t="b">
        <f>IF(C27=FIRE0504!C8,TRUE)</f>
        <v>1</v>
      </c>
      <c r="D44" s="16" t="b">
        <f>IF(D27=FIRE0504!D8,TRUE)</f>
        <v>1</v>
      </c>
      <c r="E44" s="16" t="b">
        <f>IF(E27=FIRE0504!E8,TRUE)</f>
        <v>1</v>
      </c>
      <c r="F44" s="16" t="b">
        <f>IF(F27=FIRE0504!F8,TRUE)</f>
        <v>1</v>
      </c>
      <c r="G44" s="16" t="b">
        <f>IF(G27=FIRE0504!G8,TRUE)</f>
        <v>1</v>
      </c>
    </row>
    <row r="45" spans="1:21" x14ac:dyDescent="0.2">
      <c r="A45" s="73" t="s">
        <v>7</v>
      </c>
      <c r="B45" s="16" t="b">
        <f>IF(B28=FIRE0504!B9,TRUE)</f>
        <v>1</v>
      </c>
      <c r="C45" s="16" t="b">
        <f>IF(C28=FIRE0504!C9,TRUE)</f>
        <v>1</v>
      </c>
      <c r="D45" s="16" t="b">
        <f>IF(D28=FIRE0504!D9,TRUE)</f>
        <v>1</v>
      </c>
      <c r="E45" s="16" t="b">
        <f>IF(E28=FIRE0504!E9,TRUE)</f>
        <v>1</v>
      </c>
      <c r="F45" s="16" t="b">
        <f>IF(F28=FIRE0504!F9,TRUE)</f>
        <v>1</v>
      </c>
      <c r="G45" s="16" t="b">
        <f>IF(G28=FIRE0504!G9,TRUE)</f>
        <v>1</v>
      </c>
    </row>
    <row r="46" spans="1:21" x14ac:dyDescent="0.2">
      <c r="A46" s="73" t="s">
        <v>16</v>
      </c>
      <c r="B46" s="16" t="b">
        <f>IF(B29=FIRE0504!B10,TRUE)</f>
        <v>1</v>
      </c>
      <c r="C46" s="16" t="b">
        <f>IF(C29=FIRE0504!C10,TRUE)</f>
        <v>1</v>
      </c>
      <c r="D46" s="16" t="b">
        <f>IF(D29=FIRE0504!D10,TRUE)</f>
        <v>1</v>
      </c>
      <c r="E46" s="16" t="b">
        <f>IF(E29=FIRE0504!E10,TRUE)</f>
        <v>1</v>
      </c>
      <c r="F46" s="16" t="b">
        <f>IF(F29=FIRE0504!F10,TRUE)</f>
        <v>1</v>
      </c>
      <c r="G46" s="16" t="b">
        <f>IF(G29=FIRE0504!G10,TRUE)</f>
        <v>1</v>
      </c>
    </row>
    <row r="47" spans="1:21" x14ac:dyDescent="0.2">
      <c r="A47" s="73" t="s">
        <v>17</v>
      </c>
      <c r="B47" s="16" t="b">
        <f>IF(B30=FIRE0504!B11,TRUE)</f>
        <v>1</v>
      </c>
      <c r="C47" s="16" t="b">
        <f>IF(C30=FIRE0504!C11,TRUE)</f>
        <v>1</v>
      </c>
      <c r="D47" s="16" t="b">
        <f>IF(D30=FIRE0504!D11,TRUE)</f>
        <v>1</v>
      </c>
      <c r="E47" s="16" t="b">
        <f>IF(E30=FIRE0504!E11,TRUE)</f>
        <v>1</v>
      </c>
      <c r="F47" s="16" t="b">
        <f>IF(F30=FIRE0504!F11,TRUE)</f>
        <v>1</v>
      </c>
      <c r="G47" s="16" t="b">
        <f>IF(G30=FIRE0504!G11,TRUE)</f>
        <v>1</v>
      </c>
    </row>
    <row r="48" spans="1:21" x14ac:dyDescent="0.2">
      <c r="A48" s="73" t="s">
        <v>18</v>
      </c>
      <c r="B48" s="16" t="b">
        <f>IF(B31=FIRE0504!B12,TRUE)</f>
        <v>1</v>
      </c>
      <c r="C48" s="16" t="b">
        <f>IF(C31=FIRE0504!C12,TRUE)</f>
        <v>1</v>
      </c>
      <c r="D48" s="16" t="b">
        <f>IF(D31=FIRE0504!D12,TRUE)</f>
        <v>1</v>
      </c>
      <c r="E48" s="16" t="b">
        <f>IF(E31=FIRE0504!E12,TRUE)</f>
        <v>1</v>
      </c>
      <c r="F48" s="16" t="b">
        <f>IF(F31=FIRE0504!F12,TRUE)</f>
        <v>1</v>
      </c>
      <c r="G48" s="16" t="b">
        <f>IF(G31=FIRE0504!G12,TRUE)</f>
        <v>1</v>
      </c>
    </row>
    <row r="49" spans="1:7" x14ac:dyDescent="0.2">
      <c r="A49" s="73" t="s">
        <v>19</v>
      </c>
      <c r="B49" s="16" t="b">
        <f>IF(B32=FIRE0504!B13,TRUE)</f>
        <v>1</v>
      </c>
      <c r="C49" s="16" t="b">
        <f>IF(C32=FIRE0504!C13,TRUE)</f>
        <v>1</v>
      </c>
      <c r="D49" s="16" t="b">
        <f>IF(D32=FIRE0504!D13,TRUE)</f>
        <v>1</v>
      </c>
      <c r="E49" s="16" t="b">
        <f>IF(E32=FIRE0504!E13,TRUE)</f>
        <v>1</v>
      </c>
      <c r="F49" s="16" t="b">
        <f>IF(F32=FIRE0504!F13,TRUE)</f>
        <v>1</v>
      </c>
      <c r="G49" s="16" t="b">
        <f>IF(G32=FIRE0504!G13,TRUE)</f>
        <v>1</v>
      </c>
    </row>
    <row r="50" spans="1:7" x14ac:dyDescent="0.2">
      <c r="A50" s="73" t="s">
        <v>35</v>
      </c>
      <c r="B50" s="16" t="b">
        <f>IF(B33=FIRE0504!B14,TRUE)</f>
        <v>1</v>
      </c>
      <c r="C50" s="16" t="b">
        <f>IF(C33=FIRE0504!C14,TRUE)</f>
        <v>1</v>
      </c>
      <c r="D50" s="16" t="b">
        <f>IF(D33=FIRE0504!D14,TRUE)</f>
        <v>1</v>
      </c>
      <c r="E50" s="16" t="b">
        <f>IF(E33=FIRE0504!E14,TRUE)</f>
        <v>1</v>
      </c>
      <c r="F50" s="16" t="b">
        <f>IF(F33=FIRE0504!F14,TRUE)</f>
        <v>1</v>
      </c>
      <c r="G50" s="16" t="b">
        <f>IF(G33=FIRE0504!G14,TRUE)</f>
        <v>1</v>
      </c>
    </row>
    <row r="51" spans="1:7" x14ac:dyDescent="0.2">
      <c r="A51" s="73" t="s">
        <v>37</v>
      </c>
      <c r="B51" s="16" t="b">
        <f>IF(B34=FIRE0504!B15,TRUE)</f>
        <v>1</v>
      </c>
      <c r="C51" s="16" t="b">
        <f>IF(C34=FIRE0504!C15,TRUE)</f>
        <v>1</v>
      </c>
      <c r="D51" s="16" t="b">
        <f>IF(D34=FIRE0504!D15,TRUE)</f>
        <v>1</v>
      </c>
      <c r="E51" s="16" t="b">
        <f>IF(E34=FIRE0504!E15,TRUE)</f>
        <v>1</v>
      </c>
      <c r="F51" s="16" t="b">
        <f>IF(F34=FIRE0504!F15,TRUE)</f>
        <v>1</v>
      </c>
      <c r="G51" s="16" t="b">
        <f>IF(G34=FIRE0504!G15,TRUE)</f>
        <v>1</v>
      </c>
    </row>
    <row r="52" spans="1:7" x14ac:dyDescent="0.2">
      <c r="A52" s="73" t="s">
        <v>43</v>
      </c>
      <c r="B52" s="16" t="b">
        <f>IF(B35=FIRE0504!B16,TRUE)</f>
        <v>1</v>
      </c>
      <c r="C52" s="16" t="b">
        <f>IF(C35=FIRE0504!C16,TRUE)</f>
        <v>1</v>
      </c>
      <c r="D52" s="16" t="b">
        <f>IF(D35=FIRE0504!D16,TRUE)</f>
        <v>1</v>
      </c>
      <c r="E52" s="16" t="b">
        <f>IF(E35=FIRE0504!E16,TRUE)</f>
        <v>1</v>
      </c>
      <c r="F52" s="16" t="b">
        <f>IF(F35=FIRE0504!F16,TRUE)</f>
        <v>1</v>
      </c>
      <c r="G52" s="16" t="b">
        <f>IF(G35=FIRE0504!G16,TRUE)</f>
        <v>1</v>
      </c>
    </row>
    <row r="53" spans="1:7" x14ac:dyDescent="0.2">
      <c r="A53" s="73" t="s">
        <v>44</v>
      </c>
      <c r="B53" s="16" t="b">
        <f>IF(B36=FIRE0504!B17,TRUE)</f>
        <v>1</v>
      </c>
      <c r="C53" s="16" t="b">
        <f>IF(C36=FIRE0504!C17,TRUE)</f>
        <v>1</v>
      </c>
      <c r="D53" s="16" t="b">
        <f>IF(D36=FIRE0504!D17,TRUE)</f>
        <v>1</v>
      </c>
      <c r="E53" s="16" t="b">
        <f>IF(E36=FIRE0504!E17,TRUE)</f>
        <v>1</v>
      </c>
      <c r="F53" s="16" t="b">
        <f>IF(F36=FIRE0504!F17,TRUE)</f>
        <v>1</v>
      </c>
      <c r="G53" s="16" t="b">
        <f>IF(G36=FIRE0504!G17,TRUE)</f>
        <v>1</v>
      </c>
    </row>
    <row r="54" spans="1:7" x14ac:dyDescent="0.2">
      <c r="A54" s="73" t="s">
        <v>45</v>
      </c>
      <c r="B54" s="16" t="b">
        <f>IF(B37=FIRE0504!B18,TRUE)</f>
        <v>1</v>
      </c>
      <c r="C54" s="16" t="b">
        <f>IF(C37=FIRE0504!C18,TRUE)</f>
        <v>1</v>
      </c>
      <c r="D54" s="16" t="b">
        <f>IF(D37=FIRE0504!D18,TRUE)</f>
        <v>1</v>
      </c>
      <c r="E54" s="16" t="b">
        <f>IF(E37=FIRE0504!E18,TRUE)</f>
        <v>1</v>
      </c>
      <c r="F54" s="16" t="b">
        <f>IF(F37=FIRE0504!F18,TRUE)</f>
        <v>1</v>
      </c>
      <c r="G54" s="16" t="b">
        <f>IF(G37=FIRE0504!G18,TRUE)</f>
        <v>1</v>
      </c>
    </row>
    <row r="55" spans="1:7" x14ac:dyDescent="0.2">
      <c r="A55" s="73" t="s">
        <v>77</v>
      </c>
      <c r="B55" s="16" t="b">
        <f>IF(B38=FIRE0504!B19,TRUE)</f>
        <v>1</v>
      </c>
      <c r="C55" s="16" t="b">
        <f>IF(C38=FIRE0504!C19,TRUE)</f>
        <v>1</v>
      </c>
      <c r="D55" s="16" t="b">
        <f>IF(D38=FIRE0504!D19,TRUE)</f>
        <v>1</v>
      </c>
      <c r="E55" s="16" t="b">
        <f>IF(E38=FIRE0504!E19,TRUE)</f>
        <v>1</v>
      </c>
      <c r="F55" s="16" t="b">
        <f>IF(F38=FIRE0504!F19,TRUE)</f>
        <v>1</v>
      </c>
      <c r="G55" s="16" t="b">
        <f>IF(G38=FIRE0504!G19,TRUE)</f>
        <v>1</v>
      </c>
    </row>
  </sheetData>
  <phoneticPr fontId="15" type="noConversion"/>
  <conditionalFormatting sqref="A1:XFD3 G4:XFD18 A5:A18 H19:XFD57 A22:G38 A40:G57 A58:XFD1048576">
    <cfRule type="containsText" dxfId="2" priority="2" operator="containsText" text="true">
      <formula>NOT(ISERROR(SEARCH("true",A1)))</formula>
    </cfRule>
    <cfRule type="containsText" dxfId="1" priority="3" operator="containsText" text="false">
      <formula>NOT(ISERROR(SEARCH("false",A1)))</formula>
    </cfRule>
  </conditionalFormatting>
  <conditionalFormatting sqref="B1">
    <cfRule type="cellIs" dxfId="0" priority="1" operator="greaterThan">
      <formula>0</formula>
    </cfRule>
  </conditionalFormatting>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config</vt:lpstr>
      <vt:lpstr>Cover_sheet</vt:lpstr>
      <vt:lpstr>Contents</vt:lpstr>
      <vt:lpstr>Data</vt:lpstr>
      <vt:lpstr>FIRE0504</vt:lpstr>
      <vt:lpstr>QA</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2025-08-07T08:07:50Z</dcterms:created>
  <dcterms:modified xsi:type="dcterms:W3CDTF">2025-08-12T09:48:24Z</dcterms:modified>
</cp:coreProperties>
</file>