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2"/>
  <workbookPr filterPrivacy="1"/>
  <xr:revisionPtr revIDLastSave="1685" documentId="8_{DF81CE03-A944-485C-903B-899CFDA1F43B}" xr6:coauthVersionLast="47" xr6:coauthVersionMax="47" xr10:uidLastSave="{16AFA281-0237-485B-92CC-CFA1BF4E5507}"/>
  <bookViews>
    <workbookView xWindow="40920" yWindow="-120" windowWidth="29040" windowHeight="15720" tabRatio="877" xr2:uid="{00000000-000D-0000-FFFF-FFFF00000000}"/>
  </bookViews>
  <sheets>
    <sheet name="Cover" sheetId="116" r:id="rId1"/>
    <sheet name="Conceptual model" sheetId="117" r:id="rId2"/>
    <sheet name="Inputs &gt;&gt;" sheetId="20" r:id="rId3"/>
    <sheet name="F_Inputs" sheetId="121" r:id="rId4"/>
    <sheet name="F_Inputs_adjusted" sheetId="79" r:id="rId5"/>
    <sheet name="Consolidated Input" sheetId="64" r:id="rId6"/>
    <sheet name="Input Override" sheetId="65" r:id="rId7"/>
    <sheet name="Final Input" sheetId="66" r:id="rId8"/>
    <sheet name="Data_final_model_format" sheetId="77" r:id="rId9"/>
    <sheet name="NETTOTEX_WASTE" sheetId="110" r:id="rId10"/>
    <sheet name="Company level efficiencies" sheetId="107" r:id="rId11"/>
    <sheet name="Analysis &gt;&gt;" sheetId="32" r:id="rId12"/>
    <sheet name="Materiality &amp; shallow dive" sheetId="41" r:id="rId13"/>
    <sheet name="Modelled costs" sheetId="94" r:id="rId14"/>
    <sheet name="Deep dive WSH" sheetId="39" r:id="rId15"/>
    <sheet name="Deep dive SVE" sheetId="127" r:id="rId16"/>
    <sheet name="Deep dive SWB" sheetId="124" r:id="rId17"/>
    <sheet name="Outputs &gt;&gt;" sheetId="45" r:id="rId18"/>
    <sheet name="Allowance" sheetId="38" r:id="rId19"/>
    <sheet name="Outputs to aggregator" sheetId="91" r:id="rId20"/>
    <sheet name="F_Outputs" sheetId="105" r:id="rId21"/>
    <sheet name="Post Adj &amp; FS Allowances" sheetId="114" r:id="rId22"/>
    <sheet name="PCD " sheetId="115" r:id="rId23"/>
    <sheet name="DROPDOWN LISTS" sheetId="58" r:id="rId24"/>
  </sheets>
  <definedNames>
    <definedName name="\0">#REF!</definedName>
    <definedName name="\A">#REF!</definedName>
    <definedName name="\C">#REF!</definedName>
    <definedName name="\P">#REF!</definedName>
    <definedName name="\Q">#REF!</definedName>
    <definedName name="\V">#REF!</definedName>
    <definedName name="\X">#REF!</definedName>
    <definedName name="\Z">#REF!</definedName>
    <definedName name="____net1" localSheetId="1" hidden="1">{"NET",#N/A,FALSE,"401C11"}</definedName>
    <definedName name="____net1" hidden="1">{"NET",#N/A,FALSE,"401C11"}</definedName>
    <definedName name="___INDEX_SHEET___ASAP_Utilities">#REF!</definedName>
    <definedName name="__123Graph_A" hidden="1">#REF!</definedName>
    <definedName name="__123Graph_AHSIZE" hidden="1">#REF!</definedName>
    <definedName name="__123Graph_AVALUEA" hidden="1">#REF!</definedName>
    <definedName name="__123Graph_AVALUEB" hidden="1">#REF!</definedName>
    <definedName name="__123Graph_AVALUEC" hidden="1">#REF!</definedName>
    <definedName name="__123Graph_B" hidden="1">#REF!</definedName>
    <definedName name="__123Graph_BHSIZE" hidden="1">#REF!</definedName>
    <definedName name="__123Graph_C" hidden="1">#REF!</definedName>
    <definedName name="__123Graph_CHSIZE" hidden="1">#REF!</definedName>
    <definedName name="__123Graph_X" hidden="1">#REF!</definedName>
    <definedName name="__123Graph_XHSIZE" hidden="1">#REF!</definedName>
    <definedName name="__123Graph_XVALUEA" hidden="1">#REF!</definedName>
    <definedName name="__123Graph_XVALUEB" hidden="1">#REF!</definedName>
    <definedName name="__123Graph_XVALUEC" hidden="1">#REF!</definedName>
    <definedName name="__IntlFixup" hidden="1">TRUE</definedName>
    <definedName name="__net1" localSheetId="1" hidden="1">{"NET",#N/A,FALSE,"401C11"}</definedName>
    <definedName name="__net1" hidden="1">{"NET",#N/A,FALSE,"401C11"}</definedName>
    <definedName name="_1_____123Graph_ACHART_1" hidden="1">#REF!</definedName>
    <definedName name="_1___Data_table_for_graph___Leakage___AR4__AR3__AR2__AR1_and_Ofwat_leakage_targets">#REF!</definedName>
    <definedName name="_1__123Graph_AALK_CO2\PH" hidden="1">#REF!</definedName>
    <definedName name="_1__Data_table_for_graph___meter_penetration___AR4__AR3__AR2__and_AR1">#REF!</definedName>
    <definedName name="_1__Graph___meter_penetration___AR4__AR3__AR2__and_AR1">#REF!</definedName>
    <definedName name="_1_0__123Grap" hidden="1">#REF!</definedName>
    <definedName name="_1_123Grap" hidden="1">#REF!</definedName>
    <definedName name="_1_8_4_Step2">#REF!</definedName>
    <definedName name="_12__123Graph_ACHART_6" hidden="1">#REF!</definedName>
    <definedName name="_123Graph_F" hidden="1">#REF!</definedName>
    <definedName name="_13___123Graph_ACHART_1" hidden="1">#REF!</definedName>
    <definedName name="_14___123Graph_ACHART_2" hidden="1">#REF!</definedName>
    <definedName name="_15___123Graph_ACHART_6" hidden="1">#REF!</definedName>
    <definedName name="_16___123Graph_BCHART_1" hidden="1">#REF!</definedName>
    <definedName name="_16__123Graph_BCHART_1" hidden="1">#REF!</definedName>
    <definedName name="_17___123Graph_BCHART_2" hidden="1">#REF!</definedName>
    <definedName name="_18___123Graph_BCHART_6" hidden="1">#REF!</definedName>
    <definedName name="_1st_model_column_flag">#REF!</definedName>
    <definedName name="_2_____123Graph_ACHART_2" hidden="1">#REF!</definedName>
    <definedName name="_2__123Graph_XALK_CO2\PH" hidden="1">#REF!</definedName>
    <definedName name="_2__Graph___Leakage_AR4__AR3__AR2__AR1_and_Ofwat_leakage_targets">#REF!</definedName>
    <definedName name="_2__Graph___meter_penetration___AR4__AR3__AR2__and_AR1">#REF!</definedName>
    <definedName name="_2_0__123Grap" hidden="1">#REF!</definedName>
    <definedName name="_2_123Grap" hidden="1">#REF!</definedName>
    <definedName name="_20__123Graph_BCHART_2" hidden="1">#REF!</definedName>
    <definedName name="_2020_25_RCV___nominal.ADDN1">#REF!</definedName>
    <definedName name="_2020_25_RCV___nominal.ADDN1.BEG">#REF!</definedName>
    <definedName name="_2020_25_RCV___nominal.ADDN2">#REF!</definedName>
    <definedName name="_2020_25_RCV___nominal.ADDN2.BEG">#REF!</definedName>
    <definedName name="_2020_25_RCV___nominal.BR">#REF!</definedName>
    <definedName name="_2020_25_RCV___nominal.BR.BEG">#REF!</definedName>
    <definedName name="_2020_25_RCV___nominal.WN">#REF!</definedName>
    <definedName name="_2020_25_RCV___nominal.WN.BEG">#REF!</definedName>
    <definedName name="_2020_25_RCV___nominal.WR">#REF!</definedName>
    <definedName name="_2020_25_RCV___nominal.WR.BEG">#REF!</definedName>
    <definedName name="_2020_25_RCV___nominal.WWN">#REF!</definedName>
    <definedName name="_2020_25_RCV___nominal.WWN.BEG">#REF!</definedName>
    <definedName name="_2020_25_RCV___not_negative_check.ADDN1">#REF!</definedName>
    <definedName name="_2020_25_RCV___not_negative_check.ADDN2">#REF!</definedName>
    <definedName name="_2020_25_RCV___not_negative_check.BR">#REF!</definedName>
    <definedName name="_2020_25_RCV___not_negative_check.WN">#REF!</definedName>
    <definedName name="_2020_25_RCV___not_negative_check.WR">#REF!</definedName>
    <definedName name="_2020_25_RCV___not_negative_check.WWN">#REF!</definedName>
    <definedName name="_2020_25_RCV___not_negative_check_overall.ADDN1">#REF!</definedName>
    <definedName name="_2020_25_RCV___not_negative_check_overall.ADDN2">#REF!</definedName>
    <definedName name="_2020_25_RCV___not_negative_check_overall.BR">#REF!</definedName>
    <definedName name="_2020_25_RCV___not_negative_check_overall.WN">#REF!</definedName>
    <definedName name="_2020_25_RCV___not_negative_check_overall.WR">#REF!</definedName>
    <definedName name="_2020_25_RCV___not_negative_check_overall.WWN">#REF!</definedName>
    <definedName name="_2020_25_RCV___opening_plus_movement___nominal.ADDN1">#REF!</definedName>
    <definedName name="_2020_25_RCV___opening_plus_movement___nominal.ADDN2">#REF!</definedName>
    <definedName name="_2020_25_RCV___opening_plus_movement___nominal.BR">#REF!</definedName>
    <definedName name="_2020_25_RCV___opening_plus_movement___nominal.WN">#REF!</definedName>
    <definedName name="_2020_25_RCV___opening_plus_movement___nominal.WR">#REF!</definedName>
    <definedName name="_2020_25_RCV___opening_plus_movement___nominal.WWN">#REF!</definedName>
    <definedName name="_2020_25_RCV___real.ADDN1">#REF!</definedName>
    <definedName name="_2020_25_RCV___real.ADDN2">#REF!</definedName>
    <definedName name="_2020_25_RCV___real.BR">#REF!</definedName>
    <definedName name="_2020_25_RCV___real.WN">#REF!</definedName>
    <definedName name="_2020_25_RCV___real.WR">#REF!</definedName>
    <definedName name="_2020_25_RCV___real.WWN">#REF!</definedName>
    <definedName name="_2020_25_RCV_initial_balance___nominal.ADDN1">#REF!</definedName>
    <definedName name="_2020_25_RCV_initial_balance___nominal.ADDN2">#REF!</definedName>
    <definedName name="_2020_25_RCV_initial_balance___nominal.BR">#REF!</definedName>
    <definedName name="_2020_25_RCV_initial_balance___nominal.WN">#REF!</definedName>
    <definedName name="_2020_25_RCV_initial_balance___nominal.WR">#REF!</definedName>
    <definedName name="_2020_25_RCV_initial_balance___nominal.WWN">#REF!</definedName>
    <definedName name="_2020_25_RCV_initial_balance___not_negative_check.ADDN1">#REF!</definedName>
    <definedName name="_2020_25_RCV_initial_balance___not_negative_check.ADDN2">#REF!</definedName>
    <definedName name="_2020_25_RCV_initial_balance___not_negative_check.BR">#REF!</definedName>
    <definedName name="_2020_25_RCV_initial_balance___not_negative_check.WN">#REF!</definedName>
    <definedName name="_2020_25_RCV_initial_balance___not_negative_check.WR">#REF!</definedName>
    <definedName name="_2020_25_RCV_initial_balance___not_negative_check.WWN">#REF!</definedName>
    <definedName name="_2020_25_RCV_initial_balance___not_negative_check_overall.ADDN1">#REF!</definedName>
    <definedName name="_2020_25_RCV_initial_balance___not_negative_check_overall.ADDN2">#REF!</definedName>
    <definedName name="_2020_25_RCV_initial_balance___not_negative_check_overall.BR">#REF!</definedName>
    <definedName name="_2020_25_RCV_initial_balance___not_negative_check_overall.WN">#REF!</definedName>
    <definedName name="_2020_25_RCV_initial_balance___not_negative_check_overall.WR">#REF!</definedName>
    <definedName name="_2020_25_RCV_initial_balance___not_negative_check_overall.WWN">#REF!</definedName>
    <definedName name="_2020_25_RCV_initial_balance___wholesale___nominal">#REF!</definedName>
    <definedName name="_2020_25_RCV_run_off___nominal.ADDN1">#REF!</definedName>
    <definedName name="_2020_25_RCV_run_off___nominal.ADDN2">#REF!</definedName>
    <definedName name="_2020_25_RCV_run_off___nominal.BR">#REF!</definedName>
    <definedName name="_2020_25_RCV_run_off___nominal.WN">#REF!</definedName>
    <definedName name="_2020_25_RCV_run_off___nominal.WR">#REF!</definedName>
    <definedName name="_2020_25_RCV_run_off___nominal.WWN">#REF!</definedName>
    <definedName name="_2020_25_RCV_run_off___real.ADDN1">#REF!</definedName>
    <definedName name="_2020_25_RCV_run_off___real.ADDN2">#REF!</definedName>
    <definedName name="_2020_25_RCV_run_off___real.BR">#REF!</definedName>
    <definedName name="_2020_25_RCV_run_off___real.WN">#REF!</definedName>
    <definedName name="_2020_25_RCV_run_off___real.WR">#REF!</definedName>
    <definedName name="_2020_25_RCV_run_off___real.WWN">#REF!</definedName>
    <definedName name="_24__123Graph_BCHART_6" hidden="1">#REF!</definedName>
    <definedName name="_3_____123Graph_ACHART_6" hidden="1">#REF!</definedName>
    <definedName name="_3__Table_of_Leakage__Ml_d__percent_change_since_AR3__AR2__AR1">#REF!</definedName>
    <definedName name="_3__Table_of_meter_penetration_percent_change_since_AR3__AR2_and_AR1">#REF!</definedName>
    <definedName name="_3_0_S" hidden="1">#REF!</definedName>
    <definedName name="_3_123Grap" hidden="1">#REF!</definedName>
    <definedName name="_3_8_4_Step2">#REF!</definedName>
    <definedName name="_34_123Grap" hidden="1">#REF!</definedName>
    <definedName name="_4_____123Graph_BCHART_1" hidden="1">#REF!</definedName>
    <definedName name="_4__123Graph_ACHART_1" hidden="1">#REF!</definedName>
    <definedName name="_42S" hidden="1">#REF!</definedName>
    <definedName name="_4S" hidden="1">#REF!</definedName>
    <definedName name="_5_____123Graph_BCHART_2" hidden="1">#REF!</definedName>
    <definedName name="_5_0__123Grap" hidden="1">#REF!</definedName>
    <definedName name="_6_____123Graph_BCHART_6" hidden="1">#REF!</definedName>
    <definedName name="_6_0_S" hidden="1">#REF!</definedName>
    <definedName name="_6_123Grap" hidden="1">#REF!</definedName>
    <definedName name="_8__123Graph_ACHART_2" hidden="1">#REF!</definedName>
    <definedName name="_8_123Grap" hidden="1">#REF!</definedName>
    <definedName name="_8S" hidden="1">#REF!</definedName>
    <definedName name="_Amp1">#REF!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BYr3">#REF!</definedName>
    <definedName name="_Dec02">#REF!</definedName>
    <definedName name="_Dist_Values" hidden="1">#REF!</definedName>
    <definedName name="_Feb03">#REF!</definedName>
    <definedName name="_Fill" hidden="1">#REF!</definedName>
    <definedName name="_xlnm._FilterDatabase" localSheetId="8" hidden="1">Data_final_model_format!$A$5:$G$5</definedName>
    <definedName name="_Jan03">#REF!</definedName>
    <definedName name="_Key1" hidden="1">#REF!</definedName>
    <definedName name="_Key2" hidden="1">#REF!</definedName>
    <definedName name="_mQg3710">OFFSET(#REF!,0,#REF!,1,#REF!)</definedName>
    <definedName name="_mQg3810">OFFSET(#REF!,0,#REF!,1,#REF!)</definedName>
    <definedName name="_mQg57">OFFSET(#REF!,0,#REF!,1,#REF!)</definedName>
    <definedName name="_net1" localSheetId="1" hidden="1">{"NET",#N/A,FALSE,"401C11"}</definedName>
    <definedName name="_net1" hidden="1">{"NET",#N/A,FALSE,"401C11"}</definedName>
    <definedName name="_net2" hidden="1">{"NET",#N/A,FALSE,"401C11"}</definedName>
    <definedName name="_Order1">255</definedName>
    <definedName name="_Order2">255</definedName>
    <definedName name="_Sort" localSheetId="1" hidden="1">'Conceptual model'!#REF!</definedName>
    <definedName name="_Sort" localSheetId="0" hidden="1">Cover!#REF!</definedName>
    <definedName name="_Sort" localSheetId="22" hidden="1">#REF!</definedName>
    <definedName name="_Sort" hidden="1">#REF!</definedName>
    <definedName name="_SYr3">#REF!</definedName>
    <definedName name="_UYr3">#REF!</definedName>
    <definedName name="a" hidden="1">{"CHARGE",#N/A,FALSE,"401C11"}</definedName>
    <definedName name="A_A_H">#REF!</definedName>
    <definedName name="A_A_L">#REF!</definedName>
    <definedName name="A_A_M">#REF!</definedName>
    <definedName name="A_AL_W">#REF!</definedName>
    <definedName name="A_AW_H">#REF!</definedName>
    <definedName name="A_AW_L">#REF!</definedName>
    <definedName name="A_AW_M">#REF!</definedName>
    <definedName name="A_E">#REF!</definedName>
    <definedName name="A_G">#REF!</definedName>
    <definedName name="A_H">#REF!</definedName>
    <definedName name="A_H_No">#REF!</definedName>
    <definedName name="A_L">#REF!</definedName>
    <definedName name="A_L_No">#REF!</definedName>
    <definedName name="A_M">#REF!</definedName>
    <definedName name="A_M_No">#REF!</definedName>
    <definedName name="A_N_No">#REF!</definedName>
    <definedName name="A_W">#REF!</definedName>
    <definedName name="aa" localSheetId="1" hidden="1">{"CHARGE",#N/A,FALSE,"401C11"}</definedName>
    <definedName name="aa" hidden="1">{"CHARGE",#N/A,FALSE,"401C11"}</definedName>
    <definedName name="aaa" hidden="1">{"CHARGE",#N/A,FALSE,"401C11"}</definedName>
    <definedName name="aaaa" localSheetId="1" hidden="1">{"CHARGE",#N/A,FALSE,"401C11"}</definedName>
    <definedName name="aaaa" hidden="1">{"CHARGE",#N/A,FALSE,"401C11"}</definedName>
    <definedName name="aaaaaa" hidden="1">{"mass bal",#N/A,FALSE,"Standard_mass_bal_template";"ied sheet",#N/A,FALSE,"Standard_mass_bal_template"}</definedName>
    <definedName name="aawd" hidden="1">{"mass bal",#N/A,FALSE,"Standard_mass_bal_template";"ied sheet",#N/A,FALSE,"Standard_mass_bal_template"}</definedName>
    <definedName name="abc" hidden="1">{"NET",#N/A,FALSE,"401C11"}</definedName>
    <definedName name="AccessDatabase" hidden="1">"C:\Budgets\2003\NM and VS BP forecast 2003 NM37 VS197 311002 v1.mdb"</definedName>
    <definedName name="Active_____of_dividends_issued_as_scrip_shares">#REF!</definedName>
    <definedName name="Active_____of_ILD">#REF!</definedName>
    <definedName name="Active_____of_ordinary_dividends_paid_as_interim_dividend">#REF!</definedName>
    <definedName name="Active___2020_25_RCV_opening_balance___real.ADDN1">#REF!</definedName>
    <definedName name="Active___2020_25_RCV_opening_balance___real.ADDN2">#REF!</definedName>
    <definedName name="Active___2020_25_RCV_opening_balance___real.BR">#REF!</definedName>
    <definedName name="Active___2020_25_RCV_opening_balance___real.WN">#REF!</definedName>
    <definedName name="Active___2020_25_RCV_opening_balance___real.WR">#REF!</definedName>
    <definedName name="Active___2020_25_RCV_opening_balance___real.WWN">#REF!</definedName>
    <definedName name="Active___accounting_charge_included_in_regulatory_accounts_for_Defined_Contribution_schemes___charge_for_DC_schemes___control___real.ADDN1">#REF!</definedName>
    <definedName name="Active___accounting_charge_included_in_regulatory_accounts_for_Defined_Contribution_schemes___charge_for_DC_schemes___control___real.ADDN2">#REF!</definedName>
    <definedName name="Active___accounting_charge_included_in_regulatory_accounts_for_Defined_Contribution_schemes___charge_for_DC_schemes___control___real.BR">#REF!</definedName>
    <definedName name="Active___accounting_charge_included_in_regulatory_accounts_for_Defined_Contribution_schemes___charge_for_DC_schemes___control___real.WN">#REF!</definedName>
    <definedName name="Active___accounting_charge_included_in_regulatory_accounts_for_Defined_Contribution_schemes___charge_for_DC_schemes___control___real.WR">#REF!</definedName>
    <definedName name="Active___accounting_charge_included_in_regulatory_accounts_for_Defined_Contribution_schemes___charge_for_DC_schemes___control___real.WWN">#REF!</definedName>
    <definedName name="Active___actual_opening_Fixed_rate_debt___nominal.ADDN1">#REF!</definedName>
    <definedName name="Active___actual_opening_Fixed_rate_debt___nominal.ADDN2">#REF!</definedName>
    <definedName name="Active___actual_opening_Fixed_rate_debt___nominal.BR">#REF!</definedName>
    <definedName name="Active___actual_opening_Fixed_rate_debt___nominal.WN">#REF!</definedName>
    <definedName name="Active___actual_opening_Fixed_rate_debt___nominal.WR">#REF!</definedName>
    <definedName name="Active___actual_opening_Fixed_rate_debt___nominal.WWN">#REF!</definedName>
    <definedName name="Active___actual_opening_Floating_rate_debt___nominal.ADDN1">#REF!</definedName>
    <definedName name="Active___actual_opening_Floating_rate_debt___nominal.ADDN2">#REF!</definedName>
    <definedName name="Active___actual_opening_Floating_rate_debt___nominal.BR">#REF!</definedName>
    <definedName name="Active___actual_opening_Floating_rate_debt___nominal.WN">#REF!</definedName>
    <definedName name="Active___actual_opening_Floating_rate_debt___nominal.WR">#REF!</definedName>
    <definedName name="Active___actual_opening_Floating_rate_debt___nominal.WWN">#REF!</definedName>
    <definedName name="Active___actual_opening_index_linked_debt___nominal.ADDN1">#REF!</definedName>
    <definedName name="Active___actual_opening_index_linked_debt___nominal.ADDN2">#REF!</definedName>
    <definedName name="Active___actual_opening_index_linked_debt___nominal.BR">#REF!</definedName>
    <definedName name="Active___actual_opening_index_linked_debt___nominal.WN">#REF!</definedName>
    <definedName name="Active___actual_opening_index_linked_debt___nominal.WR">#REF!</definedName>
    <definedName name="Active___actual_opening_index_linked_debt___nominal.WWN">#REF!</definedName>
    <definedName name="Active___adjustment_to_tax_payment___control___nominal.ADDN1">#REF!</definedName>
    <definedName name="Active___adjustment_to_tax_payment___control___nominal.ADDN2">#REF!</definedName>
    <definedName name="Active___adjustment_to_tax_payment___control___nominal.BR">#REF!</definedName>
    <definedName name="Active___adjustment_to_tax_payment___control___nominal.WN">#REF!</definedName>
    <definedName name="Active___adjustment_to_tax_payment___control___nominal.WR">#REF!</definedName>
    <definedName name="Active___adjustment_to_tax_payment___control___nominal.WWN">#REF!</definedName>
    <definedName name="Active___Adjustment_to_Wholesale_revenue_requirement___real.ADDN1">#REF!</definedName>
    <definedName name="Active___Adjustment_to_Wholesale_revenue_requirement___real.ADDN2">#REF!</definedName>
    <definedName name="Active___Adjustment_to_Wholesale_revenue_requirement___real.BR">#REF!</definedName>
    <definedName name="Active___Adjustment_to_Wholesale_revenue_requirement___real.WN">#REF!</definedName>
    <definedName name="Active___Adjustment_to_Wholesale_revenue_requirement___real.WR">#REF!</definedName>
    <definedName name="Active___Adjustment_to_Wholesale_revenue_requirement___real.WWN">#REF!</definedName>
    <definedName name="Active___Allowable_depreciation_on_capitalised_revenue_expenditure__infra___non_infra____control___nominal.ADDN1">#REF!</definedName>
    <definedName name="Active___Allowable_depreciation_on_capitalised_revenue_expenditure__infra___non_infra____control___nominal.ADDN2">#REF!</definedName>
    <definedName name="Active___Allowable_depreciation_on_capitalised_revenue_expenditure__infra___non_infra____control___nominal.BR">#REF!</definedName>
    <definedName name="Active___Allowable_depreciation_on_capitalised_revenue_expenditure__infra___non_infra____control___nominal.WN">#REF!</definedName>
    <definedName name="Active___Allowable_depreciation_on_capitalised_revenue_expenditure__infra___non_infra____control___nominal.WR">#REF!</definedName>
    <definedName name="Active___Allowable_depreciation_on_capitalised_revenue_expenditure__infra___non_infra____control___nominal.WWN">#REF!</definedName>
    <definedName name="Active___Allowed_depreciation___Business___nominal">#REF!</definedName>
    <definedName name="Active___Alternative_revenue_value___nominal.ADDN1">#REF!</definedName>
    <definedName name="Active___Alternative_revenue_value___nominal.ADDN2">#REF!</definedName>
    <definedName name="Active___Alternative_revenue_value___nominal.BR">#REF!</definedName>
    <definedName name="Active___Alternative_revenue_value___nominal.WN">#REF!</definedName>
    <definedName name="Active___Alternative_revenue_value___nominal.WR">#REF!</definedName>
    <definedName name="Active___Alternative_revenue_value___nominal.WWN">#REF!</definedName>
    <definedName name="Active___Alternative_revenue_value___real.ADDN1">#REF!</definedName>
    <definedName name="Active___Alternative_revenue_value___real.ADDN2">#REF!</definedName>
    <definedName name="Active___Alternative_revenue_value___real.BR">#REF!</definedName>
    <definedName name="Active___Alternative_revenue_value___real.WN">#REF!</definedName>
    <definedName name="Active___Alternative_revenue_value___real.WR">#REF!</definedName>
    <definedName name="Active___Alternative_revenue_value___real.WWN">#REF!</definedName>
    <definedName name="Active___bank_interest_rate__receivable_.ADDN1">#REF!</definedName>
    <definedName name="Active___bank_interest_rate__receivable_.ADDN2">#REF!</definedName>
    <definedName name="Active___bank_interest_rate__receivable_.BR">#REF!</definedName>
    <definedName name="Active___bank_interest_rate__receivable_.WN">#REF!</definedName>
    <definedName name="Active___bank_interest_rate__receivable_.WR">#REF!</definedName>
    <definedName name="Active___bank_interest_rate__receivable_.WWN">#REF!</definedName>
    <definedName name="Active___Base_revenue_for_2024_25___real.ADDN1">#REF!</definedName>
    <definedName name="Active___Base_revenue_for_2024_25___real.ADDN2">#REF!</definedName>
    <definedName name="Active___Base_revenue_for_2024_25___real.BR">#REF!</definedName>
    <definedName name="Active___Base_revenue_for_2024_25___real.WN">#REF!</definedName>
    <definedName name="Active___Base_revenue_for_2024_25___real.WR">#REF!</definedName>
    <definedName name="Active___Base_revenue_for_2024_25___real.WWN">#REF!</definedName>
    <definedName name="Active___Blended_interest_rate_on_change_in_borrowings">#REF!</definedName>
    <definedName name="Active___Busines_retail_Advance_receipts_creditor_days_unmeasured">#REF!</definedName>
    <definedName name="Active___Busines_retail_Measured_income_accrual_rate">#REF!</definedName>
    <definedName name="Active___Business__retail_total_allowed_depreciation___real">#REF!</definedName>
    <definedName name="Active___Business_Advance_Receipts_Weighting___Unmeasured">#REF!</definedName>
    <definedName name="Active___Business_Measured_income_accrual_Opening_balance___nominal">#REF!</definedName>
    <definedName name="Active___Business_measured_income_proportion_of_total_Business_income">#REF!</definedName>
    <definedName name="Active___Business_retail_average_cost_per_customer_in_Tariff_Band__Welsh_companies____real.1">#REF!</definedName>
    <definedName name="Active___Business_retail_average_cost_per_customer_in_Tariff_Band__Welsh_companies____real.2">#REF!</definedName>
    <definedName name="Active___Business_retail_average_cost_per_customer_in_Tariff_Band__Welsh_companies____real.3">#REF!</definedName>
    <definedName name="Active___Business_retail_margin___Override">#REF!</definedName>
    <definedName name="Active___Business_retail_revenue_adjustment___real">#REF!</definedName>
    <definedName name="Active___Business_retail_revenue_override___nominal">#REF!</definedName>
    <definedName name="Active___business_weighted_average_debtor_days">#REF!</definedName>
    <definedName name="Active___Capex_creditor_days">#REF!</definedName>
    <definedName name="Active___Capital_expenditure___proportion_of_new_capital_expenditure_qualifying_for_the_main_rate_pool___control.ADDN1">#REF!</definedName>
    <definedName name="Active___Capital_expenditure___proportion_of_new_capital_expenditure_qualifying_for_the_main_rate_pool___control.ADDN2">#REF!</definedName>
    <definedName name="Active___Capital_expenditure___proportion_of_new_capital_expenditure_qualifying_for_the_main_rate_pool___control.BR">#REF!</definedName>
    <definedName name="Active___Capital_expenditure___proportion_of_new_capital_expenditure_qualifying_for_the_main_rate_pool___control.WN">#REF!</definedName>
    <definedName name="Active___Capital_expenditure___proportion_of_new_capital_expenditure_qualifying_for_the_main_rate_pool___control.WR">#REF!</definedName>
    <definedName name="Active___Capital_expenditure___proportion_of_new_capital_expenditure_qualifying_for_the_main_rate_pool___control.WWN">#REF!</definedName>
    <definedName name="Active___Capital_expenditure___proportion_of_new_capital_expenditure_qualifying_for_the_special_rate_pool___control.ADDN1">#REF!</definedName>
    <definedName name="Active___Capital_expenditure___proportion_of_new_capital_expenditure_qualifying_for_the_special_rate_pool___control.ADDN2">#REF!</definedName>
    <definedName name="Active___Capital_expenditure___proportion_of_new_capital_expenditure_qualifying_for_the_special_rate_pool___control.BR">#REF!</definedName>
    <definedName name="Active___Capital_expenditure___proportion_of_new_capital_expenditure_qualifying_for_the_special_rate_pool___control.WN">#REF!</definedName>
    <definedName name="Active___Capital_expenditure___proportion_of_new_capital_expenditure_qualifying_for_the_special_rate_pool___control.WR">#REF!</definedName>
    <definedName name="Active___Capital_expenditure___proportion_of_new_capital_expenditure_qualifying_for_the_special_rate_pool___control.WWN">#REF!</definedName>
    <definedName name="Active___Capital_expenditure_on_assets_principally_used_by_business_retail___real">#REF!</definedName>
    <definedName name="Active___Capital_expenditure_on_assets_principally_used_by_residential_retail___real">#REF!</definedName>
    <definedName name="Active___Capital_expenditure_writing_down_allowance_main_rate_pool">#REF!</definedName>
    <definedName name="Active___Capital_expenditure_writing_down_allowance_main_rate_pool___first_year_rate">#REF!</definedName>
    <definedName name="Active___Capital_expenditure_writing_down_allowance_special_rate_pool">#REF!</definedName>
    <definedName name="Active___Capital_expenditure_writing_down_allowance_special_rate_pool___first_year_rate">#REF!</definedName>
    <definedName name="Active___Capital_expenditure_writing_down_allowance_structures_and_buildings_rate_pool">#REF!</definedName>
    <definedName name="Active___Capital_expenditure_writing_down_allowance_structures_and_buildings_rate_pool___first_year_rate">#REF!</definedName>
    <definedName name="Active___Cash_and_cash_equivalents_actual_initial_balance___control___nominal.ADDN1">#REF!</definedName>
    <definedName name="Active___Cash_and_cash_equivalents_actual_initial_balance___control___nominal.ADDN2">#REF!</definedName>
    <definedName name="Active___Cash_and_cash_equivalents_actual_initial_balance___control___nominal.BR">#REF!</definedName>
    <definedName name="Active___Cash_and_cash_equivalents_actual_initial_balance___control___nominal.WN">#REF!</definedName>
    <definedName name="Active___Cash_and_cash_equivalents_actual_initial_balance___control___nominal.WR">#REF!</definedName>
    <definedName name="Active___Cash_and_cash_equivalents_actual_initial_balance___control___nominal.WWN">#REF!</definedName>
    <definedName name="Active___Cash_and_cash_equivalents_actual_initial_balance___wholesale___nominal">#REF!</definedName>
    <definedName name="Active___Cash_contributions__DB_schemes__ongoing____actual_and_forecast___control___real.ADDN1">#REF!</definedName>
    <definedName name="Active___Cash_contributions__DB_schemes__ongoing____actual_and_forecast___control___real.ADDN2">#REF!</definedName>
    <definedName name="Active___Cash_contributions__DB_schemes__ongoing____actual_and_forecast___control___real.BR">#REF!</definedName>
    <definedName name="Active___Cash_contributions__DB_schemes__ongoing____actual_and_forecast___control___real.WN">#REF!</definedName>
    <definedName name="Active___Cash_contributions__DB_schemes__ongoing____actual_and_forecast___control___real.WR">#REF!</definedName>
    <definedName name="Active___Cash_contributions__DB_schemes__ongoing____actual_and_forecast___control___real.WWN">#REF!</definedName>
    <definedName name="Active___Charge_for_DB_schemes___residential_retail___charge_for_DB_schemes___control___real.ADDN1">#REF!</definedName>
    <definedName name="Active___Charge_for_DB_schemes___residential_retail___charge_for_DB_schemes___control___real.ADDN2">#REF!</definedName>
    <definedName name="Active___Charge_for_DB_schemes___residential_retail___charge_for_DB_schemes___control___real.BR">#REF!</definedName>
    <definedName name="Active___Charge_for_DB_schemes___residential_retail___charge_for_DB_schemes___control___real.WN">#REF!</definedName>
    <definedName name="Active___Charge_for_DB_schemes___residential_retail___charge_for_DB_schemes___control___real.WR">#REF!</definedName>
    <definedName name="Active___Charge_for_DB_schemes___residential_retail___charge_for_DB_schemes___control___real.WWN">#REF!</definedName>
    <definedName name="Active___Consumer_price_index__including_housing_costs____Consumer_Price_Index__with_housing__for_April">#REF!</definedName>
    <definedName name="Active___Consumer_price_index__including_housing_costs____Consumer_Price_Index__with_housing__for_August">#REF!</definedName>
    <definedName name="Active___Consumer_price_index__including_housing_costs____Consumer_Price_Index__with_housing__for_December">#REF!</definedName>
    <definedName name="Active___Consumer_price_index__including_housing_costs____Consumer_Price_Index__with_housing__for_February">#REF!</definedName>
    <definedName name="Active___Consumer_price_index__including_housing_costs____Consumer_Price_Index__with_housing__for_January">#REF!</definedName>
    <definedName name="Active___Consumer_price_index__including_housing_costs____Consumer_Price_Index__with_housing__for_July">#REF!</definedName>
    <definedName name="Active___Consumer_price_index__including_housing_costs____Consumer_Price_Index__with_housing__for_June">#REF!</definedName>
    <definedName name="Active___Consumer_price_index__including_housing_costs____Consumer_Price_Index__with_housing__for_March">#REF!</definedName>
    <definedName name="Active___Consumer_price_index__including_housing_costs____Consumer_Price_Index__with_housing__for_May">#REF!</definedName>
    <definedName name="Active___Consumer_price_index__including_housing_costs____Consumer_Price_Index__with_housing__for_November">#REF!</definedName>
    <definedName name="Active___Consumer_price_index__including_housing_costs____Consumer_Price_Index__with_housing__for_November___Constant">#REF!</definedName>
    <definedName name="Active___Consumer_price_index__including_housing_costs____Consumer_Price_Index__with_housing__for_October">#REF!</definedName>
    <definedName name="Active___Consumer_price_index__including_housing_costs____Consumer_Price_Index__with_housing__for_September">#REF!</definedName>
    <definedName name="Active___Cost_to_serve_metered_dual_customers___real">#REF!</definedName>
    <definedName name="Active___Cost_to_serve_metered_sewerage_customers___real">#REF!</definedName>
    <definedName name="Active___Cost_to_serve_metered_water_customers___real">#REF!</definedName>
    <definedName name="Active___Cost_to_serve_per_unmetered_water_customers___real">#REF!</definedName>
    <definedName name="Active___Cost_to_serve_unmetered_dual_customers___real">#REF!</definedName>
    <definedName name="Active___Cost_to_serve_unmetered_sewerage_customers___real">#REF!</definedName>
    <definedName name="Active___CPI_H____2022_23___April">#REF!</definedName>
    <definedName name="Active___CPI_H____2022_23___August">#REF!</definedName>
    <definedName name="Active___CPI_H____2022_23___December">#REF!</definedName>
    <definedName name="Active___CPI_H____2022_23___February">#REF!</definedName>
    <definedName name="Active___CPI_H____2022_23___January">#REF!</definedName>
    <definedName name="Active___CPI_H____2022_23___July">#REF!</definedName>
    <definedName name="Active___CPI_H____2022_23___June">#REF!</definedName>
    <definedName name="Active___CPI_H____2022_23___March">#REF!</definedName>
    <definedName name="Active___CPI_H____2022_23___May">#REF!</definedName>
    <definedName name="Active___CPI_H____2022_23___November">#REF!</definedName>
    <definedName name="Active___CPI_H____2022_23___October">#REF!</definedName>
    <definedName name="Active___CPI_H____2022_23___September">#REF!</definedName>
    <definedName name="Active___Current_tax_liabilities___Appointee_b_f___nominal">#REF!</definedName>
    <definedName name="Active___Debtors_other___nominal">#REF!</definedName>
    <definedName name="Active___Depreciation_b_f___control___active___nominal.ADDN1">#REF!</definedName>
    <definedName name="Active___Depreciation_b_f___control___active___nominal.ADDN2">#REF!</definedName>
    <definedName name="Active___Depreciation_b_f___control___active___nominal.BR">#REF!</definedName>
    <definedName name="Active___Depreciation_b_f___control___active___nominal.WN">#REF!</definedName>
    <definedName name="Active___Depreciation_b_f___control___active___nominal.WR">#REF!</definedName>
    <definedName name="Active___Depreciation_b_f___control___active___nominal.WWN">#REF!</definedName>
    <definedName name="Active___Disallowable_expenditure___Change_in_general_provisions___control___nominal.ADDN1">#REF!</definedName>
    <definedName name="Active___Disallowable_expenditure___Change_in_general_provisions___control___nominal.ADDN2">#REF!</definedName>
    <definedName name="Active___Disallowable_expenditure___Change_in_general_provisions___control___nominal.BR">#REF!</definedName>
    <definedName name="Active___Disallowable_expenditure___Change_in_general_provisions___control___nominal.WN">#REF!</definedName>
    <definedName name="Active___Disallowable_expenditure___Change_in_general_provisions___control___nominal.WR">#REF!</definedName>
    <definedName name="Active___Disallowable_expenditure___Change_in_general_provisions___control___nominal.WWN">#REF!</definedName>
    <definedName name="Active___Discount_rate_for_reprofiling_allowed_revenue.ADDN1">#REF!</definedName>
    <definedName name="Active___Discount_rate_for_reprofiling_allowed_revenue.ADDN2">#REF!</definedName>
    <definedName name="Active___Discount_rate_for_reprofiling_allowed_revenue.BR">#REF!</definedName>
    <definedName name="Active___Discount_rate_for_reprofiling_allowed_revenue.WN">#REF!</definedName>
    <definedName name="Active___Discount_rate_for_reprofiling_allowed_revenue.WR">#REF!</definedName>
    <definedName name="Active___Discount_rate_for_reprofiling_allowed_revenue.WWN">#REF!</definedName>
    <definedName name="Active___Dividend_creditors_wholesale_retail_split____business_retail___nominal">#REF!</definedName>
    <definedName name="Active___Dividend_creditors_wholesale_retail_split___Dividend_creditors___residential_retail___nominal">#REF!</definedName>
    <definedName name="Active___dividend_yield">#REF!</definedName>
    <definedName name="Active___Expenditure___Total_residential_retail_costs___Residential_measured___Water_and_Wastewater___nominal">#REF!</definedName>
    <definedName name="Active___Expenditure___Total_residential_retail_costs___Residential_unmeasured___Water_and_Wastewater___nominal">#REF!</definedName>
    <definedName name="Active___Finance_lease_depreciation___control___nominal.ADDN1">#REF!</definedName>
    <definedName name="Active___Finance_lease_depreciation___control___nominal.ADDN2">#REF!</definedName>
    <definedName name="Active___Finance_lease_depreciation___control___nominal.BR">#REF!</definedName>
    <definedName name="Active___Finance_lease_depreciation___control___nominal.WN">#REF!</definedName>
    <definedName name="Active___Finance_lease_depreciation___control___nominal.WR">#REF!</definedName>
    <definedName name="Active___Finance_lease_depreciation___control___nominal.WWN">#REF!</definedName>
    <definedName name="Active___Fixed_asset_net_book_value_at_31_March___business_retail___nominal">#REF!</definedName>
    <definedName name="Active___Fixed_asset_net_book_value_at_31_March___residential_retail___nominal">#REF!</definedName>
    <definedName name="Active___Fixed_assets_b_f___control___active___nominal.ADDN1">#REF!</definedName>
    <definedName name="Active___Fixed_assets_b_f___control___active___nominal.ADDN2">#REF!</definedName>
    <definedName name="Active___Fixed_assets_b_f___control___active___nominal.BR">#REF!</definedName>
    <definedName name="Active___Fixed_assets_b_f___control___active___nominal.WN">#REF!</definedName>
    <definedName name="Active___Fixed_assets_b_f___control___active___nominal.WR">#REF!</definedName>
    <definedName name="Active___Fixed_assets_b_f___control___active___nominal.WWN">#REF!</definedName>
    <definedName name="Active___Grants_and_contributions___capex___non_price_control___real.ADDN1">#REF!</definedName>
    <definedName name="Active___Grants_and_contributions___capex___non_price_control___real.ADDN2">#REF!</definedName>
    <definedName name="Active___Grants_and_contributions___capex___non_price_control___real.BR">#REF!</definedName>
    <definedName name="Active___Grants_and_contributions___capex___non_price_control___real.WN">#REF!</definedName>
    <definedName name="Active___Grants_and_contributions___capex___non_price_control___real.WR">#REF!</definedName>
    <definedName name="Active___Grants_and_contributions___capex___non_price_control___real.WWN">#REF!</definedName>
    <definedName name="Active___Grants_and_contributions___opex___non_price_control___real.ADDN1">#REF!</definedName>
    <definedName name="Active___Grants_and_contributions___opex___non_price_control___real.ADDN2">#REF!</definedName>
    <definedName name="Active___Grants_and_contributions___opex___non_price_control___real.BR">#REF!</definedName>
    <definedName name="Active___Grants_and_contributions___opex___non_price_control___real.WN">#REF!</definedName>
    <definedName name="Active___Grants_and_contributions___opex___non_price_control___real.WR">#REF!</definedName>
    <definedName name="Active___Grants_and_contributions___opex___non_price_control___real.WWN">#REF!</definedName>
    <definedName name="Active___Grants_and_contributions_net_of_income_offset___capex___price_control___real.ADDN1">#REF!</definedName>
    <definedName name="Active___Grants_and_contributions_net_of_income_offset___capex___price_control___real.ADDN2">#REF!</definedName>
    <definedName name="Active___Grants_and_contributions_net_of_income_offset___capex___price_control___real.BR">#REF!</definedName>
    <definedName name="Active___Grants_and_contributions_net_of_income_offset___capex___price_control___real.WN">#REF!</definedName>
    <definedName name="Active___Grants_and_contributions_net_of_income_offset___capex___price_control___real.WR">#REF!</definedName>
    <definedName name="Active___Grants_and_contributions_net_of_income_offset___capex___price_control___real.WWN">#REF!</definedName>
    <definedName name="Active___Grants_and_contributions_net_of_income_offset___opex___price_control___real.ADDN1">#REF!</definedName>
    <definedName name="Active___Grants_and_contributions_net_of_income_offset___opex___price_control___real.ADDN2">#REF!</definedName>
    <definedName name="Active___Grants_and_contributions_net_of_income_offset___opex___price_control___real.BR">#REF!</definedName>
    <definedName name="Active___Grants_and_contributions_net_of_income_offset___opex___price_control___real.WN">#REF!</definedName>
    <definedName name="Active___Grants_and_contributions_net_of_income_offset___opex___price_control___real.WR">#REF!</definedName>
    <definedName name="Active___Grants_and_contributions_net_of_income_offset___opex___price_control___real.WWN">#REF!</definedName>
    <definedName name="Active___Gross_capital_expenditure_including_g_c___including_cost_sharing___real.ADDN1">#REF!</definedName>
    <definedName name="Active___Gross_capital_expenditure_including_g_c___including_cost_sharing___real.ADDN2">#REF!</definedName>
    <definedName name="Active___Gross_capital_expenditure_including_g_c___including_cost_sharing___real.BR">#REF!</definedName>
    <definedName name="Active___Gross_capital_expenditure_including_g_c___including_cost_sharing___real.WN">#REF!</definedName>
    <definedName name="Active___Gross_capital_expenditure_including_g_c___including_cost_sharing___real.WR">#REF!</definedName>
    <definedName name="Active___Gross_capital_expenditure_including_g_c___including_cost_sharing___real.WWN">#REF!</definedName>
    <definedName name="Active___HH_Advance_receipts_creditor_days_measured">#REF!</definedName>
    <definedName name="Active___HH_Advance_receipts_creditor_days_unmeasured">#REF!</definedName>
    <definedName name="Active___HH_Measured_income_accrual___nominal">#REF!</definedName>
    <definedName name="Active___HH_Measured_income_accrual_rate">#REF!</definedName>
    <definedName name="Active___HH_measured_trade_debtors">#REF!</definedName>
    <definedName name="Active___HH_measured_trade_receivables___net___nominal">#REF!</definedName>
    <definedName name="Active___HH_unmeasured_trade_debtors">#REF!</definedName>
    <definedName name="Active___HH_unmeasured_trade_receivables___nominal">#REF!</definedName>
    <definedName name="Active___Households_connected_for_sewerage_only___metered">#REF!</definedName>
    <definedName name="Active___Households_connected_for_sewerage_only___unmetered">#REF!</definedName>
    <definedName name="Active___Households_connected_for_water_and_sewerage___metered">#REF!</definedName>
    <definedName name="Active___Households_connected_for_water_and_sewerage___unmetered">#REF!</definedName>
    <definedName name="Active___Households_connected_for_water_only___metered">#REF!</definedName>
    <definedName name="Active___Households_connected_for_water_only___unmetered">#REF!</definedName>
    <definedName name="Active___Innovation___Water_efficiency_funding___real.ADDN1">#REF!</definedName>
    <definedName name="Active___Innovation___Water_efficiency_funding___real.ADDN2">#REF!</definedName>
    <definedName name="Active___Innovation___Water_efficiency_funding___real.BR">#REF!</definedName>
    <definedName name="Active___Innovation___Water_efficiency_funding___real.WN">#REF!</definedName>
    <definedName name="Active___Innovation___Water_efficiency_funding___real.WR">#REF!</definedName>
    <definedName name="Active___Innovation___Water_efficiency_funding___real.WWN">#REF!</definedName>
    <definedName name="Active___Innovation_funding___real.ADDN1">#REF!</definedName>
    <definedName name="Active___Innovation_funding___real.ADDN2">#REF!</definedName>
    <definedName name="Active___Innovation_funding___real.BR">#REF!</definedName>
    <definedName name="Active___Innovation_funding___real.WN">#REF!</definedName>
    <definedName name="Active___Innovation_funding___real.WR">#REF!</definedName>
    <definedName name="Active___Innovation_funding___real.WWN">#REF!</definedName>
    <definedName name="Active___Interest_rate___Business___Active">#REF!</definedName>
    <definedName name="Active___Interest_rate___Residential">#REF!</definedName>
    <definedName name="Active___interest_rate_on_CPIH_index_linked_loans.ADDN1">#REF!</definedName>
    <definedName name="Active___interest_rate_on_CPIH_index_linked_loans.ADDN2">#REF!</definedName>
    <definedName name="Active___interest_rate_on_CPIH_index_linked_loans.BR">#REF!</definedName>
    <definedName name="Active___interest_rate_on_CPIH_index_linked_loans.WN">#REF!</definedName>
    <definedName name="Active___interest_rate_on_CPIH_index_linked_loans.WR">#REF!</definedName>
    <definedName name="Active___interest_rate_on_CPIH_index_linked_loans.WWN">#REF!</definedName>
    <definedName name="Active___interest_rate_on_fixed_rate_debt.ADDN1">#REF!</definedName>
    <definedName name="Active___interest_rate_on_fixed_rate_debt.ADDN2">#REF!</definedName>
    <definedName name="Active___interest_rate_on_fixed_rate_debt.BR">#REF!</definedName>
    <definedName name="Active___interest_rate_on_fixed_rate_debt.WN">#REF!</definedName>
    <definedName name="Active___interest_rate_on_fixed_rate_debt.WR">#REF!</definedName>
    <definedName name="Active___interest_rate_on_fixed_rate_debt.WWN">#REF!</definedName>
    <definedName name="Active___interest_rate_on_RPI_index_linked_loans.ADDN1">#REF!</definedName>
    <definedName name="Active___interest_rate_on_RPI_index_linked_loans.ADDN2">#REF!</definedName>
    <definedName name="Active___interest_rate_on_RPI_index_linked_loans.BR">#REF!</definedName>
    <definedName name="Active___interest_rate_on_RPI_index_linked_loans.WN">#REF!</definedName>
    <definedName name="Active___interest_rate_on_RPI_index_linked_loans.WR">#REF!</definedName>
    <definedName name="Active___interest_rate_on_RPI_index_linked_loans.WWN">#REF!</definedName>
    <definedName name="Active___Inventories_balance___control___nominal.ADDN1">#REF!</definedName>
    <definedName name="Active___Inventories_balance___control___nominal.ADDN2">#REF!</definedName>
    <definedName name="Active___Inventories_balance___control___nominal.BR">#REF!</definedName>
    <definedName name="Active___Inventories_balance___control___nominal.WN">#REF!</definedName>
    <definedName name="Active___Inventories_balance___control___nominal.WR">#REF!</definedName>
    <definedName name="Active___Inventories_balance___control___nominal.WWN">#REF!</definedName>
    <definedName name="Active___IRE_totex_adjustment_for_ACICR__Ofwat____nominal.ADDN1">#REF!</definedName>
    <definedName name="Active___IRE_totex_adjustment_for_ACICR__Ofwat____nominal.ADDN2">#REF!</definedName>
    <definedName name="Active___IRE_totex_adjustment_for_ACICR__Ofwat____nominal.BR">#REF!</definedName>
    <definedName name="Active___IRE_totex_adjustment_for_ACICR__Ofwat____nominal.WN">#REF!</definedName>
    <definedName name="Active___IRE_totex_adjustment_for_ACICR__Ofwat____nominal.WR">#REF!</definedName>
    <definedName name="Active___IRE_totex_adjustment_for_ACICR__Ofwat____nominal.WWN">#REF!</definedName>
    <definedName name="Active___IRE_totex_adjustment_for_ACICR__Ofwat____real.ADDN1">#REF!</definedName>
    <definedName name="Active___IRE_totex_adjustment_for_ACICR__Ofwat____real.ADDN2">#REF!</definedName>
    <definedName name="Active___IRE_totex_adjustment_for_ACICR__Ofwat____real.BR">#REF!</definedName>
    <definedName name="Active___IRE_totex_adjustment_for_ACICR__Ofwat____real.WN">#REF!</definedName>
    <definedName name="Active___IRE_totex_adjustment_for_ACICR__Ofwat____real.WR">#REF!</definedName>
    <definedName name="Active___IRE_totex_adjustment_for_ACICR__Ofwat____real.WWN">#REF!</definedName>
    <definedName name="Active___Long_term_CPI_H__assumed_percentage_increase">#REF!</definedName>
    <definedName name="Active___Measured_charge___business.ADDN1">#REF!</definedName>
    <definedName name="Active___Measured_charge___business.ADDN2">#REF!</definedName>
    <definedName name="Active___Measured_charge___business.BR">#REF!</definedName>
    <definedName name="Active___Measured_charge___business.WN">#REF!</definedName>
    <definedName name="Active___Measured_charge___business.WR">#REF!</definedName>
    <definedName name="Active___Measured_charge___business.WWN">#REF!</definedName>
    <definedName name="Active___Measured_charge___residential.ADDN1">#REF!</definedName>
    <definedName name="Active___Measured_charge___residential.ADDN2">#REF!</definedName>
    <definedName name="Active___Measured_charge___residential.BR">#REF!</definedName>
    <definedName name="Active___Measured_charge___residential.WN">#REF!</definedName>
    <definedName name="Active___Measured_charge___residential.WR">#REF!</definedName>
    <definedName name="Active___Measured_charge___residential.WWN">#REF!</definedName>
    <definedName name="Active___Movement_in_intangible_asset_and_investments_balance___control___nominal.ADDN1">#REF!</definedName>
    <definedName name="Active___Movement_in_intangible_asset_and_investments_balance___control___nominal.ADDN2">#REF!</definedName>
    <definedName name="Active___Movement_in_intangible_asset_and_investments_balance___control___nominal.BR">#REF!</definedName>
    <definedName name="Active___Movement_in_intangible_asset_and_investments_balance___control___nominal.WN">#REF!</definedName>
    <definedName name="Active___Movement_in_intangible_asset_and_investments_balance___control___nominal.WR">#REF!</definedName>
    <definedName name="Active___Movement_in_intangible_asset_and_investments_balance___control___nominal.WWN">#REF!</definedName>
    <definedName name="Active___Movement_in_other_liabilities___control___nominal.ADDN1">#REF!</definedName>
    <definedName name="Active___Movement_in_other_liabilities___control___nominal.ADDN2">#REF!</definedName>
    <definedName name="Active___Movement_in_other_liabilities___control___nominal.BR">#REF!</definedName>
    <definedName name="Active___Movement_in_other_liabilities___control___nominal.WN">#REF!</definedName>
    <definedName name="Active___Movement_in_other_liabilities___control___nominal.WR">#REF!</definedName>
    <definedName name="Active___Movement_in_other_liabilities___control___nominal.WWN">#REF!</definedName>
    <definedName name="Active___Movement_in_Pensions___control___nominal.ADDN1">#REF!</definedName>
    <definedName name="Active___Movement_in_Pensions___control___nominal.ADDN2">#REF!</definedName>
    <definedName name="Active___Movement_in_Pensions___control___nominal.BR">#REF!</definedName>
    <definedName name="Active___Movement_in_Pensions___control___nominal.WN">#REF!</definedName>
    <definedName name="Active___Movement_in_Pensions___control___nominal.WR">#REF!</definedName>
    <definedName name="Active___Movement_in_Pensions___control___nominal.WWN">#REF!</definedName>
    <definedName name="Active___Movement_in_provisions___control___nominal.ADDN1">#REF!</definedName>
    <definedName name="Active___Movement_in_provisions___control___nominal.ADDN2">#REF!</definedName>
    <definedName name="Active___Movement_in_provisions___control___nominal.BR">#REF!</definedName>
    <definedName name="Active___Movement_in_provisions___control___nominal.WN">#REF!</definedName>
    <definedName name="Active___Movement_in_provisions___control___nominal.WR">#REF!</definedName>
    <definedName name="Active___Movement_in_provisions___control___nominal.WWN">#REF!</definedName>
    <definedName name="Active___movement_in_trade_debtor___business___nominal">#REF!</definedName>
    <definedName name="Active___new_capital_expenditure___proportion_of_new_capital_expenditure_not_qualifying_for_capital_allowance_deductions.ADDN1">#REF!</definedName>
    <definedName name="Active___new_capital_expenditure___proportion_of_new_capital_expenditure_not_qualifying_for_capital_allowance_deductions.ADDN2">#REF!</definedName>
    <definedName name="Active___new_capital_expenditure___proportion_of_new_capital_expenditure_not_qualifying_for_capital_allowance_deductions.BR">#REF!</definedName>
    <definedName name="Active___new_capital_expenditure___proportion_of_new_capital_expenditure_not_qualifying_for_capital_allowance_deductions.WN">#REF!</definedName>
    <definedName name="Active___new_capital_expenditure___proportion_of_new_capital_expenditure_not_qualifying_for_capital_allowance_deductions.WR">#REF!</definedName>
    <definedName name="Active___new_capital_expenditure___proportion_of_new_capital_expenditure_not_qualifying_for_capital_allowance_deductions.WWN">#REF!</definedName>
    <definedName name="Active___New_capital_expenditure___proportion_of_new_capital_expenditure_qualifying_for_the_structures_and_buildings_pool___control.ADDN1">#REF!</definedName>
    <definedName name="Active___New_capital_expenditure___proportion_of_new_capital_expenditure_qualifying_for_the_structures_and_buildings_pool___control.ADDN2">#REF!</definedName>
    <definedName name="Active___New_capital_expenditure___proportion_of_new_capital_expenditure_qualifying_for_the_structures_and_buildings_pool___control.BR">#REF!</definedName>
    <definedName name="Active___New_capital_expenditure___proportion_of_new_capital_expenditure_qualifying_for_the_structures_and_buildings_pool___control.WN">#REF!</definedName>
    <definedName name="Active___New_capital_expenditure___proportion_of_new_capital_expenditure_qualifying_for_the_structures_and_buildings_pool___control.WR">#REF!</definedName>
    <definedName name="Active___New_capital_expenditure___proportion_of_new_capital_expenditure_qualifying_for_the_structures_and_buildings_pool___control.WWN">#REF!</definedName>
    <definedName name="Active___Non_price_control_income___principal_services___real.ADDN1">#REF!</definedName>
    <definedName name="Active___Non_price_control_income___principal_services___real.ADDN2">#REF!</definedName>
    <definedName name="Active___Non_price_control_income___principal_services___real.BR">#REF!</definedName>
    <definedName name="Active___Non_price_control_income___principal_services___real.WN">#REF!</definedName>
    <definedName name="Active___Non_price_control_income___principal_services___real.WR">#REF!</definedName>
    <definedName name="Active___Non_price_control_income___principal_services___real.WWN">#REF!</definedName>
    <definedName name="Active___Non_price_control_income___third_party_services___Bulk_supplies___contract_not_qualifying_for_water_trading_incentives___signed_before_1_April_2020___real.ADDN1">#REF!</definedName>
    <definedName name="Active___Non_price_control_income___third_party_services___Bulk_supplies___contract_not_qualifying_for_water_trading_incentives___signed_before_1_April_2020___real.ADDN2">#REF!</definedName>
    <definedName name="Active___Non_price_control_income___third_party_services___Bulk_supplies___contract_not_qualifying_for_water_trading_incentives___signed_before_1_April_2020___real.BR">#REF!</definedName>
    <definedName name="Active___Non_price_control_income___third_party_services___Bulk_supplies___contract_not_qualifying_for_water_trading_incentives___signed_before_1_April_2020___real.WN">#REF!</definedName>
    <definedName name="Active___Non_price_control_income___third_party_services___Bulk_supplies___contract_not_qualifying_for_water_trading_incentives___signed_before_1_April_2020___real.WR">#REF!</definedName>
    <definedName name="Active___Non_price_control_income___third_party_services___Bulk_supplies___contract_not_qualifying_for_water_trading_incentives___signed_before_1_April_2020___real.WWN">#REF!</definedName>
    <definedName name="Active___Non_price_control_income___third_party_services___Bulk_supplies___contract_qualifying_for_water_trading_incentives___on_or_after_1_April_2020___real.ADDN1">#REF!</definedName>
    <definedName name="Active___Non_price_control_income___third_party_services___Bulk_supplies___contract_qualifying_for_water_trading_incentives___on_or_after_1_April_2020___real.ADDN2">#REF!</definedName>
    <definedName name="Active___Non_price_control_income___third_party_services___Bulk_supplies___contract_qualifying_for_water_trading_incentives___on_or_after_1_April_2020___real.BR">#REF!</definedName>
    <definedName name="Active___Non_price_control_income___third_party_services___Bulk_supplies___contract_qualifying_for_water_trading_incentives___on_or_after_1_April_2020___real.WN">#REF!</definedName>
    <definedName name="Active___Non_price_control_income___third_party_services___Bulk_supplies___contract_qualifying_for_water_trading_incentives___on_or_after_1_April_2020___real.WR">#REF!</definedName>
    <definedName name="Active___Non_price_control_income___third_party_services___Bulk_supplies___contract_qualifying_for_water_trading_incentives___on_or_after_1_April_2020___real.WWN">#REF!</definedName>
    <definedName name="Active___Non_price_control_income___third_party_services___Bulk_supplies___General___real.ADDN1">#REF!</definedName>
    <definedName name="Active___Non_price_control_income___third_party_services___Bulk_supplies___General___real.ADDN2">#REF!</definedName>
    <definedName name="Active___Non_price_control_income___third_party_services___Bulk_supplies___General___real.BR">#REF!</definedName>
    <definedName name="Active___Non_price_control_income___third_party_services___Bulk_supplies___General___real.WN">#REF!</definedName>
    <definedName name="Active___Non_price_control_income___third_party_services___Bulk_supplies___General___real.WR">#REF!</definedName>
    <definedName name="Active___Non_price_control_income___third_party_services___Bulk_supplies___General___real.WWN">#REF!</definedName>
    <definedName name="Active___Non_price_control_income___third_party_services___other___real.ADDN1">#REF!</definedName>
    <definedName name="Active___Non_price_control_income___third_party_services___other___real.ADDN2">#REF!</definedName>
    <definedName name="Active___Non_price_control_income___third_party_services___other___real.BR">#REF!</definedName>
    <definedName name="Active___Non_price_control_income___third_party_services___other___real.WN">#REF!</definedName>
    <definedName name="Active___Non_price_control_income___third_party_services___other___real.WR">#REF!</definedName>
    <definedName name="Active___Non_price_control_income___third_party_services___other___real.WWN">#REF!</definedName>
    <definedName name="Active___Notional_target_gearing___control.ADDN1">#REF!</definedName>
    <definedName name="Active___Notional_target_gearing___control.ADDN2">#REF!</definedName>
    <definedName name="Active___Notional_target_gearing___control.BR">#REF!</definedName>
    <definedName name="Active___Notional_target_gearing___control.WN">#REF!</definedName>
    <definedName name="Active___Notional_target_gearing___control.WR">#REF!</definedName>
    <definedName name="Active___Notional_target_gearing___control.WWN">#REF!</definedName>
    <definedName name="Active___opening_business_debtors_measured___nominal">#REF!</definedName>
    <definedName name="Active___opening_business_debtors_unmeasured___nominal">#REF!</definedName>
    <definedName name="Active___Opening_business_retail_measured_advance_receipts___nominal">#REF!</definedName>
    <definedName name="Active___Opening_business_retail_unmeasured_advance_receipts___nominal">#REF!</definedName>
    <definedName name="Active___Opening_Called_up_share_capital_balance___control___nominal.ADDN1">#REF!</definedName>
    <definedName name="Active___Opening_Called_up_share_capital_balance___control___nominal.ADDN2">#REF!</definedName>
    <definedName name="Active___Opening_Called_up_share_capital_balance___control___nominal.BR">#REF!</definedName>
    <definedName name="Active___Opening_Called_up_share_capital_balance___control___nominal.WN">#REF!</definedName>
    <definedName name="Active___Opening_Called_up_share_capital_balance___control___nominal.WR">#REF!</definedName>
    <definedName name="Active___Opening_Called_up_share_capital_balance___control___nominal.WWN">#REF!</definedName>
    <definedName name="Active___Opening_Capex_creditors_balance___control___nominal.ADDN1">#REF!</definedName>
    <definedName name="Active___Opening_Capex_creditors_balance___control___nominal.ADDN2">#REF!</definedName>
    <definedName name="Active___Opening_Capex_creditors_balance___control___nominal.BR">#REF!</definedName>
    <definedName name="Active___Opening_Capex_creditors_balance___control___nominal.WN">#REF!</definedName>
    <definedName name="Active___Opening_Capex_creditors_balance___control___nominal.WR">#REF!</definedName>
    <definedName name="Active___Opening_Capex_creditors_balance___control___nominal.WWN">#REF!</definedName>
    <definedName name="Active___Opening_Capital_allowance_balance___main_rate_pool___new_capital_expenditure___control___nominal.ADDN1">#REF!</definedName>
    <definedName name="Active___Opening_Capital_allowance_balance___main_rate_pool___new_capital_expenditure___control___nominal.ADDN2">#REF!</definedName>
    <definedName name="Active___Opening_Capital_allowance_balance___main_rate_pool___new_capital_expenditure___control___nominal.BR">#REF!</definedName>
    <definedName name="Active___Opening_Capital_allowance_balance___main_rate_pool___new_capital_expenditure___control___nominal.WN">#REF!</definedName>
    <definedName name="Active___Opening_Capital_allowance_balance___main_rate_pool___new_capital_expenditure___control___nominal.WR">#REF!</definedName>
    <definedName name="Active___Opening_Capital_allowance_balance___main_rate_pool___new_capital_expenditure___control___nominal.WWN">#REF!</definedName>
    <definedName name="Active___Opening_Capital_allowance_balance___special_rate_pool___Capital_expenditure___control___nominal.ADDN1">#REF!</definedName>
    <definedName name="Active___Opening_Capital_allowance_balance___special_rate_pool___Capital_expenditure___control___nominal.ADDN2">#REF!</definedName>
    <definedName name="Active___Opening_Capital_allowance_balance___special_rate_pool___Capital_expenditure___control___nominal.BR">#REF!</definedName>
    <definedName name="Active___Opening_Capital_allowance_balance___special_rate_pool___Capital_expenditure___control___nominal.WN">#REF!</definedName>
    <definedName name="Active___Opening_Capital_allowance_balance___special_rate_pool___Capital_expenditure___control___nominal.WR">#REF!</definedName>
    <definedName name="Active___Opening_Capital_allowance_balance___special_rate_pool___Capital_expenditure___control___nominal.WWN">#REF!</definedName>
    <definedName name="Active___Opening_Capital_allowance_balance___structures_and_buildings_pool___Capital_expenditure___control___nominal.ADDN1">#REF!</definedName>
    <definedName name="Active___Opening_Capital_allowance_balance___structures_and_buildings_pool___Capital_expenditure___control___nominal.ADDN2">#REF!</definedName>
    <definedName name="Active___Opening_Capital_allowance_balance___structures_and_buildings_pool___Capital_expenditure___control___nominal.BR">#REF!</definedName>
    <definedName name="Active___Opening_Capital_allowance_balance___structures_and_buildings_pool___Capital_expenditure___control___nominal.WN">#REF!</definedName>
    <definedName name="Active___Opening_Capital_allowance_balance___structures_and_buildings_pool___Capital_expenditure___control___nominal.WR">#REF!</definedName>
    <definedName name="Active___Opening_Capital_allowance_balance___structures_and_buildings_pool___Capital_expenditure___control___nominal.WWN">#REF!</definedName>
    <definedName name="Active___Opening_cash_balance___Appointee___nominal">#REF!</definedName>
    <definedName name="Active___opening_current_tax_liabilities___control___nominal.ADDN1">#REF!</definedName>
    <definedName name="Active___opening_current_tax_liabilities___control___nominal.ADDN2">#REF!</definedName>
    <definedName name="Active___opening_current_tax_liabilities___control___nominal.BR">#REF!</definedName>
    <definedName name="Active___opening_current_tax_liabilities___control___nominal.WN">#REF!</definedName>
    <definedName name="Active___opening_current_tax_liabilities___control___nominal.WR">#REF!</definedName>
    <definedName name="Active___opening_current_tax_liabilities___control___nominal.WWN">#REF!</definedName>
    <definedName name="Active___Opening_Deferred_tax_balance___control___nominal.ADDN1">#REF!</definedName>
    <definedName name="Active___Opening_Deferred_tax_balance___control___nominal.ADDN2">#REF!</definedName>
    <definedName name="Active___Opening_Deferred_tax_balance___control___nominal.BR">#REF!</definedName>
    <definedName name="Active___Opening_Deferred_tax_balance___control___nominal.WN">#REF!</definedName>
    <definedName name="Active___Opening_Deferred_tax_balance___control___nominal.WR">#REF!</definedName>
    <definedName name="Active___Opening_Deferred_tax_balance___control___nominal.WWN">#REF!</definedName>
    <definedName name="Active___Opening_Dividend_cashflow_balance___control___nominal.ADDN1">#REF!</definedName>
    <definedName name="Active___Opening_Dividend_cashflow_balance___control___nominal.ADDN2">#REF!</definedName>
    <definedName name="Active___Opening_Dividend_cashflow_balance___control___nominal.BR">#REF!</definedName>
    <definedName name="Active___Opening_Dividend_cashflow_balance___control___nominal.WN">#REF!</definedName>
    <definedName name="Active___Opening_Dividend_cashflow_balance___control___nominal.WR">#REF!</definedName>
    <definedName name="Active___Opening_Dividend_cashflow_balance___control___nominal.WWN">#REF!</definedName>
    <definedName name="Active___Opening_Dividend_creditors_balance___control___nominal.ADDN1">#REF!</definedName>
    <definedName name="Active___Opening_Dividend_creditors_balance___control___nominal.ADDN2">#REF!</definedName>
    <definedName name="Active___Opening_Dividend_creditors_balance___control___nominal.BR">#REF!</definedName>
    <definedName name="Active___Opening_Dividend_creditors_balance___control___nominal.WN">#REF!</definedName>
    <definedName name="Active___Opening_Dividend_creditors_balance___control___nominal.WR">#REF!</definedName>
    <definedName name="Active___Opening_Dividend_creditors_balance___control___nominal.WWN">#REF!</definedName>
    <definedName name="Active___Opening_household_measured_advance_receipts___nominal">#REF!</definedName>
    <definedName name="Active___Opening_household_unmeasured_advance_receipts___nominal">#REF!</definedName>
    <definedName name="Active___opening_Intangible_asset_and_investments_balance___control___nominal.ADDN1">#REF!</definedName>
    <definedName name="Active___opening_Intangible_asset_and_investments_balance___control___nominal.ADDN2">#REF!</definedName>
    <definedName name="Active___opening_Intangible_asset_and_investments_balance___control___nominal.BR">#REF!</definedName>
    <definedName name="Active___opening_Intangible_asset_and_investments_balance___control___nominal.WN">#REF!</definedName>
    <definedName name="Active___opening_Intangible_asset_and_investments_balance___control___nominal.WR">#REF!</definedName>
    <definedName name="Active___opening_Intangible_asset_and_investments_balance___control___nominal.WWN">#REF!</definedName>
    <definedName name="Active___Opening_Non_distributable_reserves_balance___control___nominal.ADDN1">#REF!</definedName>
    <definedName name="Active___Opening_Non_distributable_reserves_balance___control___nominal.ADDN2">#REF!</definedName>
    <definedName name="Active___Opening_Non_distributable_reserves_balance___control___nominal.BR">#REF!</definedName>
    <definedName name="Active___Opening_Non_distributable_reserves_balance___control___nominal.WN">#REF!</definedName>
    <definedName name="Active___Opening_Non_distributable_reserves_balance___control___nominal.WR">#REF!</definedName>
    <definedName name="Active___Opening_Non_distributable_reserves_balance___control___nominal.WWN">#REF!</definedName>
    <definedName name="Active___Opening_Other_creditors_balance___control___nominal.ADDN1">#REF!</definedName>
    <definedName name="Active___Opening_Other_creditors_balance___control___nominal.ADDN2">#REF!</definedName>
    <definedName name="Active___Opening_Other_creditors_balance___control___nominal.BR">#REF!</definedName>
    <definedName name="Active___Opening_Other_creditors_balance___control___nominal.WN">#REF!</definedName>
    <definedName name="Active___Opening_Other_creditors_balance___control___nominal.WR">#REF!</definedName>
    <definedName name="Active___Opening_Other_creditors_balance___control___nominal.WWN">#REF!</definedName>
    <definedName name="Active___Opening_Other_debtors_balance___control___nominal.ADDN1">#REF!</definedName>
    <definedName name="Active___Opening_Other_debtors_balance___control___nominal.ADDN2">#REF!</definedName>
    <definedName name="Active___Opening_Other_debtors_balance___control___nominal.BR">#REF!</definedName>
    <definedName name="Active___Opening_Other_debtors_balance___control___nominal.WN">#REF!</definedName>
    <definedName name="Active___Opening_Other_debtors_balance___control___nominal.WR">#REF!</definedName>
    <definedName name="Active___Opening_Other_debtors_balance___control___nominal.WWN">#REF!</definedName>
    <definedName name="Active___Opening_Other_liabilities_balance___control___nominal.ADDN1">#REF!</definedName>
    <definedName name="Active___Opening_Other_liabilities_balance___control___nominal.ADDN2">#REF!</definedName>
    <definedName name="Active___Opening_Other_liabilities_balance___control___nominal.BR">#REF!</definedName>
    <definedName name="Active___Opening_Other_liabilities_balance___control___nominal.WN">#REF!</definedName>
    <definedName name="Active___Opening_Other_liabilities_balance___control___nominal.WR">#REF!</definedName>
    <definedName name="Active___Opening_Other_liabilities_balance___control___nominal.WWN">#REF!</definedName>
    <definedName name="Active___Opening_Provisions_balance___control___nominal.ADDN1">#REF!</definedName>
    <definedName name="Active___Opening_Provisions_balance___control___nominal.ADDN2">#REF!</definedName>
    <definedName name="Active___Opening_Provisions_balance___control___nominal.BR">#REF!</definedName>
    <definedName name="Active___Opening_Provisions_balance___control___nominal.WN">#REF!</definedName>
    <definedName name="Active___Opening_Provisions_balance___control___nominal.WR">#REF!</definedName>
    <definedName name="Active___Opening_Provisions_balance___control___nominal.WWN">#REF!</definedName>
    <definedName name="Active___Opening_retained_cash_balance___Business___nominal">#REF!</definedName>
    <definedName name="Active___Opening_retained_cash_balance___Residential___nominal">#REF!</definedName>
    <definedName name="Active___Opening_retained_cash_balance___Retail___nominal">#REF!</definedName>
    <definedName name="Active___Opening_retained_earnings_balance___Business___nominal">#REF!</definedName>
    <definedName name="Active___opening_retained_earnings_balance___control___nominal.ADDN1">#REF!</definedName>
    <definedName name="Active___opening_retained_earnings_balance___control___nominal.ADDN2">#REF!</definedName>
    <definedName name="Active___opening_retained_earnings_balance___control___nominal.BR">#REF!</definedName>
    <definedName name="Active___opening_retained_earnings_balance___control___nominal.WN">#REF!</definedName>
    <definedName name="Active___opening_retained_earnings_balance___control___nominal.WR">#REF!</definedName>
    <definedName name="Active___opening_retained_earnings_balance___control___nominal.WWN">#REF!</definedName>
    <definedName name="Active___opening_retained_earnings_balance___Retail___nominal">#REF!</definedName>
    <definedName name="Active___opening_retained_earnings_balance___wholesale___nominal">#REF!</definedName>
    <definedName name="Active___Opening_Retirement_benefit_asset____liabilities__balance___control___nominal.ADDN1">#REF!</definedName>
    <definedName name="Active___Opening_Retirement_benefit_asset____liabilities__balance___control___nominal.ADDN2">#REF!</definedName>
    <definedName name="Active___Opening_Retirement_benefit_asset____liabilities__balance___control___nominal.BR">#REF!</definedName>
    <definedName name="Active___Opening_Retirement_benefit_asset____liabilities__balance___control___nominal.WN">#REF!</definedName>
    <definedName name="Active___Opening_Retirement_benefit_asset____liabilities__balance___control___nominal.WR">#REF!</definedName>
    <definedName name="Active___Opening_Retirement_benefit_asset____liabilities__balance___control___nominal.WWN">#REF!</definedName>
    <definedName name="Active___opening_Tax_loss_balance___wholesale___nominal.ADDN1">#REF!</definedName>
    <definedName name="Active___opening_Tax_loss_balance___wholesale___nominal.ADDN2">#REF!</definedName>
    <definedName name="Active___opening_Tax_loss_balance___wholesale___nominal.BR">#REF!</definedName>
    <definedName name="Active___opening_Tax_loss_balance___wholesale___nominal.WN">#REF!</definedName>
    <definedName name="Active___opening_Tax_loss_balance___wholesale___nominal.WR">#REF!</definedName>
    <definedName name="Active___opening_Tax_loss_balance___wholesale___nominal.WWN">#REF!</definedName>
    <definedName name="Active___Opening_trade_and_other_payables___Wholesale_creditors___business_retail___nominal">#REF!</definedName>
    <definedName name="Active___Opening_Trade_creditors_balance___control___nominal.ADDN1">#REF!</definedName>
    <definedName name="Active___Opening_Trade_creditors_balance___control___nominal.ADDN2">#REF!</definedName>
    <definedName name="Active___Opening_Trade_creditors_balance___control___nominal.BR">#REF!</definedName>
    <definedName name="Active___Opening_Trade_creditors_balance___control___nominal.WN">#REF!</definedName>
    <definedName name="Active___Opening_Trade_creditors_balance___control___nominal.WR">#REF!</definedName>
    <definedName name="Active___Opening_Trade_creditors_balance___control___nominal.WWN">#REF!</definedName>
    <definedName name="Active___Opening_Trade_debtors_balance___control___nominal.ADDN1">#REF!</definedName>
    <definedName name="Active___Opening_Trade_debtors_balance___control___nominal.ADDN2">#REF!</definedName>
    <definedName name="Active___Opening_Trade_debtors_balance___control___nominal.BR">#REF!</definedName>
    <definedName name="Active___Opening_Trade_debtors_balance___control___nominal.WN">#REF!</definedName>
    <definedName name="Active___Opening_Trade_debtors_balance___control___nominal.WR">#REF!</definedName>
    <definedName name="Active___Opening_Trade_debtors_balance___control___nominal.WWN">#REF!</definedName>
    <definedName name="Active___operating_costs_associated_with_equity_issuance___real.ADDN1">#REF!</definedName>
    <definedName name="Active___operating_costs_associated_with_equity_issuance___real.ADDN2">#REF!</definedName>
    <definedName name="Active___operating_costs_associated_with_equity_issuance___real.BR">#REF!</definedName>
    <definedName name="Active___operating_costs_associated_with_equity_issuance___real.WN">#REF!</definedName>
    <definedName name="Active___operating_costs_associated_with_equity_issuance___real.WR">#REF!</definedName>
    <definedName name="Active___operating_costs_associated_with_equity_issuance___real.WWN">#REF!</definedName>
    <definedName name="Active___Ordinary_dividend_override___nominal">#REF!</definedName>
    <definedName name="Active___Ordinary_shares_issued___control___nominal.ADDN1">#REF!</definedName>
    <definedName name="Active___Ordinary_shares_issued___control___nominal.ADDN2">#REF!</definedName>
    <definedName name="Active___Ordinary_shares_issued___control___nominal.BR">#REF!</definedName>
    <definedName name="Active___Ordinary_shares_issued___control___nominal.WN">#REF!</definedName>
    <definedName name="Active___Ordinary_shares_issued___control___nominal.WR">#REF!</definedName>
    <definedName name="Active___Ordinary_shares_issued___control___nominal.WWN">#REF!</definedName>
    <definedName name="Active___Other_adjustments_to_taxable_profits___control___nominal.ADDN1">#REF!</definedName>
    <definedName name="Active___Other_adjustments_to_taxable_profits___control___nominal.ADDN2">#REF!</definedName>
    <definedName name="Active___Other_adjustments_to_taxable_profits___control___nominal.BR">#REF!</definedName>
    <definedName name="Active___Other_adjustments_to_taxable_profits___control___nominal.WN">#REF!</definedName>
    <definedName name="Active___Other_adjustments_to_taxable_profits___control___nominal.WR">#REF!</definedName>
    <definedName name="Active___Other_adjustments_to_taxable_profits___control___nominal.WWN">#REF!</definedName>
    <definedName name="Active___Other_creditors_target_balance___control___nominal.ADDN1">#REF!</definedName>
    <definedName name="Active___Other_creditors_target_balance___control___nominal.ADDN2">#REF!</definedName>
    <definedName name="Active___Other_creditors_target_balance___control___nominal.BR">#REF!</definedName>
    <definedName name="Active___Other_creditors_target_balance___control___nominal.WN">#REF!</definedName>
    <definedName name="Active___Other_creditors_target_balance___control___nominal.WR">#REF!</definedName>
    <definedName name="Active___Other_creditors_target_balance___control___nominal.WWN">#REF!</definedName>
    <definedName name="Active___other_debtors_target_balance___control___nominal.ADDN1">#REF!</definedName>
    <definedName name="Active___other_debtors_target_balance___control___nominal.ADDN2">#REF!</definedName>
    <definedName name="Active___other_debtors_target_balance___control___nominal.BR">#REF!</definedName>
    <definedName name="Active___other_debtors_target_balance___control___nominal.WN">#REF!</definedName>
    <definedName name="Active___other_debtors_target_balance___control___nominal.WR">#REF!</definedName>
    <definedName name="Active___other_debtors_target_balance___control___nominal.WWN">#REF!</definedName>
    <definedName name="Active___Other_operating_income___real.ADDN1">#REF!</definedName>
    <definedName name="Active___Other_operating_income___real.ADDN2">#REF!</definedName>
    <definedName name="Active___Other_operating_income___real.BR">#REF!</definedName>
    <definedName name="Active___Other_operating_income___real.WN">#REF!</definedName>
    <definedName name="Active___Other_operating_income___real.WR">#REF!</definedName>
    <definedName name="Active___Other_operating_income___real.WWN">#REF!</definedName>
    <definedName name="Active___Other_price_control_income___Third_party_revenue___real.ADDN1">#REF!</definedName>
    <definedName name="Active___Other_price_control_income___Third_party_revenue___real.ADDN2">#REF!</definedName>
    <definedName name="Active___Other_price_control_income___Third_party_revenue___real.BR">#REF!</definedName>
    <definedName name="Active___Other_price_control_income___Third_party_revenue___real.WN">#REF!</definedName>
    <definedName name="Active___Other_price_control_income___Third_party_revenue___real.WR">#REF!</definedName>
    <definedName name="Active___Other_price_control_income___Third_party_revenue___real.WWN">#REF!</definedName>
    <definedName name="Active___Other_taxable_income___Amortisation_on_grants_and_contributions___control___nominal.ADDN1">#REF!</definedName>
    <definedName name="Active___Other_taxable_income___Amortisation_on_grants_and_contributions___control___nominal.ADDN2">#REF!</definedName>
    <definedName name="Active___Other_taxable_income___Amortisation_on_grants_and_contributions___control___nominal.BR">#REF!</definedName>
    <definedName name="Active___Other_taxable_income___Amortisation_on_grants_and_contributions___control___nominal.WN">#REF!</definedName>
    <definedName name="Active___Other_taxable_income___Amortisation_on_grants_and_contributions___control___nominal.WR">#REF!</definedName>
    <definedName name="Active___Other_taxable_income___Amortisation_on_grants_and_contributions___control___nominal.WWN">#REF!</definedName>
    <definedName name="Active___Other_taxable_income___Grants_and_contributions_taxable_on_receipt___control___nominal.ADDN1">#REF!</definedName>
    <definedName name="Active___Other_taxable_income___Grants_and_contributions_taxable_on_receipt___control___nominal.ADDN2">#REF!</definedName>
    <definedName name="Active___Other_taxable_income___Grants_and_contributions_taxable_on_receipt___control___nominal.BR">#REF!</definedName>
    <definedName name="Active___Other_taxable_income___Grants_and_contributions_taxable_on_receipt___control___nominal.WN">#REF!</definedName>
    <definedName name="Active___Other_taxable_income___Grants_and_contributions_taxable_on_receipt___control___nominal.WR">#REF!</definedName>
    <definedName name="Active___Other_taxable_income___Grants_and_contributions_taxable_on_receipt___control___nominal.WWN">#REF!</definedName>
    <definedName name="Active___overdraft_interest_rate.ADDN1">#REF!</definedName>
    <definedName name="Active___overdraft_interest_rate.ADDN2">#REF!</definedName>
    <definedName name="Active___overdraft_interest_rate.BR">#REF!</definedName>
    <definedName name="Active___overdraft_interest_rate.WN">#REF!</definedName>
    <definedName name="Active___overdraft_interest_rate.WR">#REF!</definedName>
    <definedName name="Active___overdraft_interest_rate.WWN">#REF!</definedName>
    <definedName name="Active___P_L_expenditure_not_allowable_as_a_deduction_from_taxable_trading_profits___control___nominal.ADDN1">#REF!</definedName>
    <definedName name="Active___P_L_expenditure_not_allowable_as_a_deduction_from_taxable_trading_profits___control___nominal.ADDN2">#REF!</definedName>
    <definedName name="Active___P_L_expenditure_not_allowable_as_a_deduction_from_taxable_trading_profits___control___nominal.BR">#REF!</definedName>
    <definedName name="Active___P_L_expenditure_not_allowable_as_a_deduction_from_taxable_trading_profits___control___nominal.WN">#REF!</definedName>
    <definedName name="Active___P_L_expenditure_not_allowable_as_a_deduction_from_taxable_trading_profits___control___nominal.WR">#REF!</definedName>
    <definedName name="Active___P_L_expenditure_not_allowable_as_a_deduction_from_taxable_trading_profits___control___nominal.WWN">#REF!</definedName>
    <definedName name="Active___P_L_expenditure_relating_to_renewals_not_allowable_as_a_deduction_from_taxable_trading_profits___control___nominal.ADDN1">#REF!</definedName>
    <definedName name="Active___P_L_expenditure_relating_to_renewals_not_allowable_as_a_deduction_from_taxable_trading_profits___control___nominal.ADDN2">#REF!</definedName>
    <definedName name="Active___P_L_expenditure_relating_to_renewals_not_allowable_as_a_deduction_from_taxable_trading_profits___control___nominal.BR">#REF!</definedName>
    <definedName name="Active___P_L_expenditure_relating_to_renewals_not_allowable_as_a_deduction_from_taxable_trading_profits___control___nominal.WN">#REF!</definedName>
    <definedName name="Active___P_L_expenditure_relating_to_renewals_not_allowable_as_a_deduction_from_taxable_trading_profits___control___nominal.WR">#REF!</definedName>
    <definedName name="Active___P_L_expenditure_relating_to_renewals_not_allowable_as_a_deduction_from_taxable_trading_profits___control___nominal.WWN">#REF!</definedName>
    <definedName name="Active___PAYG_rate___Total_PAYG_rate.ADDN1">#REF!</definedName>
    <definedName name="Active___PAYG_rate___Total_PAYG_rate.ADDN2">#REF!</definedName>
    <definedName name="Active___PAYG_rate___Total_PAYG_rate.BR">#REF!</definedName>
    <definedName name="Active___PAYG_rate___Total_PAYG_rate.WN">#REF!</definedName>
    <definedName name="Active___PAYG_rate___Total_PAYG_rate.WR">#REF!</definedName>
    <definedName name="Active___PAYG_rate___Total_PAYG_rate.WWN">#REF!</definedName>
    <definedName name="Active___Pension_deficit_recovery____real.ADDN1">#REF!</definedName>
    <definedName name="Active___Pension_deficit_recovery____real.ADDN2">#REF!</definedName>
    <definedName name="Active___Pension_deficit_recovery____real.BR">#REF!</definedName>
    <definedName name="Active___Pension_deficit_recovery____real.WN">#REF!</definedName>
    <definedName name="Active___Pension_deficit_recovery____real.WR">#REF!</definedName>
    <definedName name="Active___Pension_deficit_recovery____real.WWN">#REF!</definedName>
    <definedName name="Active___Percentage_earnings_distributed_as_dividends">#REF!</definedName>
    <definedName name="Active___Post_financeability_adjustments_eligible_for_tax_uplift___real.ADDN1">#REF!</definedName>
    <definedName name="Active___Post_financeability_adjustments_eligible_for_tax_uplift___real.ADDN2">#REF!</definedName>
    <definedName name="Active___Post_financeability_adjustments_eligible_for_tax_uplift___real.BR">#REF!</definedName>
    <definedName name="Active___Post_financeability_adjustments_eligible_for_tax_uplift___real.WN">#REF!</definedName>
    <definedName name="Active___Post_financeability_adjustments_eligible_for_tax_uplift___real.WR">#REF!</definedName>
    <definedName name="Active___Post_financeability_adjustments_eligible_for_tax_uplift___real.WWN">#REF!</definedName>
    <definedName name="Active___Post_financeability_adjustments_not_eligible_for_tax_uplift___real.ADDN1">#REF!</definedName>
    <definedName name="Active___Post_financeability_adjustments_not_eligible_for_tax_uplift___real.ADDN2">#REF!</definedName>
    <definedName name="Active___Post_financeability_adjustments_not_eligible_for_tax_uplift___real.BR">#REF!</definedName>
    <definedName name="Active___Post_financeability_adjustments_not_eligible_for_tax_uplift___real.WN">#REF!</definedName>
    <definedName name="Active___Post_financeability_adjustments_not_eligible_for_tax_uplift___real.WR">#REF!</definedName>
    <definedName name="Active___Post_financeability_adjustments_not_eligible_for_tax_uplift___real.WWN">#REF!</definedName>
    <definedName name="Active___Pre_2020_RCV_opening_balance___real.ADDN1">#REF!</definedName>
    <definedName name="Active___Pre_2020_RCV_opening_balance___real.ADDN2">#REF!</definedName>
    <definedName name="Active___Pre_2020_RCV_opening_balance___real.BR">#REF!</definedName>
    <definedName name="Active___Pre_2020_RCV_opening_balance___real.WN">#REF!</definedName>
    <definedName name="Active___Pre_2020_RCV_opening_balance___real.WR">#REF!</definedName>
    <definedName name="Active___Pre_2020_RCV_opening_balance___real.WWN">#REF!</definedName>
    <definedName name="Active___Pre_2025_RCV_Run_off_rate.ADDN1">#REF!</definedName>
    <definedName name="Active___Pre_2025_RCV_Run_off_rate.ADDN2">#REF!</definedName>
    <definedName name="Active___Pre_2025_RCV_Run_off_rate.BR">#REF!</definedName>
    <definedName name="Active___Pre_2025_RCV_Run_off_rate.WN">#REF!</definedName>
    <definedName name="Active___Pre_2025_RCV_Run_off_rate.WR">#REF!</definedName>
    <definedName name="Active___Pre_2025_RCV_Run_off_rate.WWN">#REF!</definedName>
    <definedName name="Active___Price_control_income___third_party_services___Rechargeable_works___real.ADDN1">#REF!</definedName>
    <definedName name="Active___Price_control_income___third_party_services___Rechargeable_works___real.ADDN2">#REF!</definedName>
    <definedName name="Active___Price_control_income___third_party_services___Rechargeable_works___real.BR">#REF!</definedName>
    <definedName name="Active___Price_control_income___third_party_services___Rechargeable_works___real.WN">#REF!</definedName>
    <definedName name="Active___Price_control_income___third_party_services___Rechargeable_works___real.WR">#REF!</definedName>
    <definedName name="Active___Price_control_income___third_party_services___Rechargeable_works___real.WWN">#REF!</definedName>
    <definedName name="Active___Prior_period_company_residential_apportionment">#REF!</definedName>
    <definedName name="Active___Proportion_of_capitalised_revenue_expenditure__infra___non_infra_.ADDN1">#REF!</definedName>
    <definedName name="Active___Proportion_of_capitalised_revenue_expenditure__infra___non_infra_.ADDN2">#REF!</definedName>
    <definedName name="Active___Proportion_of_capitalised_revenue_expenditure__infra___non_infra_.BR">#REF!</definedName>
    <definedName name="Active___Proportion_of_capitalised_revenue_expenditure__infra___non_infra_.WN">#REF!</definedName>
    <definedName name="Active___Proportion_of_capitalised_revenue_expenditure__infra___non_infra_.WR">#REF!</definedName>
    <definedName name="Active___Proportion_of_capitalised_revenue_expenditure__infra___non_infra_.WWN">#REF!</definedName>
    <definedName name="Active___proportion_of_new_capital_expenditure_qualifying_for_a_full_deduction.ADDN1">#REF!</definedName>
    <definedName name="Active___proportion_of_new_capital_expenditure_qualifying_for_a_full_deduction.ADDN2">#REF!</definedName>
    <definedName name="Active___proportion_of_new_capital_expenditure_qualifying_for_a_full_deduction.BR">#REF!</definedName>
    <definedName name="Active___proportion_of_new_capital_expenditure_qualifying_for_a_full_deduction.WN">#REF!</definedName>
    <definedName name="Active___proportion_of_new_capital_expenditure_qualifying_for_a_full_deduction.WR">#REF!</definedName>
    <definedName name="Active___proportion_of_new_capital_expenditure_qualifying_for_a_full_deduction.WWN">#REF!</definedName>
    <definedName name="Active___Proportion_of_new_capital_expenditure_qualifying_for_high_level_deduction_main_rate_pool.ADDN1">#REF!</definedName>
    <definedName name="Active___Proportion_of_new_capital_expenditure_qualifying_for_high_level_deduction_main_rate_pool.ADDN2">#REF!</definedName>
    <definedName name="Active___Proportion_of_new_capital_expenditure_qualifying_for_high_level_deduction_main_rate_pool.BR">#REF!</definedName>
    <definedName name="Active___Proportion_of_new_capital_expenditure_qualifying_for_high_level_deduction_main_rate_pool.WN">#REF!</definedName>
    <definedName name="Active___Proportion_of_new_capital_expenditure_qualifying_for_high_level_deduction_main_rate_pool.WR">#REF!</definedName>
    <definedName name="Active___Proportion_of_new_capital_expenditure_qualifying_for_high_level_deduction_main_rate_pool.WWN">#REF!</definedName>
    <definedName name="Active___Proportion_of_new_capital_expenditure_qualifying_for_high_level_deduction_special_rate_pool.ADDN1">#REF!</definedName>
    <definedName name="Active___Proportion_of_new_capital_expenditure_qualifying_for_high_level_deduction_special_rate_pool.ADDN2">#REF!</definedName>
    <definedName name="Active___Proportion_of_new_capital_expenditure_qualifying_for_high_level_deduction_special_rate_pool.BR">#REF!</definedName>
    <definedName name="Active___Proportion_of_new_capital_expenditure_qualifying_for_high_level_deduction_special_rate_pool.WN">#REF!</definedName>
    <definedName name="Active___Proportion_of_new_capital_expenditure_qualifying_for_high_level_deduction_special_rate_pool.WR">#REF!</definedName>
    <definedName name="Active___Proportion_of_new_capital_expenditure_qualifying_for_high_level_deduction_special_rate_pool.WWN">#REF!</definedName>
    <definedName name="Active___Proportion_of_new_capital_expenditure_qualifying_for_high_level_deduction_structures_and_buildings_rate_pool.ADDN1">#REF!</definedName>
    <definedName name="Active___Proportion_of_new_capital_expenditure_qualifying_for_high_level_deduction_structures_and_buildings_rate_pool.ADDN2">#REF!</definedName>
    <definedName name="Active___Proportion_of_new_capital_expenditure_qualifying_for_high_level_deduction_structures_and_buildings_rate_pool.BR">#REF!</definedName>
    <definedName name="Active___Proportion_of_new_capital_expenditure_qualifying_for_high_level_deduction_structures_and_buildings_rate_pool.WN">#REF!</definedName>
    <definedName name="Active___Proportion_of_new_capital_expenditure_qualifying_for_high_level_deduction_structures_and_buildings_rate_pool.WR">#REF!</definedName>
    <definedName name="Active___Proportion_of_new_capital_expenditure_qualifying_for_high_level_deduction_structures_and_buildings_rate_pool.WWN">#REF!</definedName>
    <definedName name="Active___Proportion_of_RPI_linked_debt">#REF!</definedName>
    <definedName name="Active___proportion_of_taxable_profits_available_for_tax_loss_utilisation">#REF!</definedName>
    <definedName name="Active___QAA_reward__penalty____real.ADDN1">#REF!</definedName>
    <definedName name="Active___QAA_reward__penalty____real.ADDN2">#REF!</definedName>
    <definedName name="Active___QAA_reward__penalty____real.BR">#REF!</definedName>
    <definedName name="Active___QAA_reward__penalty____real.WN">#REF!</definedName>
    <definedName name="Active___QAA_reward__penalty____real.WR">#REF!</definedName>
    <definedName name="Active___QAA_reward__penalty____real.WWN">#REF!</definedName>
    <definedName name="Active___real_dividend_growth">#REF!</definedName>
    <definedName name="Active___Reprofiling_revenue___real.ADDN1">#REF!</definedName>
    <definedName name="Active___Reprofiling_revenue___real.ADDN2">#REF!</definedName>
    <definedName name="Active___Reprofiling_revenue___real.BR">#REF!</definedName>
    <definedName name="Active___Reprofiling_revenue___real.WN">#REF!</definedName>
    <definedName name="Active___Reprofiling_revenue___real.WR">#REF!</definedName>
    <definedName name="Active___Reprofiling_revenue___real.WWN">#REF!</definedName>
    <definedName name="Active___Residential_net_margin_for_company">#REF!</definedName>
    <definedName name="Active___Residential_Retail_allowed_depreciation__post_efficiency_challenge_and_adjustments____real">#REF!</definedName>
    <definedName name="Active___Residential_retail_costs__opex_plus_depn__exc_3rd_party_services____measured___Wastewater_only___nominal">#REF!</definedName>
    <definedName name="Active___Residential_retail_costs__opex_plus_depn__exc_3rd_party_services____measured___Water_only___nominal">#REF!</definedName>
    <definedName name="Active___Residential_retail_costs__opex_plus_depn__exc_3rd_party_services____unmeasured___Wastewater_only___nominal">#REF!</definedName>
    <definedName name="Active___Residential_retail_costs__opex_plus_depn__exc_3rd_party_services____unmeasured___Water_only___nominal">#REF!</definedName>
    <definedName name="Active___Residential_retail_revenue_adjustment___real">#REF!</definedName>
    <definedName name="Active___Retail___Corporation_tax_creditor_b_f___nominal">#REF!</definedName>
    <definedName name="Active___Retail___Retail_creditor_months__Payment_terms___Business_retail_pays_wholesaler_in_arrears__advance_">#REF!</definedName>
    <definedName name="Active___Retail___Retail_creditor_months__Payment_terms___Residential_retail_pays_wholesaler_in_arrears__advance_">#REF!</definedName>
    <definedName name="Active___Retirement_benefit_asset____liability__balance___Business___nominal">#REF!</definedName>
    <definedName name="Active___Retirement_benefit_asset____liability__balance___Residential___nominal">#REF!</definedName>
    <definedName name="Active___Run_off_rate_for_Post_2025_RCV.ADDN1">#REF!</definedName>
    <definedName name="Active___Run_off_rate_for_Post_2025_RCV.ADDN2">#REF!</definedName>
    <definedName name="Active___Run_off_rate_for_Post_2025_RCV.BR">#REF!</definedName>
    <definedName name="Active___Run_off_rate_for_Post_2025_RCV.WN">#REF!</definedName>
    <definedName name="Active___Run_off_rate_for_Post_2025_RCV.WR">#REF!</definedName>
    <definedName name="Active___Run_off_rate_for_Post_2025_RCV.WWN">#REF!</definedName>
    <definedName name="Active___Statutory_Corporation_tax_rate">#REF!</definedName>
    <definedName name="Active___Tariff_Band___Forecast_allocated_wholesale_charge___nominal.1">#REF!</definedName>
    <definedName name="Active___Tariff_Band___Forecast_allocated_wholesale_charge___nominal.2">#REF!</definedName>
    <definedName name="Active___Tariff_Band___Forecast_allocated_wholesale_charge___nominal.3">#REF!</definedName>
    <definedName name="Active___tariff_band___net_margin_percentage.1">#REF!</definedName>
    <definedName name="Active___tariff_band___net_margin_percentage.2">#REF!</definedName>
    <definedName name="Active___tariff_band___net_margin_percentage.3">#REF!</definedName>
    <definedName name="Active___Tariff_Band___Number_of_customers___Tariff_Band.1">#REF!</definedName>
    <definedName name="Active___Tariff_Band___Number_of_customers___Tariff_Band.2">#REF!</definedName>
    <definedName name="Active___Tariff_Band___Number_of_customers___Tariff_Band.3">#REF!</definedName>
    <definedName name="Active___tax_cashflow_initial_balance___wholesale___nominal.ADDN1">#REF!</definedName>
    <definedName name="Active___tax_cashflow_initial_balance___wholesale___nominal.ADDN2">#REF!</definedName>
    <definedName name="Active___tax_cashflow_initial_balance___wholesale___nominal.BR">#REF!</definedName>
    <definedName name="Active___tax_cashflow_initial_balance___wholesale___nominal.WN">#REF!</definedName>
    <definedName name="Active___tax_cashflow_initial_balance___wholesale___nominal.WR">#REF!</definedName>
    <definedName name="Active___tax_cashflow_initial_balance___wholesale___nominal.WWN">#REF!</definedName>
    <definedName name="Active___Tax_loss_allowance___nominal">#REF!</definedName>
    <definedName name="Active___Tonnes_of_dry_solid___BR">#REF!</definedName>
    <definedName name="Active___Total_Additional_control_customers_WN">#REF!</definedName>
    <definedName name="Active___Total_Additional_control_customers_WR">#REF!</definedName>
    <definedName name="Active___Total_direct_procurement_from_customers___infrastructure_cost____control___real.ADDN1">#REF!</definedName>
    <definedName name="Active___Total_direct_procurement_from_customers___infrastructure_cost____control___real.ADDN2">#REF!</definedName>
    <definedName name="Active___Total_direct_procurement_from_customers___infrastructure_cost____control___real.BR">#REF!</definedName>
    <definedName name="Active___Total_direct_procurement_from_customers___infrastructure_cost____control___real.WN">#REF!</definedName>
    <definedName name="Active___Total_direct_procurement_from_customers___infrastructure_cost____control___real.WR">#REF!</definedName>
    <definedName name="Active___Total_direct_procurement_from_customers___infrastructure_cost____control___real.WWN">#REF!</definedName>
    <definedName name="Active___Total_direct_procurement_from_customers___infrastructure_cost_1___real.ADDN1">#REF!</definedName>
    <definedName name="Active___Total_direct_procurement_from_customers___infrastructure_cost_1___real.ADDN2">#REF!</definedName>
    <definedName name="Active___Total_direct_procurement_from_customers___infrastructure_cost_1___real.BR">#REF!</definedName>
    <definedName name="Active___Total_direct_procurement_from_customers___infrastructure_cost_1___real.WN">#REF!</definedName>
    <definedName name="Active___Total_direct_procurement_from_customers___infrastructure_cost_1___real.WR">#REF!</definedName>
    <definedName name="Active___Total_direct_procurement_from_customers___infrastructure_cost_1___real.WWN">#REF!</definedName>
    <definedName name="Active___Total_direct_procurement_from_customers___infrastructure_cost_2___real.ADDN1">#REF!</definedName>
    <definedName name="Active___Total_direct_procurement_from_customers___infrastructure_cost_2___real.ADDN2">#REF!</definedName>
    <definedName name="Active___Total_direct_procurement_from_customers___infrastructure_cost_2___real.BR">#REF!</definedName>
    <definedName name="Active___Total_direct_procurement_from_customers___infrastructure_cost_2___real.WN">#REF!</definedName>
    <definedName name="Active___Total_direct_procurement_from_customers___infrastructure_cost_2___real.WR">#REF!</definedName>
    <definedName name="Active___Total_direct_procurement_from_customers___infrastructure_cost_2___real.WWN">#REF!</definedName>
    <definedName name="Active___Total_direct_procurement_from_customers___infrastructure_cost_3___real.ADDN1">#REF!</definedName>
    <definedName name="Active___Total_direct_procurement_from_customers___infrastructure_cost_3___real.ADDN2">#REF!</definedName>
    <definedName name="Active___Total_direct_procurement_from_customers___infrastructure_cost_3___real.BR">#REF!</definedName>
    <definedName name="Active___Total_direct_procurement_from_customers___infrastructure_cost_3___real.WN">#REF!</definedName>
    <definedName name="Active___Total_direct_procurement_from_customers___infrastructure_cost_3___real.WR">#REF!</definedName>
    <definedName name="Active___Total_direct_procurement_from_customers___infrastructure_cost_3___real.WWN">#REF!</definedName>
    <definedName name="Active___Total_direct_procurement_from_customers___infrastructure_cost_4___real.ADDN1">#REF!</definedName>
    <definedName name="Active___Total_direct_procurement_from_customers___infrastructure_cost_4___real.ADDN2">#REF!</definedName>
    <definedName name="Active___Total_direct_procurement_from_customers___infrastructure_cost_4___real.BR">#REF!</definedName>
    <definedName name="Active___Total_direct_procurement_from_customers___infrastructure_cost_4___real.WN">#REF!</definedName>
    <definedName name="Active___Total_direct_procurement_from_customers___infrastructure_cost_4___real.WR">#REF!</definedName>
    <definedName name="Active___Total_direct_procurement_from_customers___infrastructure_cost_4___real.WWN">#REF!</definedName>
    <definedName name="Active___Total_direct_procurement_from_customers___infrastructure_cost_5___real.ADDN1">#REF!</definedName>
    <definedName name="Active___Total_direct_procurement_from_customers___infrastructure_cost_5___real.ADDN2">#REF!</definedName>
    <definedName name="Active___Total_direct_procurement_from_customers___infrastructure_cost_5___real.BR">#REF!</definedName>
    <definedName name="Active___Total_direct_procurement_from_customers___infrastructure_cost_5___real.WN">#REF!</definedName>
    <definedName name="Active___Total_direct_procurement_from_customers___infrastructure_cost_5___real.WR">#REF!</definedName>
    <definedName name="Active___Total_direct_procurement_from_customers___infrastructure_cost_5___real.WWN">#REF!</definedName>
    <definedName name="Active___Total_direct_procurement_from_customers___infrastructure_cost_6___real.ADDN1">#REF!</definedName>
    <definedName name="Active___Total_direct_procurement_from_customers___infrastructure_cost_6___real.ADDN2">#REF!</definedName>
    <definedName name="Active___Total_direct_procurement_from_customers___infrastructure_cost_6___real.BR">#REF!</definedName>
    <definedName name="Active___Total_direct_procurement_from_customers___infrastructure_cost_6___real.WN">#REF!</definedName>
    <definedName name="Active___Total_direct_procurement_from_customers___infrastructure_cost_6___real.WR">#REF!</definedName>
    <definedName name="Active___Total_direct_procurement_from_customers___infrastructure_cost_6___real.WWN">#REF!</definedName>
    <definedName name="Active___Total_gross_operational_expenditure___including_cost_sharing___real.ADDN1">#REF!</definedName>
    <definedName name="Active___Total_gross_operational_expenditure___including_cost_sharing___real.ADDN2">#REF!</definedName>
    <definedName name="Active___Total_gross_operational_expenditure___including_cost_sharing___real.BR">#REF!</definedName>
    <definedName name="Active___Total_gross_operational_expenditure___including_cost_sharing___real.WN">#REF!</definedName>
    <definedName name="Active___Total_gross_operational_expenditure___including_cost_sharing___real.WR">#REF!</definedName>
    <definedName name="Active___Total_gross_operational_expenditure___including_cost_sharing___real.WWN">#REF!</definedName>
    <definedName name="Active___Total_other_price_control_income___real.ADDN1">#REF!</definedName>
    <definedName name="Active___Total_other_price_control_income___real.ADDN2">#REF!</definedName>
    <definedName name="Active___Total_other_price_control_income___real.BR">#REF!</definedName>
    <definedName name="Active___Total_other_price_control_income___real.WN">#REF!</definedName>
    <definedName name="Active___Total_other_price_control_income___real.WR">#REF!</definedName>
    <definedName name="Active___Total_other_price_control_income___real.WWN">#REF!</definedName>
    <definedName name="Active___Trade_and_other_payables___Retail_other_payables___nominal">#REF!</definedName>
    <definedName name="Active___Trade_and_other_payables___Retail_trade_payables___nominal">#REF!</definedName>
    <definedName name="Active___Trade_and_other_payables___Wholesale_creditors___residential_retail___nominal">#REF!</definedName>
    <definedName name="Active___Unmeasured_charge___business.ADDN1">#REF!</definedName>
    <definedName name="Active___Unmeasured_charge___business.ADDN2">#REF!</definedName>
    <definedName name="Active___Unmeasured_charge___business.BR">#REF!</definedName>
    <definedName name="Active___Unmeasured_charge___business.WN">#REF!</definedName>
    <definedName name="Active___Unmeasured_charge___business.WR">#REF!</definedName>
    <definedName name="Active___Unmeasured_charge___business.WWN">#REF!</definedName>
    <definedName name="Active___Unmeasured_charge___residential.ADDN1">#REF!</definedName>
    <definedName name="Active___Unmeasured_charge___residential.ADDN2">#REF!</definedName>
    <definedName name="Active___Unmeasured_charge___residential.BR">#REF!</definedName>
    <definedName name="Active___Unmeasured_charge___residential.WN">#REF!</definedName>
    <definedName name="Active___Unmeasured_charge___residential.WR">#REF!</definedName>
    <definedName name="Active___Unmeasured_charge___residential.WWN">#REF!</definedName>
    <definedName name="Active___Water_efficiency_funding___real.ADDN1">#REF!</definedName>
    <definedName name="Active___Water_efficiency_funding___real.ADDN2">#REF!</definedName>
    <definedName name="Active___Water_efficiency_funding___real.BR">#REF!</definedName>
    <definedName name="Active___Water_efficiency_funding___real.WN">#REF!</definedName>
    <definedName name="Active___Water_efficiency_funding___real.WR">#REF!</definedName>
    <definedName name="Active___Water_efficiency_funding___real.WWN">#REF!</definedName>
    <definedName name="Active___Wholesale___Trade_creditor_days___control.ADDN1">#REF!</definedName>
    <definedName name="Active___Wholesale___Trade_creditor_days___control.ADDN2">#REF!</definedName>
    <definedName name="Active___Wholesale___Trade_creditor_days___control.BR">#REF!</definedName>
    <definedName name="Active___Wholesale___Trade_creditor_days___control.WN">#REF!</definedName>
    <definedName name="Active___Wholesale___Trade_creditor_days___control.WR">#REF!</definedName>
    <definedName name="Active___Wholesale___Trade_creditor_days___control.WWN">#REF!</definedName>
    <definedName name="Active___Wholesale_and_retail_line_item_split___actual_company_structure___Retained_profits___residential_retail___nominal">#REF!</definedName>
    <definedName name="Active___Wholesale_and_retail_line_item_split___Capex_creditor___business_retail___nominal">#REF!</definedName>
    <definedName name="Active___Wholesale_and_retail_line_item_split___capex_creditors___residential_retail___nominal">#REF!</definedName>
    <definedName name="Active___Wholesale_DB_pension_cash_excess_over_charge___control___real.ADDN1">#REF!</definedName>
    <definedName name="Active___Wholesale_DB_pension_cash_excess_over_charge___control___real.ADDN2">#REF!</definedName>
    <definedName name="Active___Wholesale_DB_pension_cash_excess_over_charge___control___real.BR">#REF!</definedName>
    <definedName name="Active___Wholesale_DB_pension_cash_excess_over_charge___control___real.WN">#REF!</definedName>
    <definedName name="Active___Wholesale_DB_pension_cash_excess_over_charge___control___real.WR">#REF!</definedName>
    <definedName name="Active___Wholesale_DB_pension_cash_excess_over_charge___control___real.WWN">#REF!</definedName>
    <definedName name="Active___Wholesale_fixed_asset_life__post_override____control.ADDN1">#REF!</definedName>
    <definedName name="Active___Wholesale_fixed_asset_life__post_override____control.ADDN2">#REF!</definedName>
    <definedName name="Active___Wholesale_fixed_asset_life__post_override____control.BR">#REF!</definedName>
    <definedName name="Active___Wholesale_fixed_asset_life__post_override____control.WN">#REF!</definedName>
    <definedName name="Active___Wholesale_fixed_asset_life__post_override____control.WR">#REF!</definedName>
    <definedName name="Active___Wholesale_fixed_asset_life__post_override____control.WWN">#REF!</definedName>
    <definedName name="Active___Wholesale_WACC___notional___Cost_of_debt___nominal.ADDN1">#REF!</definedName>
    <definedName name="Active___Wholesale_WACC___notional___Cost_of_debt___nominal.ADDN2">#REF!</definedName>
    <definedName name="Active___Wholesale_WACC___notional___Cost_of_debt___nominal.BR">#REF!</definedName>
    <definedName name="Active___Wholesale_WACC___notional___Cost_of_debt___nominal.WN">#REF!</definedName>
    <definedName name="Active___Wholesale_WACC___notional___Cost_of_debt___nominal.WR">#REF!</definedName>
    <definedName name="Active___Wholesale_WACC___notional___Cost_of_debt___nominal.WWN">#REF!</definedName>
    <definedName name="Active___Wholesale_WACC___notional___Equity___nominal.ADDN1">#REF!</definedName>
    <definedName name="Active___Wholesale_WACC___notional___Equity___nominal.ADDN2">#REF!</definedName>
    <definedName name="Active___Wholesale_WACC___notional___Equity___nominal.BR">#REF!</definedName>
    <definedName name="Active___Wholesale_WACC___notional___Equity___nominal.WN">#REF!</definedName>
    <definedName name="Active___Wholesale_WACC___notional___Equity___nominal.WR">#REF!</definedName>
    <definedName name="Active___Wholesale_WACC___notional___Equity___nominal.WWN">#REF!</definedName>
    <definedName name="Active___Wholesale_WACC___notional___Gearing___nominal.ADDN1">#REF!</definedName>
    <definedName name="Active___Wholesale_WACC___notional___Gearing___nominal.ADDN2">#REF!</definedName>
    <definedName name="Active___Wholesale_WACC___notional___Gearing___nominal.BR">#REF!</definedName>
    <definedName name="Active___Wholesale_WACC___notional___Gearing___nominal.WN">#REF!</definedName>
    <definedName name="Active___Wholesale_WACC___notional___Gearing___nominal.WR">#REF!</definedName>
    <definedName name="Active___Wholesale_WACC___notional___Gearing___nominal.WWN">#REF!</definedName>
    <definedName name="Active___Year_on_year___change___CPI_H___Financial_year_average_indices_year_on_year__">#REF!</definedName>
    <definedName name="Active__RPI_CPIH_wedge_for_RPI_ILD_indexation_rate">#REF!</definedName>
    <definedName name="Acts2005">#REF!</definedName>
    <definedName name="Actual_opening_Fixed_rate_debt___wholesale___nominal">#REF!</definedName>
    <definedName name="Actual_opening_index_linked_debt___wholesale___nominal">#REF!</definedName>
    <definedName name="Actuals">#REF!</definedName>
    <definedName name="Actuals_Old">#REF!</definedName>
    <definedName name="Actuals9293Prices">#REF!</definedName>
    <definedName name="Actuals9798">#REF!</definedName>
    <definedName name="adbr" localSheetId="1" hidden="1">{"CHARGE",#N/A,FALSE,"401C11"}</definedName>
    <definedName name="adbr" hidden="1">{"CHARGE",#N/A,FALSE,"401C11"}</definedName>
    <definedName name="Additional_control_1___Allowed_Revenues___real">#REF!</definedName>
    <definedName name="Additional_control_1___K___periodic">#REF!</definedName>
    <definedName name="Additional_control_1_allowed_revenue_build_up___check">#REF!</definedName>
    <definedName name="Additional_control_1_allowed_revenue_build_up___check_overall">#REF!</definedName>
    <definedName name="Additional_control_2___Allowed_Revenues___real">#REF!</definedName>
    <definedName name="Additional_control_2___K___periodic">#REF!</definedName>
    <definedName name="Additional_control_2_allowed_revenue_build_up___check">#REF!</definedName>
    <definedName name="Additional_control_2_allowed_revenue_build_up___check_overall">#REF!</definedName>
    <definedName name="Additional_WoC_Modelled">#REF!</definedName>
    <definedName name="Additions_to_capital_allowance___main_rate_pool___new_capital_expenditure___nominal.ADDN1">#REF!</definedName>
    <definedName name="Additions_to_capital_allowance___main_rate_pool___new_capital_expenditure___nominal.ADDN2">#REF!</definedName>
    <definedName name="Additions_to_capital_allowance___main_rate_pool___new_capital_expenditure___nominal.BR">#REF!</definedName>
    <definedName name="Additions_to_capital_allowance___main_rate_pool___new_capital_expenditure___nominal.WN">#REF!</definedName>
    <definedName name="Additions_to_capital_allowance___main_rate_pool___new_capital_expenditure___nominal.WR">#REF!</definedName>
    <definedName name="Additions_to_capital_allowance___main_rate_pool___new_capital_expenditure___nominal.WWN">#REF!</definedName>
    <definedName name="Additions_to_capital_allowance___special_rate_pool___new_capital_expenditure____nominal.ADDN1">#REF!</definedName>
    <definedName name="Additions_to_capital_allowance___special_rate_pool___new_capital_expenditure____nominal.ADDN2">#REF!</definedName>
    <definedName name="Additions_to_capital_allowance___special_rate_pool___new_capital_expenditure____nominal.BR">#REF!</definedName>
    <definedName name="Additions_to_capital_allowance___special_rate_pool___new_capital_expenditure____nominal.WN">#REF!</definedName>
    <definedName name="Additions_to_capital_allowance___special_rate_pool___new_capital_expenditure____nominal.WR">#REF!</definedName>
    <definedName name="Additions_to_capital_allowance___special_rate_pool___new_capital_expenditure____nominal.WWN">#REF!</definedName>
    <definedName name="Additions_to_capital_allowance___structures_and_buildings_pool___new_capital_expenditure___nominal.ADDN1">#REF!</definedName>
    <definedName name="Additions_to_capital_allowance___structures_and_buildings_pool___new_capital_expenditure___nominal.ADDN2">#REF!</definedName>
    <definedName name="Additions_to_capital_allowance___structures_and_buildings_pool___new_capital_expenditure___nominal.BR">#REF!</definedName>
    <definedName name="Additions_to_capital_allowance___structures_and_buildings_pool___new_capital_expenditure___nominal.WN">#REF!</definedName>
    <definedName name="Additions_to_capital_allowance___structures_and_buildings_pool___new_capital_expenditure___nominal.WR">#REF!</definedName>
    <definedName name="Additions_to_capital_allowance___structures_and_buildings_pool___new_capital_expenditure___nominal.WWN">#REF!</definedName>
    <definedName name="Addn_average_bill___5yr_average___nominal">#REF!</definedName>
    <definedName name="Addn_average_bill___5yr_average___real">#REF!</definedName>
    <definedName name="Addn_average_bill___WoC___nominal">#REF!</definedName>
    <definedName name="Addn_average_bill___WoC___real">#REF!</definedName>
    <definedName name="Addn_average_bill_growth___nominal">#REF!</definedName>
    <definedName name="Addn_average_bill_growth___real">#REF!</definedName>
    <definedName name="AddRWD">#REF!</definedName>
    <definedName name="AddRWD2">#REF!</definedName>
    <definedName name="AddRWDI">#REF!</definedName>
    <definedName name="AddSC">#REF!</definedName>
    <definedName name="AddSC2">#REF!</definedName>
    <definedName name="AddSCI">#REF!</definedName>
    <definedName name="AddSLD">#REF!</definedName>
    <definedName name="AddSLD2">#REF!</definedName>
    <definedName name="AddSLDI">#REF!</definedName>
    <definedName name="AddSLT">#REF!</definedName>
    <definedName name="AddSLT2">#REF!</definedName>
    <definedName name="AddSLTI">#REF!</definedName>
    <definedName name="AddST">#REF!</definedName>
    <definedName name="AddST2">#REF!</definedName>
    <definedName name="AddSTI">#REF!</definedName>
    <definedName name="AddTWD">#REF!</definedName>
    <definedName name="AddTWI">#REF!</definedName>
    <definedName name="AddWR">#REF!</definedName>
    <definedName name="AddWR2">#REF!</definedName>
    <definedName name="AddWRI">#REF!</definedName>
    <definedName name="AddWT">#REF!</definedName>
    <definedName name="AddWT2">#REF!</definedName>
    <definedName name="AddWTD2">#REF!</definedName>
    <definedName name="AddWTI">#REF!</definedName>
    <definedName name="ADFGDSFG" hidden="1">{"mass bal",#N/A,FALSE,"Standard_mass_bal_template";"ied sheet",#N/A,FALSE,"Standard_mass_bal_template"}</definedName>
    <definedName name="ADFGDSFG1" hidden="1">{"mass bal",#N/A,FALSE,"Standard_mass_bal_template";"ied sheet",#N/A,FALSE,"Standard_mass_bal_template"}</definedName>
    <definedName name="Adjusted_cash_interest_cover_ratio____control__Alternative_.ADDN1">#REF!</definedName>
    <definedName name="Adjusted_cash_interest_cover_ratio____control__Alternative_.ADDN2">#REF!</definedName>
    <definedName name="Adjusted_cash_interest_cover_ratio____control__Alternative_.BR">#REF!</definedName>
    <definedName name="Adjusted_cash_interest_cover_ratio____control__Alternative_.WN">#REF!</definedName>
    <definedName name="Adjusted_cash_interest_cover_ratio____control__Alternative_.WR">#REF!</definedName>
    <definedName name="Adjusted_cash_interest_cover_ratio____control__Alternative_.WWN">#REF!</definedName>
    <definedName name="Adjusted_cash_interest_cover_ratio___Post_Fin_adj___Appointee__Alternative_">#REF!</definedName>
    <definedName name="Adjusted_cash_interest_cover_ratio__Alternative____Appointee">#REF!</definedName>
    <definedName name="Adjusted_cash_interest_cover_ratio__Alternative____weighted_average___Appointee">#REF!</definedName>
    <definedName name="Adjusted_cash_interest_cover_ratio__Ofwat____Appointee">#REF!</definedName>
    <definedName name="Adjusted_cash_interest_cover_ratio__Ofwat____control.ADDN1">#REF!</definedName>
    <definedName name="Adjusted_cash_interest_cover_ratio__Ofwat____control.ADDN2">#REF!</definedName>
    <definedName name="Adjusted_cash_interest_cover_ratio__Ofwat____control.BR">#REF!</definedName>
    <definedName name="Adjusted_cash_interest_cover_ratio__Ofwat____control.WN">#REF!</definedName>
    <definedName name="Adjusted_cash_interest_cover_ratio__Ofwat____control.WR">#REF!</definedName>
    <definedName name="Adjusted_cash_interest_cover_ratio__Ofwat____control.WWN">#REF!</definedName>
    <definedName name="Adjusted_cash_interest_cover_ratio__Ofwat____Post_Fin_adj___Appointee">#REF!</definedName>
    <definedName name="Adjusted_cash_interest_cover_ratio__Ofwat____weighted_average___Appointee">#REF!</definedName>
    <definedName name="Adjusted_opening_fixed_rate_debt___nominal.ADDN1">#REF!</definedName>
    <definedName name="Adjusted_opening_fixed_rate_debt___nominal.ADDN2">#REF!</definedName>
    <definedName name="Adjusted_opening_fixed_rate_debt___nominal.BR">#REF!</definedName>
    <definedName name="Adjusted_opening_fixed_rate_debt___nominal.WN">#REF!</definedName>
    <definedName name="Adjusted_opening_fixed_rate_debt___nominal.WR">#REF!</definedName>
    <definedName name="Adjusted_opening_fixed_rate_debt___nominal.WWN">#REF!</definedName>
    <definedName name="Adjusted_opening_ILD___nominal.ADDN1">#REF!</definedName>
    <definedName name="Adjusted_opening_ILD___nominal.ADDN2">#REF!</definedName>
    <definedName name="Adjusted_opening_ILD___nominal.BR">#REF!</definedName>
    <definedName name="Adjusted_opening_ILD___nominal.WN">#REF!</definedName>
    <definedName name="Adjusted_opening_ILD___nominal.WR">#REF!</definedName>
    <definedName name="Adjusted_opening_ILD___nominal.WWN">#REF!</definedName>
    <definedName name="Adjusted_taxable_profit__loss__wholesale_available_for_tax_loss_utilisation">#REF!</definedName>
    <definedName name="Adjusted_taxable_profit__loss__wholesale_available_for_tax_loss_utilisation___post_financeability___nominal">#REF!</definedName>
    <definedName name="Adjustment_factor_for_dual_service_bills___bill_module">#REF!</definedName>
    <definedName name="Adjustment_factor_for_single_service_bills___bill_module">#REF!</definedName>
    <definedName name="Adjustment_for_mid_year_cashflow_in_discounting_years">#REF!</definedName>
    <definedName name="Adjustment_for_pension_contributions___nominal.ADDN1">#REF!</definedName>
    <definedName name="Adjustment_for_pension_contributions___nominal.ADDN2">#REF!</definedName>
    <definedName name="Adjustment_for_pension_contributions___nominal.BR">#REF!</definedName>
    <definedName name="Adjustment_for_pension_contributions___nominal.WN">#REF!</definedName>
    <definedName name="Adjustment_for_pension_contributions___nominal.WR">#REF!</definedName>
    <definedName name="Adjustment_for_pension_contributions___nominal.WWN">#REF!</definedName>
    <definedName name="Adjustment_for_pension_contributions___wholesale___nominal">#REF!</definedName>
    <definedName name="Adjustment_to_net_debt_for_post_financeability_adjustments___nominal">#REF!</definedName>
    <definedName name="Adjustment_to_opening_fixed_rate_debt___nominal.ADDN1">#REF!</definedName>
    <definedName name="Adjustment_to_opening_fixed_rate_debt___nominal.ADDN2">#REF!</definedName>
    <definedName name="Adjustment_to_opening_fixed_rate_debt___nominal.BR">#REF!</definedName>
    <definedName name="Adjustment_to_opening_fixed_rate_debt___nominal.WN">#REF!</definedName>
    <definedName name="Adjustment_to_opening_fixed_rate_debt___nominal.WR">#REF!</definedName>
    <definedName name="Adjustment_to_opening_fixed_rate_debt___nominal.WWN">#REF!</definedName>
    <definedName name="Adjustment_to_remove_post_financeability_tax_uplift_double_count___real.ADDN1">#REF!</definedName>
    <definedName name="Adjustment_to_remove_post_financeability_tax_uplift_double_count___real.ADDN2">#REF!</definedName>
    <definedName name="Adjustment_to_remove_post_financeability_tax_uplift_double_count___real.BR">#REF!</definedName>
    <definedName name="Adjustment_to_remove_post_financeability_tax_uplift_double_count___real.WN">#REF!</definedName>
    <definedName name="Adjustment_to_remove_post_financeability_tax_uplift_double_count___real.WR">#REF!</definedName>
    <definedName name="Adjustment_to_remove_post_financeability_tax_uplift_double_count___real.WWN">#REF!</definedName>
    <definedName name="Adjustment_to_taxable_profit_loss_due_to_post_financeability_revenues___nominal.ADDN1">#REF!</definedName>
    <definedName name="Adjustment_to_taxable_profit_loss_due_to_post_financeability_revenues___nominal.ADDN2">#REF!</definedName>
    <definedName name="Adjustment_to_taxable_profit_loss_due_to_post_financeability_revenues___nominal.BR">#REF!</definedName>
    <definedName name="Adjustment_to_taxable_profit_loss_due_to_post_financeability_revenues___nominal.WN">#REF!</definedName>
    <definedName name="Adjustment_to_taxable_profit_loss_due_to_post_financeability_revenues___nominal.WR">#REF!</definedName>
    <definedName name="Adjustment_to_taxable_profit_loss_due_to_post_financeability_revenues___nominal.WWN">#REF!</definedName>
    <definedName name="Adjustment_to_taxable_profit_loss_due_to_post_financeability_revenues___wholesale___nominal">#REF!</definedName>
    <definedName name="Adjustment_to_Wholesale_revenue_requirement___nominal.ADDN1">#REF!</definedName>
    <definedName name="Adjustment_to_Wholesale_revenue_requirement___nominal.ADDN2">#REF!</definedName>
    <definedName name="Adjustment_to_Wholesale_revenue_requirement___nominal.BR">#REF!</definedName>
    <definedName name="Adjustment_to_Wholesale_revenue_requirement___nominal.WN">#REF!</definedName>
    <definedName name="Adjustment_to_Wholesale_revenue_requirement___nominal.WR">#REF!</definedName>
    <definedName name="Adjustment_to_Wholesale_revenue_requirement___nominal.WWN">#REF!</definedName>
    <definedName name="Adjustment_to_Wholesale_revenue_requirement___real___ADDN1">#REF!</definedName>
    <definedName name="Adjustment_to_Wholesale_revenue_requirement___real___ADDN2">#REF!</definedName>
    <definedName name="Adjustment_to_Wholesale_revenue_requirement___real___BR">#REF!</definedName>
    <definedName name="Adjustment_to_Wholesale_revenue_requirement___real___WN">#REF!</definedName>
    <definedName name="Adjustment_to_Wholesale_revenue_requirement___real___WR">#REF!</definedName>
    <definedName name="Adjustment_to_Wholesale_revenue_requirement___real___WWN">#REF!</definedName>
    <definedName name="adqwdewf" hidden="1">{"mass bal",#N/A,FALSE,"Standard_mass_bal_template";"ied sheet",#N/A,FALSE,"Standard_mass_bal_template"}</definedName>
    <definedName name="Advance_receipts_measured_balance___Business___nominal">#REF!</definedName>
    <definedName name="Advance_receipts_measured_balance___Business___nominal.BEG">#REF!</definedName>
    <definedName name="Advance_receipts_measured_balance___Residential___nominal">#REF!</definedName>
    <definedName name="Advance_receipts_measured_balance___Residential___nominal.BEG">#REF!</definedName>
    <definedName name="Advance_receipts_measured_balance___Retail___nominal">#REF!</definedName>
    <definedName name="Advance_receipts_measured_movement___business___nominal">#REF!</definedName>
    <definedName name="Advance_receipts_measured_movement___residential___nominal">#REF!</definedName>
    <definedName name="Advance_receipts_measured_target_balance___business___nominal">#REF!</definedName>
    <definedName name="Advance_receipts_measured_target_balance___residential___nominal">#REF!</definedName>
    <definedName name="Advance_receipts_unmeasured_balance___Business___nominal">#REF!</definedName>
    <definedName name="Advance_receipts_unmeasured_balance___Business___nominal.BEG">#REF!</definedName>
    <definedName name="Advance_receipts_unmeasured_balance___Residential___nominal">#REF!</definedName>
    <definedName name="Advance_receipts_unmeasured_balance___Residential___nominal.BEG">#REF!</definedName>
    <definedName name="Advance_receipts_unmeasured_balance___Retail___nominal">#REF!</definedName>
    <definedName name="Advance_receipts_unmeasured_movement___business___nominal">#REF!</definedName>
    <definedName name="Advance_receipts_unmeasured_movement___residential___nominal">#REF!</definedName>
    <definedName name="Advance_receipts_unmeasured_target_balance___business___nominal">#REF!</definedName>
    <definedName name="Advance_receipts_unmeasured_target_balance___residential___nominal">#REF!</definedName>
    <definedName name="AFWBPtrans">#REF!</definedName>
    <definedName name="AFWtransition">#REF!</definedName>
    <definedName name="Alerts_breached_any_period">#REF!</definedName>
    <definedName name="All_Raw_Data">OFFSET(#REF!,0,0,COUNTA(#REF!),COUNTA(#REF!))</definedName>
    <definedName name="ALLCMS">#REF!</definedName>
    <definedName name="Allowable_deductions_to_taxable_profit____loss____control___nominal.ADDN1">#REF!</definedName>
    <definedName name="Allowable_deductions_to_taxable_profit____loss____control___nominal.ADDN2">#REF!</definedName>
    <definedName name="Allowable_deductions_to_taxable_profit____loss____control___nominal.BR">#REF!</definedName>
    <definedName name="Allowable_deductions_to_taxable_profit____loss____control___nominal.WN">#REF!</definedName>
    <definedName name="Allowable_deductions_to_taxable_profit____loss____control___nominal.WR">#REF!</definedName>
    <definedName name="Allowable_deductions_to_taxable_profit____loss____control___nominal.WWN">#REF!</definedName>
    <definedName name="Allowable_deductions_to_taxable_profit____loss____nominal">#REF!</definedName>
    <definedName name="Allowable_deductions_to_taxable_profit____loss____post_financeability___control___nominal.ADDN1">#REF!</definedName>
    <definedName name="Allowable_deductions_to_taxable_profit____loss____post_financeability___control___nominal.ADDN2">#REF!</definedName>
    <definedName name="Allowable_deductions_to_taxable_profit____loss____post_financeability___control___nominal.BR">#REF!</definedName>
    <definedName name="Allowable_deductions_to_taxable_profit____loss____post_financeability___control___nominal.WN">#REF!</definedName>
    <definedName name="Allowable_deductions_to_taxable_profit____loss____post_financeability___control___nominal.WR">#REF!</definedName>
    <definedName name="Allowable_deductions_to_taxable_profit____loss____post_financeability___control___nominal.WWN">#REF!</definedName>
    <definedName name="Allowable_deductions_to_taxable_profit____loss____post_financeability___nominal">#REF!</definedName>
    <definedName name="Allowance_per_measured_dual_service_customer__Thousands__inc_DPC_margin___real">#REF!</definedName>
    <definedName name="Allowance_per_measured_dual_service_customer_inc_DPC_margin_______nominal">#REF!</definedName>
    <definedName name="Allowance_per_measured_dual_service_customer_inc_DPC_margin_______real">#REF!</definedName>
    <definedName name="Allowance_per_measured_dual_service_customer_inc_DPC_margin___post_financeability_adjustments_______nominal">#REF!</definedName>
    <definedName name="Allowance_per_measured_dual_service_customer_inc_DPC_margin___post_financeability_adjustments_______real">#REF!</definedName>
    <definedName name="Allowance_per_measured_sewerage_customer__Thousands__inc_DPC_margin___real">#REF!</definedName>
    <definedName name="Allowance_per_measured_sewerage_customer_inc_DPC_margin_______nominal">#REF!</definedName>
    <definedName name="Allowance_per_measured_sewerage_customer_inc_DPC_margin_______real">#REF!</definedName>
    <definedName name="Allowance_per_measured_sewerage_customer_inc_DPC_margin___post_financeability_adjustments_______nominal">#REF!</definedName>
    <definedName name="Allowance_per_measured_sewerage_customer_inc_DPC_margin___post_financeability_adjustments_______real">#REF!</definedName>
    <definedName name="Allowance_per_measured_water_customer__Thousands__inc_DPC_margin___real">#REF!</definedName>
    <definedName name="Allowance_per_measured_water_customer_inc_DPC_margin_______nominal">#REF!</definedName>
    <definedName name="Allowance_per_measured_water_customer_inc_DPC_margin_______real">#REF!</definedName>
    <definedName name="Allowance_per_measured_water_customer_inc_DPC_margin___post_financeability_______nominal">#REF!</definedName>
    <definedName name="Allowance_per_measured_water_customer_inc_DPC_margin___post_financeability_______real">#REF!</definedName>
    <definedName name="Allowance_per_unmeasured_dual_customer__Thousands__inc_DPC_margin___real">#REF!</definedName>
    <definedName name="Allowance_per_unmeasured_dual_customer_inc_DPC_margin_______nominal">#REF!</definedName>
    <definedName name="Allowance_per_unmeasured_dual_customer_inc_DPC_margin_______real">#REF!</definedName>
    <definedName name="Allowance_per_unmeasured_dual_customer_inc_DPC_margin___post_financeability_adjustments_______nominal">#REF!</definedName>
    <definedName name="Allowance_per_unmeasured_dual_customer_inc_DPC_margin___post_financeability_adjustments_______real">#REF!</definedName>
    <definedName name="Allowance_per_unmeasured_sewerage_customer__Thousands__inc_DPC_margin___real">#REF!</definedName>
    <definedName name="Allowance_per_unmeasured_sewerage_customer_inc_DPC_margin_______nominal">#REF!</definedName>
    <definedName name="Allowance_per_unmeasured_sewerage_customer_inc_DPC_margin_______real">#REF!</definedName>
    <definedName name="Allowance_per_unmeasured_sewerage_customer_inc_DPC_margin___post_financeability_adjustments_______nominal">#REF!</definedName>
    <definedName name="Allowance_per_unmeasured_sewerage_customer_inc_DPC_margin___post_financeability_adjustments_______real">#REF!</definedName>
    <definedName name="Allowance_per_unmeasured_water_customer__Thousands__inc_DPC_margin___real">#REF!</definedName>
    <definedName name="Allowance_per_unmeasured_water_customer_inc_DPC_margin_______nominal">#REF!</definedName>
    <definedName name="Allowance_per_unmeasured_water_customer_inc_DPC_margin_______real">#REF!</definedName>
    <definedName name="Allowance_per_unmeasured_water_customer_inc_DPC_margin___post_financeability_adjustments_______nominal">#REF!</definedName>
    <definedName name="Allowance_per_unmeasured_water_customer_inc_DPC_margin___post_financeability_adjustments_______real">#REF!</definedName>
    <definedName name="Allowed_depreciation___Business___nominal">#REF!</definedName>
    <definedName name="Allowed_depreciation___Business___nominal___POS">#REF!</definedName>
    <definedName name="Allowed_depreciation___Post_efficiency_challenge_and_adjustment__Retail_depreciation_Business____nominal">#REF!</definedName>
    <definedName name="Allowed_depreciation___Residential___nominal">#REF!</definedName>
    <definedName name="Allowed_depreciation___Residential___nominal.NEG">#REF!</definedName>
    <definedName name="Allowed_depreciation__post_efficiency_challenge_and_adjustments____nominal">#REF!</definedName>
    <definedName name="Allowed_revenue_adds_up_on_exec_summary">#REF!</definedName>
    <definedName name="Allowed_revenue_adds_up_on_exec_summary_overall">#REF!</definedName>
    <definedName name="Allowed_revenue_including_DPC_adds_up_on_exec_summary">#REF!</definedName>
    <definedName name="Allowed_revenue_including_DPC_adds_up_on_exec_summary_overall">#REF!</definedName>
    <definedName name="Allowed_Revenues____nominal.ADDN1">#REF!</definedName>
    <definedName name="Allowed_Revenues____nominal.ADDN2">#REF!</definedName>
    <definedName name="Allowed_Revenues____nominal.BR">#REF!</definedName>
    <definedName name="Allowed_Revenues____nominal.WN">#REF!</definedName>
    <definedName name="Allowed_Revenues____nominal.WR">#REF!</definedName>
    <definedName name="Allowed_Revenues____nominal.WWN">#REF!</definedName>
    <definedName name="Allowed_revenues___control___real.ADDN1">#REF!</definedName>
    <definedName name="Allowed_revenues___control___real.ADDN2">#REF!</definedName>
    <definedName name="Allowed_revenues___control___real.BR">#REF!</definedName>
    <definedName name="Allowed_revenues___control___real.WN">#REF!</definedName>
    <definedName name="Allowed_revenues___control___real.WR">#REF!</definedName>
    <definedName name="Allowed_revenues___control___real.WWN">#REF!</definedName>
    <definedName name="Allowed_Revenues___percentage_movement____control.ADDN1">#REF!</definedName>
    <definedName name="Allowed_Revenues___percentage_movement____control.ADDN2">#REF!</definedName>
    <definedName name="Allowed_Revenues___percentage_movement____control.BR">#REF!</definedName>
    <definedName name="Allowed_Revenues___percentage_movement____control.WN">#REF!</definedName>
    <definedName name="Allowed_Revenues___percentage_movement____control.WR">#REF!</definedName>
    <definedName name="Allowed_Revenues___percentage_movement____control.WWN">#REF!</definedName>
    <definedName name="Allowed_Revenues___real.ADDN1">#REF!</definedName>
    <definedName name="Allowed_Revenues___real.ADDN2">#REF!</definedName>
    <definedName name="Allowed_Revenues___real.BR">#REF!</definedName>
    <definedName name="Allowed_Revenues___real.WN">#REF!</definedName>
    <definedName name="Allowed_Revenues___real.WR">#REF!</definedName>
    <definedName name="Allowed_Revenues___real.WWN">#REF!</definedName>
    <definedName name="Allowed_Revenues__post_revenue_solving_adjustment_____control___real.ADDN1">#REF!</definedName>
    <definedName name="Allowed_Revenues__post_revenue_solving_adjustment_____control___real.ADDN2">#REF!</definedName>
    <definedName name="Allowed_Revenues__post_revenue_solving_adjustment_____control___real.BR">#REF!</definedName>
    <definedName name="Allowed_Revenues__post_revenue_solving_adjustment_____control___real.WN">#REF!</definedName>
    <definedName name="Allowed_Revenues__post_revenue_solving_adjustment_____control___real.WR">#REF!</definedName>
    <definedName name="Allowed_Revenues__post_revenue_solving_adjustment_____control___real.WWN">#REF!</definedName>
    <definedName name="Allowed_revenues_inc_other_price_control_income___real___ADDN1">#REF!</definedName>
    <definedName name="Allowed_revenues_inc_other_price_control_income___real___ADDN2">#REF!</definedName>
    <definedName name="Allowed_revenues_inc_other_price_control_income___real___BR">#REF!</definedName>
    <definedName name="Allowed_revenues_inc_other_price_control_income___real___WN">#REF!</definedName>
    <definedName name="Allowed_revenues_inc_other_price_control_income___real___WR">#REF!</definedName>
    <definedName name="Allowed_revenues_inc_other_price_control_income___real___WWN">#REF!</definedName>
    <definedName name="Allowed_Revenues_including_post_financeability___real.ADDN1">#REF!</definedName>
    <definedName name="Allowed_Revenues_including_post_financeability___real.ADDN2">#REF!</definedName>
    <definedName name="Allowed_Revenues_including_post_financeability___real.BR">#REF!</definedName>
    <definedName name="Allowed_Revenues_including_post_financeability___real.WN">#REF!</definedName>
    <definedName name="Allowed_Revenues_including_post_financeability___real.WR">#REF!</definedName>
    <definedName name="Allowed_Revenues_including_post_financeability___real.WWN">#REF!</definedName>
    <definedName name="Allowed_revenues_including_post_financeability_adjustments___nominal.ADDN1">#REF!</definedName>
    <definedName name="Allowed_revenues_including_post_financeability_adjustments___nominal.ADDN2">#REF!</definedName>
    <definedName name="Allowed_revenues_including_post_financeability_adjustments___nominal.BR">#REF!</definedName>
    <definedName name="Allowed_revenues_including_post_financeability_adjustments___nominal.WN">#REF!</definedName>
    <definedName name="Allowed_revenues_including_post_financeability_adjustments___nominal.WR">#REF!</definedName>
    <definedName name="Allowed_revenues_including_post_financeability_adjustments___nominal.WWN">#REF!</definedName>
    <definedName name="Allowed_revenues_includingbase_revenues_for_growth_calculations___nominal.ADDN1">#REF!</definedName>
    <definedName name="Allowed_revenues_includingbase_revenues_for_growth_calculations___nominal.ADDN2">#REF!</definedName>
    <definedName name="Allowed_revenues_includingbase_revenues_for_growth_calculations___nominal.BR">#REF!</definedName>
    <definedName name="Allowed_revenues_includingbase_revenues_for_growth_calculations___nominal.WN">#REF!</definedName>
    <definedName name="Allowed_revenues_includingbase_revenues_for_growth_calculations___nominal.WR">#REF!</definedName>
    <definedName name="Allowed_revenues_includingbase_revenues_for_growth_calculations___nominal.WWN">#REF!</definedName>
    <definedName name="Alternative_area_total_Residentials_connected___control__WN_">#REF!</definedName>
    <definedName name="Alternative_area_total_Residentials_connected___control__WR_">#REF!</definedName>
    <definedName name="Alternative_area_WaSC_average_bill___real">#REF!</definedName>
    <definedName name="AMP_duration">#REF!</definedName>
    <definedName name="AMP_period_flag">#REF!</definedName>
    <definedName name="ANHBPtrans">#REF!</definedName>
    <definedName name="ANHtransition">#REF!</definedName>
    <definedName name="Annual___movement_in_CPI_H_">#REF!</definedName>
    <definedName name="Annual_percentage_increase__deflated_using_Nov_Nov_CPI_H______control.ADDN1">#REF!</definedName>
    <definedName name="Annual_percentage_increase__deflated_using_Nov_Nov_CPI_H______control.ADDN2">#REF!</definedName>
    <definedName name="Annual_percentage_increase__deflated_using_Nov_Nov_CPI_H______control.BR">#REF!</definedName>
    <definedName name="Annual_percentage_increase__deflated_using_Nov_Nov_CPI_H______control.WN">#REF!</definedName>
    <definedName name="Annual_percentage_increase__deflated_using_Nov_Nov_CPI_H______control.WR">#REF!</definedName>
    <definedName name="Annual_percentage_increase__deflated_using_Nov_Nov_CPI_H______control.WWN">#REF!</definedName>
    <definedName name="anscount" hidden="1">1</definedName>
    <definedName name="AP2Manager">#REF!</definedName>
    <definedName name="APbyDEL">#REF!</definedName>
    <definedName name="App1bdata">#REF!</definedName>
    <definedName name="App1bIDnrs">#REF!</definedName>
    <definedName name="App1data">#REF!</definedName>
    <definedName name="App1IDnrs">#REF!</definedName>
    <definedName name="application">#REF!</definedName>
    <definedName name="Appointee_balance_sheet_balances">#REF!</definedName>
    <definedName name="Appointee_balance_sheet_balances_overall">#REF!</definedName>
    <definedName name="Appointee_Base_Regulated_Equity___nominal">#REF!</definedName>
    <definedName name="Appointee_net_debt_adjustment_for_post_financeability___nominal">#REF!</definedName>
    <definedName name="Appointee_Total_Base_RoRE___nominal">#REF!</definedName>
    <definedName name="Appointee_Total_Revenues___real">#REF!</definedName>
    <definedName name="Appointee_Total_Revenues_inclusive_of_DPC_margin___real">#REF!</definedName>
    <definedName name="Apportioned_DPC_cost_per_customer___real.1">#REF!</definedName>
    <definedName name="Apportioned_DPC_cost_per_customer___real.2">#REF!</definedName>
    <definedName name="Apportioned_DPC_cost_per_customer___real.3">#REF!</definedName>
    <definedName name="Apportioned_DPC_costs___real.1">#REF!</definedName>
    <definedName name="Apportioned_DPC_costs___real.2">#REF!</definedName>
    <definedName name="Apportioned_DPC_costs___real.3">#REF!</definedName>
    <definedName name="Apportioned_DPC_costs_margin___real.1">#REF!</definedName>
    <definedName name="Apportioned_DPC_costs_margin___real.2">#REF!</definedName>
    <definedName name="Apportioned_DPC_costs_margin___real.3">#REF!</definedName>
    <definedName name="Apportioned_negative_tax___nominal.ADDN1">#REF!</definedName>
    <definedName name="Apportioned_negative_tax___nominal.ADDN2">#REF!</definedName>
    <definedName name="Apportioned_negative_tax___nominal.BR">#REF!</definedName>
    <definedName name="Apportioned_negative_tax___nominal.WN">#REF!</definedName>
    <definedName name="Apportioned_negative_tax___nominal.WR">#REF!</definedName>
    <definedName name="Apportioned_negative_tax___nominal.WWN">#REF!</definedName>
    <definedName name="Apportioned_negative_tax___post_financeability___nominal.ADDN1">#REF!</definedName>
    <definedName name="Apportioned_negative_tax___post_financeability___nominal.ADDN2">#REF!</definedName>
    <definedName name="Apportioned_negative_tax___post_financeability___nominal.BR">#REF!</definedName>
    <definedName name="Apportioned_negative_tax___post_financeability___nominal.WN">#REF!</definedName>
    <definedName name="Apportioned_negative_tax___post_financeability___nominal.WR">#REF!</definedName>
    <definedName name="Apportioned_negative_tax___post_financeability___nominal.WWN">#REF!</definedName>
    <definedName name="Apportioned_Total_wholesale_revenue_impact_of_post_financeability___Business___nominal">#REF!</definedName>
    <definedName name="Apportioned_Total_wholesale_revenue_impact_of_post_financeability___Business___real">#REF!</definedName>
    <definedName name="Apportioned_Total_wholesale_revenue_impact_of_post_financeability___Residential___nominal">#REF!</definedName>
    <definedName name="Apportioned_wholesale_charge_for_Business_retail___nominal">#REF!</definedName>
    <definedName name="Apportioned_wholesale_charge_for_Business_retail__in_millions____nominal">#REF!</definedName>
    <definedName name="Apportioned_wholesale_charge_for_Business_retail__in_millions____nominal.NEG">#REF!</definedName>
    <definedName name="Apportioned_wholesale_charge_for_Residential_retail___nominal">#REF!</definedName>
    <definedName name="APR19inrw">#REF!</definedName>
    <definedName name="APR19inrww">#REF!</definedName>
    <definedName name="APR19sgc">#REF!</definedName>
    <definedName name="APR19smi">#REF!</definedName>
    <definedName name="APR19smni">#REF!</definedName>
    <definedName name="APR19soi">#REF!</definedName>
    <definedName name="APR19soni">#REF!</definedName>
    <definedName name="APR19stps">#REF!</definedName>
    <definedName name="APR19wgc">#REF!</definedName>
    <definedName name="APR19wmi">#REF!</definedName>
    <definedName name="APR19wmni">#REF!</definedName>
    <definedName name="APR19woi">#REF!</definedName>
    <definedName name="APR19woni">#REF!</definedName>
    <definedName name="APR19wtps">#REF!</definedName>
    <definedName name="APRinrw">#REF!</definedName>
    <definedName name="APRinrww">#REF!</definedName>
    <definedName name="APRsgc">#REF!</definedName>
    <definedName name="APRsmi">#REF!</definedName>
    <definedName name="APRsmni">#REF!</definedName>
    <definedName name="APRsoi">#REF!</definedName>
    <definedName name="APRsoni">#REF!</definedName>
    <definedName name="APRstps">#REF!</definedName>
    <definedName name="APRwgc">#REF!</definedName>
    <definedName name="APRwmi">#REF!</definedName>
    <definedName name="APRwmni">#REF!</definedName>
    <definedName name="APRwoi">#REF!</definedName>
    <definedName name="APRwoni">#REF!</definedName>
    <definedName name="APRwtps">#REF!</definedName>
    <definedName name="APs">OFFSET(#REF!,0,#REF!,#REF!,1)</definedName>
    <definedName name="Artic_Diesel_0_Laden_km">#REF!</definedName>
    <definedName name="Artic_Diesel_100_Laden_km">#REF!</definedName>
    <definedName name="Artic_Diesel_25_Laden_km">#REF!</definedName>
    <definedName name="Artic_Diesel_50_Laden_km">#REF!</definedName>
    <definedName name="Artic_Diesel_75_Laden_km">#REF!</definedName>
    <definedName name="Artic_Diesel_Average_CO2">#REF!</definedName>
    <definedName name="Artic_Diesel_Average_km">#REF!</definedName>
    <definedName name="Artic_Diesel_Average_Tonne_km">#REF!</definedName>
    <definedName name="Artic_Diesel_Average_Tonne_km_CO2">#REF!</definedName>
    <definedName name="Artic_Diesel_Heavy_0_Laden_CO2">#REF!</definedName>
    <definedName name="Artic_Diesel_Heavy_0_Laden_km">#REF!</definedName>
    <definedName name="Artic_Diesel_Heavy_100_Laden_CO2">#REF!</definedName>
    <definedName name="Artic_Diesel_Heavy_100_Laden_km">#REF!</definedName>
    <definedName name="Artic_Diesel_Heavy_50_Laden_CO2">#REF!</definedName>
    <definedName name="Artic_Diesel_Heavy_50_Laden_km">#REF!</definedName>
    <definedName name="Artic_Diesel_Heavy_Ave_Laden_CO2">#REF!</definedName>
    <definedName name="Artic_Diesel_Heavy_Ave_Laden_km">#REF!</definedName>
    <definedName name="Artic_Diesel_Heavy_Tonne_km">#REF!</definedName>
    <definedName name="Artic_Diesel_Heavy_Tonne_km_CO2">#REF!</definedName>
    <definedName name="Artic_Diesel_Light_0_Laden_CO2">#REF!</definedName>
    <definedName name="Artic_Diesel_Light_0_Laden_km">#REF!</definedName>
    <definedName name="Artic_Diesel_Light_100_Laden_CO2">#REF!</definedName>
    <definedName name="Artic_Diesel_Light_100_Laden_km">#REF!</definedName>
    <definedName name="Artic_Diesel_Light_50_Laden_CO2">#REF!</definedName>
    <definedName name="Artic_Diesel_Light_50_Laden_km">#REF!</definedName>
    <definedName name="Artic_Diesel_Light_Ave_Laden_CO2">#REF!</definedName>
    <definedName name="Artic_Diesel_Light_Ave_Laden_km">#REF!</definedName>
    <definedName name="Artic_Diesel_Light_Tonne_km">#REF!</definedName>
    <definedName name="Artic_Diesel_Light_Tonne_km_CO2">#REF!</definedName>
    <definedName name="Artic_Diesel_Lorry_0_Laden_FE">#REF!</definedName>
    <definedName name="Artic_Diesel_Lorry_100_Laden_FE">#REF!</definedName>
    <definedName name="Artic_Diesel_Lorry_25_Laden_FE">#REF!</definedName>
    <definedName name="Artic_Diesel_Lorry_50_Laden_FE">#REF!</definedName>
    <definedName name="Artic_Diesel_Lorry_75_Laden_FE">#REF!</definedName>
    <definedName name="as" hidden="1">{"mass bal",#N/A,FALSE,"Standard_mass_bal_template";"ied sheet",#N/A,FALSE,"Standard_mass_bal_template"}</definedName>
    <definedName name="AS2DocOpenMode" hidden="1">"AS2DocumentEdit"</definedName>
    <definedName name="asd" hidden="1">{"mass bal",#N/A,FALSE,"Standard_mass_bal_template";"ied sheet",#N/A,FALSE,"Standard_mass_bal_template"}</definedName>
    <definedName name="asdasd" hidden="1">{"mass bal",#N/A,FALSE,"Standard_mass_bal_template";"ied sheet",#N/A,FALSE,"Standard_mass_bal_template"}</definedName>
    <definedName name="asdasdadfe" hidden="1">{"mass bal",#N/A,FALSE,"Standard_mass_bal_template";"ied sheet",#N/A,FALSE,"Standard_mass_bal_template"}</definedName>
    <definedName name="ASdddd" hidden="1">{"mass bal",#N/A,FALSE,"Standard_mass_bal_template";"ied sheet",#N/A,FALSE,"Standard_mass_bal_template"}</definedName>
    <definedName name="At_cost_wholesale_fixed_assets_depreciable_basis_balance___control___nominal.ADDN1">#REF!</definedName>
    <definedName name="At_cost_wholesale_fixed_assets_depreciable_basis_balance___control___nominal.ADDN1.BEG">#REF!</definedName>
    <definedName name="At_cost_wholesale_fixed_assets_depreciable_basis_balance___control___nominal.ADDN2">#REF!</definedName>
    <definedName name="At_cost_wholesale_fixed_assets_depreciable_basis_balance___control___nominal.ADDN2.BEG">#REF!</definedName>
    <definedName name="At_cost_wholesale_fixed_assets_depreciable_basis_balance___control___nominal.BR">#REF!</definedName>
    <definedName name="At_cost_wholesale_fixed_assets_depreciable_basis_balance___control___nominal.BR.BEG">#REF!</definedName>
    <definedName name="At_cost_wholesale_fixed_assets_depreciable_basis_balance___control___nominal.WN">#REF!</definedName>
    <definedName name="At_cost_wholesale_fixed_assets_depreciable_basis_balance___control___nominal.WN.BEG">#REF!</definedName>
    <definedName name="At_cost_wholesale_fixed_assets_depreciable_basis_balance___control___nominal.WR">#REF!</definedName>
    <definedName name="At_cost_wholesale_fixed_assets_depreciable_basis_balance___control___nominal.WR.BEG">#REF!</definedName>
    <definedName name="At_cost_wholesale_fixed_assets_depreciable_basis_balance___control___nominal.WWN">#REF!</definedName>
    <definedName name="At_cost_wholesale_fixed_assets_depreciable_basis_balance___control___nominal.WWN.BEG">#REF!</definedName>
    <definedName name="At_cost_wholesale_fixed_assets_initial_balance___control___nominal.ADDN1">#REF!</definedName>
    <definedName name="At_cost_wholesale_fixed_assets_initial_balance___control___nominal.ADDN2">#REF!</definedName>
    <definedName name="At_cost_wholesale_fixed_assets_initial_balance___control___nominal.BR">#REF!</definedName>
    <definedName name="At_cost_wholesale_fixed_assets_initial_balance___control___nominal.WN">#REF!</definedName>
    <definedName name="At_cost_wholesale_fixed_assets_initial_balance___control___nominal.WR">#REF!</definedName>
    <definedName name="At_cost_wholesale_fixed_assets_initial_balance___control___nominal.WWN">#REF!</definedName>
    <definedName name="At_cost_wholesale_fixed_assets_initial_balance_adj.___control___nominal.ADDN1">#REF!</definedName>
    <definedName name="At_cost_wholesale_fixed_assets_initial_balance_adj.___control___nominal.ADDN2">#REF!</definedName>
    <definedName name="At_cost_wholesale_fixed_assets_initial_balance_adj.___control___nominal.BR">#REF!</definedName>
    <definedName name="At_cost_wholesale_fixed_assets_initial_balance_adj.___control___nominal.WN">#REF!</definedName>
    <definedName name="At_cost_wholesale_fixed_assets_initial_balance_adj.___control___nominal.WR">#REF!</definedName>
    <definedName name="At_cost_wholesale_fixed_assets_initial_balance_adj.___control___nominal.WWN">#REF!</definedName>
    <definedName name="Ave_Diesel_CO2">#REF!</definedName>
    <definedName name="Ave_Diesel_Miles">#REF!</definedName>
    <definedName name="Ave_Mbike_CO2">#REF!</definedName>
    <definedName name="Ave_Mbike_Miles">#REF!</definedName>
    <definedName name="Ave_Petrol_CO2">#REF!</definedName>
    <definedName name="Ave_Petrol_Miles">#REF!</definedName>
    <definedName name="Average_Bus_CO2">#REF!</definedName>
    <definedName name="Average_Bus_Coach_CO2">#REF!</definedName>
    <definedName name="Average_Bus_Coach_Pass_km">#REF!</definedName>
    <definedName name="Average_Bus_Pass_km">#REF!</definedName>
    <definedName name="Average_CPI_H____base_index___2022_23">#REF!</definedName>
    <definedName name="Average_household_bill_for_single_wholesale_service___additional_control_1___real">#REF!</definedName>
    <definedName name="Average_household_bill_for_single_wholesale_service___additional_control_1___real___growth">#REF!</definedName>
    <definedName name="Average_household_bill_for_single_wholesale_service___additional_control_2___real">#REF!</definedName>
    <definedName name="Average_household_bill_for_single_wholesale_service___additional_control_2___real___growth">#REF!</definedName>
    <definedName name="Average_household_bill_for_single_wholesale_service___bio_resources___real">#REF!</definedName>
    <definedName name="Average_household_bill_for_single_wholesale_service___bioresources___real___growth">#REF!</definedName>
    <definedName name="Average_household_bill_for_single_wholesale_service___real.ADDN1">#REF!</definedName>
    <definedName name="Average_household_bill_for_single_wholesale_service___real.ADDN2">#REF!</definedName>
    <definedName name="Average_household_bill_for_single_wholesale_service___real.BR">#REF!</definedName>
    <definedName name="Average_household_bill_for_single_wholesale_service___real.WN">#REF!</definedName>
    <definedName name="Average_household_bill_for_single_wholesale_service___real.WR">#REF!</definedName>
    <definedName name="Average_household_bill_for_single_wholesale_service___real.WWN">#REF!</definedName>
    <definedName name="Average_household_bill_for_single_wholesale_service___real___growth.ADDN1">#REF!</definedName>
    <definedName name="Average_household_bill_for_single_wholesale_service___real___growth.ADDN2">#REF!</definedName>
    <definedName name="Average_household_bill_for_single_wholesale_service___real___growth.BR">#REF!</definedName>
    <definedName name="Average_household_bill_for_single_wholesale_service___real___growth.WN">#REF!</definedName>
    <definedName name="Average_household_bill_for_single_wholesale_service___real___growth.WR">#REF!</definedName>
    <definedName name="Average_household_bill_for_single_wholesale_service___real___growth.WWN">#REF!</definedName>
    <definedName name="Average_household_bill_for_single_wholesale_service___wastewater_network___real">#REF!</definedName>
    <definedName name="Average_household_bill_for_single_wholesale_service___wastewater_network___real___growth">#REF!</definedName>
    <definedName name="Average_household_bill_for_single_wholesale_service___water_network____real">#REF!</definedName>
    <definedName name="Average_household_bill_for_single_wholesale_service___water_network___real___growth">#REF!</definedName>
    <definedName name="Average_household_bill_for_single_wholesale_service___water_resources___real">#REF!</definedName>
    <definedName name="Average_household_bill_for_single_wholesale_service___water_resources___real___growth">#REF!</definedName>
    <definedName name="Average_LPG_CNG_CO2">#REF!</definedName>
    <definedName name="Average_LPG_CNG_Miles">#REF!</definedName>
    <definedName name="Average_net_debt_for_RoRE_calculation___Appointee___nominal">#REF!</definedName>
    <definedName name="Average_net_debt_for_RoRE_calculation___control___nominal.ADDN1">#REF!</definedName>
    <definedName name="Average_net_debt_for_RoRE_calculation___control___nominal.ADDN2">#REF!</definedName>
    <definedName name="Average_net_debt_for_RoRE_calculation___control___nominal.BR">#REF!</definedName>
    <definedName name="Average_net_debt_for_RoRE_calculation___control___nominal.WN">#REF!</definedName>
    <definedName name="Average_net_debt_for_RoRE_calculation___control___nominal.WR">#REF!</definedName>
    <definedName name="Average_net_debt_for_RoRE_calculation___control___nominal.WWN">#REF!</definedName>
    <definedName name="Average_of_2020_25_RCV___nominal.ADDN1">#REF!</definedName>
    <definedName name="Average_of_2020_25_RCV___nominal.ADDN2">#REF!</definedName>
    <definedName name="Average_of_2020_25_RCV___nominal.BR">#REF!</definedName>
    <definedName name="Average_of_2020_25_RCV___nominal.WN">#REF!</definedName>
    <definedName name="Average_of_2020_25_RCV___nominal.WR">#REF!</definedName>
    <definedName name="Average_of_2020_25_RCV___nominal.WWN">#REF!</definedName>
    <definedName name="Average_of_Post_2025_RCV___nominal.ADDN1">#REF!</definedName>
    <definedName name="Average_of_Post_2025_RCV___nominal.ADDN2">#REF!</definedName>
    <definedName name="Average_of_Post_2025_RCV___nominal.BR">#REF!</definedName>
    <definedName name="Average_of_Post_2025_RCV___nominal.WN">#REF!</definedName>
    <definedName name="Average_of_Post_2025_RCV___nominal.WR">#REF!</definedName>
    <definedName name="Average_of_Post_2025_RCV___nominal.WWN">#REF!</definedName>
    <definedName name="Average_of_Pre_2020_RCV___nominal.ADDN1">#REF!</definedName>
    <definedName name="Average_of_Pre_2020_RCV___nominal.ADDN2">#REF!</definedName>
    <definedName name="Average_of_Pre_2020_RCV___nominal.BR">#REF!</definedName>
    <definedName name="Average_of_Pre_2020_RCV___nominal.WN">#REF!</definedName>
    <definedName name="Average_of_Pre_2020_RCV___nominal.WR">#REF!</definedName>
    <definedName name="Average_of_Pre_2020_RCV___nominal.WWN">#REF!</definedName>
    <definedName name="Average_of_RCV___ADDN1__nominal">#REF!</definedName>
    <definedName name="Average_of_RCV___ADDN2___nominal">#REF!</definedName>
    <definedName name="Average_of_RCV___Appointee___Fcst___nominal">#REF!</definedName>
    <definedName name="Average_of_RCV___Appointee___nominal">#REF!</definedName>
    <definedName name="Average_of_RCV___BR___nominal">#REF!</definedName>
    <definedName name="Average_of_RCV___control___nominal.ADDN1">#REF!</definedName>
    <definedName name="Average_of_RCV___control___nominal.ADDN2">#REF!</definedName>
    <definedName name="Average_of_RCV___control___nominal.BR">#REF!</definedName>
    <definedName name="Average_of_RCV___control___nominal.WN">#REF!</definedName>
    <definedName name="Average_of_RCV___control___nominal.WR">#REF!</definedName>
    <definedName name="Average_of_RCV___control___nominal.WWN">#REF!</definedName>
    <definedName name="Average_of_RCV___forecast____control___nominal.ADDN1">#REF!</definedName>
    <definedName name="Average_of_RCV___forecast____control___nominal.ADDN2">#REF!</definedName>
    <definedName name="Average_of_RCV___forecast____control___nominal.BR">#REF!</definedName>
    <definedName name="Average_of_RCV___forecast____control___nominal.WN">#REF!</definedName>
    <definedName name="Average_of_RCV___forecast____control___nominal.WR">#REF!</definedName>
    <definedName name="Average_of_RCV___forecast____control___nominal.WWN">#REF!</definedName>
    <definedName name="Average_of_RCV___Wholesale___nominal">#REF!</definedName>
    <definedName name="Average_of_RCV___WN___nominal">#REF!</definedName>
    <definedName name="Average_of_RCV___WR___nominal">#REF!</definedName>
    <definedName name="Average_of_RCV___WWN___nominal">#REF!</definedName>
    <definedName name="Average_post_2025_RCV_additions___nominal.ADDN1">#REF!</definedName>
    <definedName name="Average_post_2025_RCV_additions___nominal.ADDN2">#REF!</definedName>
    <definedName name="Average_post_2025_RCV_additions___nominal.BR">#REF!</definedName>
    <definedName name="Average_post_2025_RCV_additions___nominal.WN">#REF!</definedName>
    <definedName name="Average_post_2025_RCV_additions___nominal.WR">#REF!</definedName>
    <definedName name="Average_post_2025_RCV_additions___nominal.WWN">#REF!</definedName>
    <definedName name="Average_post_2025_RCV_additions___Wholesale___nominal">#REF!</definedName>
    <definedName name="Average_retail_service_revenue___tariff_band___nominal.1">#REF!</definedName>
    <definedName name="Average_retail_service_revenue___tariff_band___nominal.2">#REF!</definedName>
    <definedName name="Average_retail_service_revenue___tariff_band___nominal.3">#REF!</definedName>
    <definedName name="Average_Van_CO2">#REF!</definedName>
    <definedName name="Average_Van_Miles">#REF!</definedName>
    <definedName name="AVON">#REF!</definedName>
    <definedName name="AW_H">#REF!</definedName>
    <definedName name="AW_H_No">#REF!</definedName>
    <definedName name="AW_L">#REF!</definedName>
    <definedName name="AW_L_No">#REF!</definedName>
    <definedName name="AW_M">#REF!</definedName>
    <definedName name="AW_M_No">#REF!</definedName>
    <definedName name="AW_N_No">#REF!</definedName>
    <definedName name="AYL">#REF!</definedName>
    <definedName name="b" localSheetId="1" hidden="1">{"CHARGE",#N/A,FALSE,"401C11"}</definedName>
    <definedName name="b" hidden="1">{"CHARGE",#N/A,FALSE,"401C11"}</definedName>
    <definedName name="B_NFIN_All">#REF!</definedName>
    <definedName name="BAN">#REF!</definedName>
    <definedName name="BAS">#REF!</definedName>
    <definedName name="Base_Regulated_Equity___control___nominal.ADDN1">#REF!</definedName>
    <definedName name="Base_Regulated_Equity___control___nominal.ADDN2">#REF!</definedName>
    <definedName name="Base_Regulated_Equity___control___nominal.BR">#REF!</definedName>
    <definedName name="Base_Regulated_Equity___control___nominal.WN">#REF!</definedName>
    <definedName name="Base_Regulated_Equity___control___nominal.WR">#REF!</definedName>
    <definedName name="Base_Regulated_Equity___control___nominal.WWN">#REF!</definedName>
    <definedName name="Base_Regulated_Equity___issued_equity___nominal">#REF!</definedName>
    <definedName name="Base_Regulated_Equity___issued_equity___real">#REF!</definedName>
    <definedName name="Base_revenue_for_2024_25___nominal.ADDN1">#REF!</definedName>
    <definedName name="Base_revenue_for_2024_25___nominal.ADDN2">#REF!</definedName>
    <definedName name="Base_revenue_for_2024_25___nominal.BR">#REF!</definedName>
    <definedName name="Base_revenue_for_2024_25___nominal.WN">#REF!</definedName>
    <definedName name="Base_revenue_for_2024_25___nominal.WR">#REF!</definedName>
    <definedName name="Base_revenue_for_2024_25___nominal.WWN">#REF!</definedName>
    <definedName name="Base_RoRE_Appointee___nominal">#REF!</definedName>
    <definedName name="Base_RoRE_on_2020_25_RCV_bf_balance___control___nominal.ADDN1">#REF!</definedName>
    <definedName name="Base_RoRE_on_2020_25_RCV_bf_balance___control___nominal.ADDN2">#REF!</definedName>
    <definedName name="Base_RoRE_on_2020_25_RCV_bf_balance___control___nominal.BR">#REF!</definedName>
    <definedName name="Base_RoRE_on_2020_25_RCV_bf_balance___control___nominal.WN">#REF!</definedName>
    <definedName name="Base_RoRE_on_2020_25_RCV_bf_balance___control___nominal.WR">#REF!</definedName>
    <definedName name="Base_RoRE_on_2020_25_RCV_bf_balance___control___nominal.WWN">#REF!</definedName>
    <definedName name="Base_RoRE_on_Post_2025_RCV_balance___control___nominal.ADDN1">#REF!</definedName>
    <definedName name="Base_RoRE_on_Post_2025_RCV_balance___control___nominal.ADDN2">#REF!</definedName>
    <definedName name="Base_RoRE_on_Post_2025_RCV_balance___control___nominal.BR">#REF!</definedName>
    <definedName name="Base_RoRE_on_Post_2025_RCV_balance___control___nominal.WN">#REF!</definedName>
    <definedName name="Base_RoRE_on_Post_2025_RCV_balance___control___nominal.WR">#REF!</definedName>
    <definedName name="Base_RoRE_on_Post_2025_RCV_balance___control___nominal.WWN">#REF!</definedName>
    <definedName name="Base_RoRE_on_Pre_2020_RCV_bf_balance___control___nominal.ADDN1">#REF!</definedName>
    <definedName name="Base_RoRE_on_Pre_2020_RCV_bf_balance___control___nominal.ADDN2">#REF!</definedName>
    <definedName name="Base_RoRE_on_Pre_2020_RCV_bf_balance___control___nominal.BR">#REF!</definedName>
    <definedName name="Base_RoRE_on_Pre_2020_RCV_bf_balance___control___nominal.WN">#REF!</definedName>
    <definedName name="Base_RoRE_on_Pre_2020_RCV_bf_balance___control___nominal.WR">#REF!</definedName>
    <definedName name="Base_RoRE_on_Pre_2020_RCV_bf_balance___control___nominal.WWN">#REF!</definedName>
    <definedName name="Base_RoRE_percentage___control.ADDN1">#REF!</definedName>
    <definedName name="Base_RoRE_percentage___control.ADDN2">#REF!</definedName>
    <definedName name="Base_RoRE_percentage___control.BR">#REF!</definedName>
    <definedName name="Base_RoRE_percentage___control.WN">#REF!</definedName>
    <definedName name="Base_RoRE_percentage___control.WR">#REF!</definedName>
    <definedName name="Base_RoRE_percentage___control.WWN">#REF!</definedName>
    <definedName name="Base_RoRE_Wholesale___nominal">#REF!</definedName>
    <definedName name="BASE_YEAR">#REF!</definedName>
    <definedName name="BaseAdjustment">#REF!</definedName>
    <definedName name="bcefcref" hidden="1">{"mass bal",#N/A,FALSE,"Standard_mass_bal_template";"ied sheet",#N/A,FALSE,"Standard_mass_bal_template"}</definedName>
    <definedName name="BEDS">#REF!</definedName>
    <definedName name="BenchmarkAll">#REF!</definedName>
    <definedName name="BenchmarkAPbyDel">#REF!</definedName>
    <definedName name="BenchmarkTitle">#REF!</definedName>
    <definedName name="BERKS">#REF!</definedName>
    <definedName name="BIC">#REF!</definedName>
    <definedName name="BIC_Staging_unloaded" xml:space="preserve"> OFFSET(#REF!, 0, 0, COUNTA(#REF!), COUNTA(#REF!))</definedName>
    <definedName name="BIC_Staging_unloaded_header">#REF!</definedName>
    <definedName name="Bill_s_Demand_Planner">#REF!</definedName>
    <definedName name="Bio_resources___Allowed_Revenues___real">#REF!</definedName>
    <definedName name="Bio_resources___TDS_revenue___tonne___real">#REF!</definedName>
    <definedName name="Bio_resources___TDS_revenue_average___real">#REF!</definedName>
    <definedName name="Bio_resources___TDS_Revenues___real">#REF!</definedName>
    <definedName name="Biodiesel_Admin">#REF!</definedName>
    <definedName name="Biodiesel_Drink">#REF!</definedName>
    <definedName name="Biodiesel_EF_CO2">#REF!</definedName>
    <definedName name="Biodiesel_Sewage">#REF!</definedName>
    <definedName name="Biodiesel_Sludge">#REF!</definedName>
    <definedName name="Biogas_EF_CH4_Vol">#REF!</definedName>
    <definedName name="Biogas_EF_N2O_Vol">#REF!</definedName>
    <definedName name="Biogas_Sludge_CHP">#REF!</definedName>
    <definedName name="Biogas_volume">#REF!</definedName>
    <definedName name="Biogas_Volume_Estimate">#REF!</definedName>
    <definedName name="Biogas2_EF_CH4_Vol">#REF!</definedName>
    <definedName name="Bioresources_allowed_revenue_build_up___check">#REF!</definedName>
    <definedName name="Bioresources_allowed_revenue_build_up___check_overall">#REF!</definedName>
    <definedName name="Black_Cab_CO2">#REF!</definedName>
    <definedName name="Black_Cab_Pass_km">#REF!</definedName>
    <definedName name="BMGHIndex" hidden="1">"O"</definedName>
    <definedName name="bnmbmbm" hidden="1">{"mass bal",#N/A,FALSE,"Standard_mass_bal_template";"ied sheet",#N/A,FALSE,"Standard_mass_bal_template"}</definedName>
    <definedName name="bobohe" hidden="1">{"mass bal",#N/A,FALSE,"Standard_mass_bal_template";"ied sheet",#N/A,FALSE,"Standard_mass_bal_template"}</definedName>
    <definedName name="BON_InputData">#REF!</definedName>
    <definedName name="BOW">#REF!</definedName>
    <definedName name="BRA">#REF!</definedName>
    <definedName name="BRLBPtrans">#REF!</definedName>
    <definedName name="BRLtransition">#REF!</definedName>
    <definedName name="BSD">#REF!</definedName>
    <definedName name="BUCKS">#REF!</definedName>
    <definedName name="Bus_CO2">#REF!</definedName>
    <definedName name="Bus_Pass_km">#REF!</definedName>
    <definedName name="Busines_Advance_receipts_lag_factor_unmeasured___adjusted">#REF!</definedName>
    <definedName name="Business_Advance_receipts_lag_factor_measured">#REF!</definedName>
    <definedName name="Business_Advance_receipts_lag_factor_measured___adjusted">#REF!</definedName>
    <definedName name="Business_advance_receipts_measured___nominal___b_f">#REF!</definedName>
    <definedName name="Business_advance_receipts_unmeasured___nominal___b_f">#REF!</definedName>
    <definedName name="Business_advance_receipts_weighting___measured">#REF!</definedName>
    <definedName name="Business_advance_receipts_weighting___unmeasured">#REF!</definedName>
    <definedName name="Business_aggregate_net_margin__">#REF!</definedName>
    <definedName name="Business_aggregate_net_margin___nominal">#REF!</definedName>
    <definedName name="Business_apportioned_direct_procurement_from_customers___infrastructure_cost___real___Total">#REF!</definedName>
    <definedName name="Business_creditor_lag_factor">#REF!</definedName>
    <definedName name="Business_creditor_target_balance___nominal">#REF!</definedName>
    <definedName name="Business_debtor_lag_factor">#REF!</definedName>
    <definedName name="Business_debtor_target_balance___nominal">#REF!</definedName>
    <definedName name="Business_Headroom____of_net_margin_">#REF!</definedName>
    <definedName name="Business_net_margin_tariff_band___nominal.1">#REF!</definedName>
    <definedName name="Business_net_margin_tariff_band___nominal.2">#REF!</definedName>
    <definedName name="Business_net_margin_tariff_band___nominal.3">#REF!</definedName>
    <definedName name="Business_retail_adjustment___Tariff_Band___real.1">#REF!</definedName>
    <definedName name="Business_retail_adjustment___Tariff_Band___real.2">#REF!</definedName>
    <definedName name="Business_retail_adjustment___Tariff_Band___real.3">#REF!</definedName>
    <definedName name="Business_retail_adjustment_excluding_margin___Tariff_Band___real.1">#REF!</definedName>
    <definedName name="Business_retail_adjustment_excluding_margin___Tariff_Band___real.2">#REF!</definedName>
    <definedName name="Business_retail_adjustment_excluding_margin___Tariff_Band___real.3">#REF!</definedName>
    <definedName name="Business_retail_Advance_receipts_creditor_days_measured">#REF!</definedName>
    <definedName name="Business_retail_Advance_receipts_lag_factor_unmeasured">#REF!</definedName>
    <definedName name="Business_retail_apportionment">#REF!</definedName>
    <definedName name="Business_retail_impact_of_post_financeability_adjustment___nominal">#REF!</definedName>
    <definedName name="Business_retail_impact_of_post_financeability_adjustment_excluding_wholesale___nominal">#REF!</definedName>
    <definedName name="Business_retail_revenue_____nominal">#REF!</definedName>
    <definedName name="Business_retail_revenue__m___nominal">#REF!</definedName>
    <definedName name="Business_retail_revenue_adjustment___nominal">#REF!</definedName>
    <definedName name="Business_retail_revenue_override_flag">#REF!</definedName>
    <definedName name="Business_retail_service_revenue___nominal">#REF!</definedName>
    <definedName name="Business_retail_service_revenue___real">#REF!</definedName>
    <definedName name="Business_retail_service_revenue__exc_post_financeability____real">#REF!</definedName>
    <definedName name="Business_revenue_received___nominal">#REF!</definedName>
    <definedName name="Business_tax_charge____of_net_margin_">#REF!</definedName>
    <definedName name="Business_tax_charge_by_band___nominal.1">#REF!</definedName>
    <definedName name="Business_tax_charge_by_band___nominal.2">#REF!</definedName>
    <definedName name="Business_tax_charge_by_band___nominal.3">#REF!</definedName>
    <definedName name="Business_wholesale_cost_paid___nominal">#REF!</definedName>
    <definedName name="Business_working_capital_interest____of_net_margin___interest_received_">#REF!</definedName>
    <definedName name="Business_working_capital_interest_by_tariff_band___nominal.1">#REF!</definedName>
    <definedName name="Business_working_capital_interest_by_tariff_band___nominal.2">#REF!</definedName>
    <definedName name="Business_working_capital_interest_by_tariff_band___nominal.3">#REF!</definedName>
    <definedName name="BW_FIN_All">#REF!</definedName>
    <definedName name="BWW_FIN_All">#REF!</definedName>
    <definedName name="BZNHOME">#REF!</definedName>
    <definedName name="C_ISF">#REF!</definedName>
    <definedName name="C_Leakage">#REF!</definedName>
    <definedName name="C_MRepair">#REF!</definedName>
    <definedName name="C_PCC">#REF!</definedName>
    <definedName name="C_PI">#REF!</definedName>
    <definedName name="C_PSR">#REF!</definedName>
    <definedName name="C_RSFinS">#REF!</definedName>
    <definedName name="C_RSRinD">#REF!</definedName>
    <definedName name="C_SC">#REF!</definedName>
    <definedName name="C_TWC">#REF!</definedName>
    <definedName name="C_UOutage">#REF!</definedName>
    <definedName name="C_WQC">#REF!</definedName>
    <definedName name="C_WSI">#REF!</definedName>
    <definedName name="calcs" hidden="1">{"mass bal",#N/A,FALSE,"Standard_mass_bal_template";"ied sheet",#N/A,FALSE,"Standard_mass_bal_template"}</definedName>
    <definedName name="Called_up_share_capital__including_share_premium_balance___Appointee___nominal">#REF!</definedName>
    <definedName name="Called_up_share_capital__including_share_premium_balance___Appointee___nominal.BEG">#REF!</definedName>
    <definedName name="Called_up_share_capital_balance___control___nominal.ADDN1">#REF!</definedName>
    <definedName name="Called_up_share_capital_balance___control___nominal.ADDN1.BEG">#REF!</definedName>
    <definedName name="Called_up_share_capital_balance___control___nominal.ADDN2">#REF!</definedName>
    <definedName name="Called_up_share_capital_balance___control___nominal.ADDN2.BEG">#REF!</definedName>
    <definedName name="Called_up_share_capital_balance___control___nominal.BR">#REF!</definedName>
    <definedName name="Called_up_share_capital_balance___control___nominal.BR.BEG">#REF!</definedName>
    <definedName name="Called_up_share_capital_balance___control___nominal.WN">#REF!</definedName>
    <definedName name="Called_up_share_capital_balance___control___nominal.WN.BEG">#REF!</definedName>
    <definedName name="Called_up_share_capital_balance___control___nominal.WR">#REF!</definedName>
    <definedName name="Called_up_share_capital_balance___control___nominal.WR.BEG">#REF!</definedName>
    <definedName name="Called_up_share_capital_balance___control___nominal.WWN">#REF!</definedName>
    <definedName name="Called_up_share_capital_balance___control___nominal.WWN.BEG">#REF!</definedName>
    <definedName name="Called_up_share_capital_balance___Wholesale___nominal">#REF!</definedName>
    <definedName name="CAMBS">#REF!</definedName>
    <definedName name="CAPACT">#REF!</definedName>
    <definedName name="CAPCALC2">#REF!</definedName>
    <definedName name="Capex___Appointee___nominal">#REF!</definedName>
    <definedName name="Capex___Appointee___nominal.NEG">#REF!</definedName>
    <definedName name="Capex_creditor_balance___Appointee___nominal">#REF!</definedName>
    <definedName name="Capex_creditor_balance___Business___nominal">#REF!</definedName>
    <definedName name="Capex_creditor_balance___Business___nominal.BEG">#REF!</definedName>
    <definedName name="Capex_creditor_balance___residential___nominal">#REF!</definedName>
    <definedName name="Capex_creditor_balance___residential___nominal.BEG">#REF!</definedName>
    <definedName name="Capex_creditor_balance___Retail___nominal">#REF!</definedName>
    <definedName name="Capex_creditor_lag_factor">#REF!</definedName>
    <definedName name="Capex_creditor_target_balance___business___nominal">#REF!</definedName>
    <definedName name="Capex_creditor_target_balance___control___nominal.ADDN1">#REF!</definedName>
    <definedName name="Capex_creditor_target_balance___control___nominal.ADDN2">#REF!</definedName>
    <definedName name="Capex_creditor_target_balance___control___nominal.BR">#REF!</definedName>
    <definedName name="Capex_creditor_target_balance___control___nominal.WN">#REF!</definedName>
    <definedName name="Capex_creditor_target_balance___control___nominal.WR">#REF!</definedName>
    <definedName name="Capex_creditor_target_balance___control___nominal.WWN">#REF!</definedName>
    <definedName name="Capex_creditor_target_balance___residential___nominal">#REF!</definedName>
    <definedName name="Capex_creditors_balance___control.ADDN1">#REF!</definedName>
    <definedName name="Capex_creditors_balance___control.ADDN2">#REF!</definedName>
    <definedName name="Capex_creditors_balance___control.BR">#REF!</definedName>
    <definedName name="Capex_creditors_balance___control.WN">#REF!</definedName>
    <definedName name="Capex_creditors_balance___control.WR">#REF!</definedName>
    <definedName name="Capex_creditors_balance___control.WWN">#REF!</definedName>
    <definedName name="Capex_creditors_balance___control___nominal.ADDN1">#REF!</definedName>
    <definedName name="Capex_creditors_balance___control___nominal.ADDN1.BEG">#REF!</definedName>
    <definedName name="Capex_creditors_balance___control___nominal.ADDN2">#REF!</definedName>
    <definedName name="Capex_creditors_balance___control___nominal.ADDN2.BEG">#REF!</definedName>
    <definedName name="Capex_creditors_balance___control___nominal.BR">#REF!</definedName>
    <definedName name="Capex_creditors_balance___control___nominal.BR.BEG">#REF!</definedName>
    <definedName name="Capex_creditors_balance___control___nominal.WN">#REF!</definedName>
    <definedName name="Capex_creditors_balance___control___nominal.WN.BEG">#REF!</definedName>
    <definedName name="Capex_creditors_balance___control___nominal.WR">#REF!</definedName>
    <definedName name="Capex_creditors_balance___control___nominal.WR.BEG">#REF!</definedName>
    <definedName name="Capex_creditors_balance___control___nominal.WWN">#REF!</definedName>
    <definedName name="Capex_creditors_balance___control___nominal.WWN.BEG">#REF!</definedName>
    <definedName name="Capex_creditors_balance___Wholesale___nominal">#REF!</definedName>
    <definedName name="Capex_grants_and_contributions___nominal.ADDN1">#REF!</definedName>
    <definedName name="Capex_grants_and_contributions___nominal.ADDN2">#REF!</definedName>
    <definedName name="Capex_grants_and_contributions___nominal.BR">#REF!</definedName>
    <definedName name="Capex_grants_and_contributions___nominal.WN">#REF!</definedName>
    <definedName name="Capex_grants_and_contributions___nominal.WR">#REF!</definedName>
    <definedName name="Capex_grants_and_contributions___nominal.WWN">#REF!</definedName>
    <definedName name="Capex_grants_and_contributions___real.ADDN1">#REF!</definedName>
    <definedName name="Capex_grants_and_contributions___real.ADDN2">#REF!</definedName>
    <definedName name="Capex_grants_and_contributions___real.BR">#REF!</definedName>
    <definedName name="Capex_grants_and_contributions___real.WN">#REF!</definedName>
    <definedName name="Capex_grants_and_contributions___real.WR">#REF!</definedName>
    <definedName name="Capex_grants_and_contributions___real.WWN">#REF!</definedName>
    <definedName name="Capital_allowance___structures_and_buldings_pool___control___nominal.ADDN1">#REF!</definedName>
    <definedName name="Capital_allowance___structures_and_buldings_pool___control___nominal.ADDN2">#REF!</definedName>
    <definedName name="Capital_allowance___structures_and_buldings_pool___control___nominal.BR">#REF!</definedName>
    <definedName name="Capital_allowance___structures_and_buldings_pool___control___nominal.WN">#REF!</definedName>
    <definedName name="Capital_allowance___structures_and_buldings_pool___control___nominal.WR">#REF!</definedName>
    <definedName name="Capital_allowance___structures_and_buldings_pool___control___nominal.WWN">#REF!</definedName>
    <definedName name="Capital_allowance_balance___main_rate_pool___capital_expenditure___nominal.ADDN1">#REF!</definedName>
    <definedName name="Capital_allowance_balance___main_rate_pool___capital_expenditure___nominal.ADDN1.BEG">#REF!</definedName>
    <definedName name="Capital_allowance_balance___main_rate_pool___capital_expenditure___nominal.ADDN2">#REF!</definedName>
    <definedName name="Capital_allowance_balance___main_rate_pool___capital_expenditure___nominal.ADDN2.BEG">#REF!</definedName>
    <definedName name="Capital_allowance_balance___main_rate_pool___capital_expenditure___nominal.BR">#REF!</definedName>
    <definedName name="Capital_allowance_balance___main_rate_pool___capital_expenditure___nominal.BR.BEG">#REF!</definedName>
    <definedName name="Capital_allowance_balance___main_rate_pool___capital_expenditure___nominal.WN">#REF!</definedName>
    <definedName name="Capital_allowance_balance___main_rate_pool___capital_expenditure___nominal.WN.BEG">#REF!</definedName>
    <definedName name="Capital_allowance_balance___main_rate_pool___capital_expenditure___nominal.WR">#REF!</definedName>
    <definedName name="Capital_allowance_balance___main_rate_pool___capital_expenditure___nominal.WR.BEG">#REF!</definedName>
    <definedName name="Capital_allowance_balance___main_rate_pool___capital_expenditure___nominal.WWN">#REF!</definedName>
    <definedName name="Capital_allowance_balance___main_rate_pool___capital_expenditure___nominal.WWN.BEG">#REF!</definedName>
    <definedName name="Capital_allowance_balance___special_rate_pool___capital_expenditure___nominal.ADDN1">#REF!</definedName>
    <definedName name="Capital_allowance_balance___special_rate_pool___capital_expenditure___nominal.ADDN1.BEG">#REF!</definedName>
    <definedName name="Capital_allowance_balance___special_rate_pool___capital_expenditure___nominal.ADDN2">#REF!</definedName>
    <definedName name="Capital_allowance_balance___special_rate_pool___capital_expenditure___nominal.ADDN2.BEG">#REF!</definedName>
    <definedName name="Capital_allowance_balance___special_rate_pool___capital_expenditure___nominal.BR">#REF!</definedName>
    <definedName name="Capital_allowance_balance___special_rate_pool___capital_expenditure___nominal.BR.BEG">#REF!</definedName>
    <definedName name="Capital_allowance_balance___special_rate_pool___capital_expenditure___nominal.WN">#REF!</definedName>
    <definedName name="Capital_allowance_balance___special_rate_pool___capital_expenditure___nominal.WN.BEG">#REF!</definedName>
    <definedName name="Capital_allowance_balance___special_rate_pool___capital_expenditure___nominal.WR">#REF!</definedName>
    <definedName name="Capital_allowance_balance___special_rate_pool___capital_expenditure___nominal.WR.BEG">#REF!</definedName>
    <definedName name="Capital_allowance_balance___special_rate_pool___capital_expenditure___nominal.WWN">#REF!</definedName>
    <definedName name="Capital_allowance_balance___special_rate_pool___capital_expenditure___nominal.WWN.BEG">#REF!</definedName>
    <definedName name="Capital_allowance_balance___structures_and_buildings_pool___new_capital_expenditure___nominal.ADDN1">#REF!</definedName>
    <definedName name="Capital_allowance_balance___structures_and_buildings_pool___new_capital_expenditure___nominal.ADDN1.BEG">#REF!</definedName>
    <definedName name="Capital_allowance_balance___structures_and_buildings_pool___new_capital_expenditure___nominal.ADDN2">#REF!</definedName>
    <definedName name="Capital_allowance_balance___structures_and_buildings_pool___new_capital_expenditure___nominal.ADDN2.BEG">#REF!</definedName>
    <definedName name="Capital_allowance_balance___structures_and_buildings_pool___new_capital_expenditure___nominal.BR">#REF!</definedName>
    <definedName name="Capital_allowance_balance___structures_and_buildings_pool___new_capital_expenditure___nominal.BR.BEG">#REF!</definedName>
    <definedName name="Capital_allowance_balance___structures_and_buildings_pool___new_capital_expenditure___nominal.WN">#REF!</definedName>
    <definedName name="Capital_allowance_balance___structures_and_buildings_pool___new_capital_expenditure___nominal.WN.BEG">#REF!</definedName>
    <definedName name="Capital_allowance_balance___structures_and_buildings_pool___new_capital_expenditure___nominal.WR">#REF!</definedName>
    <definedName name="Capital_allowance_balance___structures_and_buildings_pool___new_capital_expenditure___nominal.WR.BEG">#REF!</definedName>
    <definedName name="Capital_allowance_balance___structures_and_buildings_pool___new_capital_expenditure___nominal.WWN">#REF!</definedName>
    <definedName name="Capital_allowance_balance___structures_and_buildings_pool___new_capital_expenditure___nominal.WWN.BEG">#REF!</definedName>
    <definedName name="Capital_allowances___control___nominal.ADDN1">#REF!</definedName>
    <definedName name="Capital_allowances___control___nominal.ADDN2">#REF!</definedName>
    <definedName name="Capital_allowances___control___nominal.BR">#REF!</definedName>
    <definedName name="Capital_allowances___control___nominal.WN">#REF!</definedName>
    <definedName name="Capital_allowances___control___nominal.WR">#REF!</definedName>
    <definedName name="Capital_allowances___control___nominal.WWN">#REF!</definedName>
    <definedName name="Capital_allowances___existing_expenditure___main_rate_pool___control___nominal.ADDN1">#REF!</definedName>
    <definedName name="Capital_allowances___existing_expenditure___main_rate_pool___control___nominal.ADDN2">#REF!</definedName>
    <definedName name="Capital_allowances___existing_expenditure___main_rate_pool___control___nominal.BR">#REF!</definedName>
    <definedName name="Capital_allowances___existing_expenditure___main_rate_pool___control___nominal.WN">#REF!</definedName>
    <definedName name="Capital_allowances___existing_expenditure___main_rate_pool___control___nominal.WR">#REF!</definedName>
    <definedName name="Capital_allowances___existing_expenditure___main_rate_pool___control___nominal.WWN">#REF!</definedName>
    <definedName name="Capital_allowances___existing_expenditure___special_rate_pool___control___nominal.ADDN1">#REF!</definedName>
    <definedName name="Capital_allowances___existing_expenditure___special_rate_pool___control___nominal.ADDN2">#REF!</definedName>
    <definedName name="Capital_allowances___existing_expenditure___special_rate_pool___control___nominal.BR">#REF!</definedName>
    <definedName name="Capital_allowances___existing_expenditure___special_rate_pool___control___nominal.WN">#REF!</definedName>
    <definedName name="Capital_allowances___existing_expenditure___special_rate_pool___control___nominal.WR">#REF!</definedName>
    <definedName name="Capital_allowances___existing_expenditure___special_rate_pool___control___nominal.WWN">#REF!</definedName>
    <definedName name="Capital_allowances___existing_expenditure___structures_and_buildings_pool___control___nominal.ADDN1">#REF!</definedName>
    <definedName name="Capital_allowances___existing_expenditure___structures_and_buildings_pool___control___nominal.ADDN2">#REF!</definedName>
    <definedName name="Capital_allowances___existing_expenditure___structures_and_buildings_pool___control___nominal.BR">#REF!</definedName>
    <definedName name="Capital_allowances___existing_expenditure___structures_and_buildings_pool___control___nominal.WN">#REF!</definedName>
    <definedName name="Capital_allowances___existing_expenditure___structures_and_buildings_pool___control___nominal.WR">#REF!</definedName>
    <definedName name="Capital_allowances___existing_expenditure___structures_and_buildings_pool___control___nominal.WWN">#REF!</definedName>
    <definedName name="Capital_allowances___main_rate_pool___control___nominal.ADDN1">#REF!</definedName>
    <definedName name="Capital_allowances___main_rate_pool___control___nominal.ADDN2">#REF!</definedName>
    <definedName name="Capital_allowances___main_rate_pool___control___nominal.BR">#REF!</definedName>
    <definedName name="Capital_allowances___main_rate_pool___control___nominal.WN">#REF!</definedName>
    <definedName name="Capital_allowances___main_rate_pool___control___nominal.WR">#REF!</definedName>
    <definedName name="Capital_allowances___main_rate_pool___control___nominal.WWN">#REF!</definedName>
    <definedName name="Capital_allowances___new_expenditure___main_rate_pool___control___nominal.ADDN1">#REF!</definedName>
    <definedName name="Capital_allowances___new_expenditure___main_rate_pool___control___nominal.ADDN2">#REF!</definedName>
    <definedName name="Capital_allowances___new_expenditure___main_rate_pool___control___nominal.BR">#REF!</definedName>
    <definedName name="Capital_allowances___new_expenditure___main_rate_pool___control___nominal.WN">#REF!</definedName>
    <definedName name="Capital_allowances___new_expenditure___main_rate_pool___control___nominal.WR">#REF!</definedName>
    <definedName name="Capital_allowances___new_expenditure___main_rate_pool___control___nominal.WWN">#REF!</definedName>
    <definedName name="Capital_allowances___new_expenditure___special_rate_pool___control___nominal.ADDN1">#REF!</definedName>
    <definedName name="Capital_allowances___new_expenditure___special_rate_pool___control___nominal.ADDN2">#REF!</definedName>
    <definedName name="Capital_allowances___new_expenditure___special_rate_pool___control___nominal.BR">#REF!</definedName>
    <definedName name="Capital_allowances___new_expenditure___special_rate_pool___control___nominal.WN">#REF!</definedName>
    <definedName name="Capital_allowances___new_expenditure___special_rate_pool___control___nominal.WR">#REF!</definedName>
    <definedName name="Capital_allowances___new_expenditure___special_rate_pool___control___nominal.WWN">#REF!</definedName>
    <definedName name="Capital_allowances___new_expenditure___structures_and_buildings_pool___control___nominal.ADDN1">#REF!</definedName>
    <definedName name="Capital_allowances___new_expenditure___structures_and_buildings_pool___control___nominal.ADDN2">#REF!</definedName>
    <definedName name="Capital_allowances___new_expenditure___structures_and_buildings_pool___control___nominal.BR">#REF!</definedName>
    <definedName name="Capital_allowances___new_expenditure___structures_and_buildings_pool___control___nominal.WN">#REF!</definedName>
    <definedName name="Capital_allowances___new_expenditure___structures_and_buildings_pool___control___nominal.WR">#REF!</definedName>
    <definedName name="Capital_allowances___new_expenditure___structures_and_buildings_pool___control___nominal.WWN">#REF!</definedName>
    <definedName name="Capital_allowances___special_rate_pool___control___nominal.ADDN1">#REF!</definedName>
    <definedName name="Capital_allowances___special_rate_pool___control___nominal.ADDN2">#REF!</definedName>
    <definedName name="Capital_allowances___special_rate_pool___control___nominal.BR">#REF!</definedName>
    <definedName name="Capital_allowances___special_rate_pool___control___nominal.WN">#REF!</definedName>
    <definedName name="Capital_allowances___special_rate_pool___control___nominal.WR">#REF!</definedName>
    <definedName name="Capital_allowances___special_rate_pool___control___nominal.WWN">#REF!</definedName>
    <definedName name="Capital_allowances___Wholesale___nominal">#REF!</definedName>
    <definedName name="Capital_expenditure___Business___nominal">#REF!</definedName>
    <definedName name="Capital_expenditure___Business___nominal___POS">#REF!</definedName>
    <definedName name="Capital_expenditure___Residential___nominal">#REF!</definedName>
    <definedName name="Capital_expenditure___Residential___nominal.NEG">#REF!</definedName>
    <definedName name="Capital_expenditure___Retail___nominal">#REF!</definedName>
    <definedName name="Capital_expenditure___Retail___nominal___POS">#REF!</definedName>
    <definedName name="Capital_expenditure_proportions_lines_sum_to_100_.ADDN1">#REF!</definedName>
    <definedName name="Capital_expenditure_proportions_lines_sum_to_100_.ADDN2">#REF!</definedName>
    <definedName name="Capital_expenditure_proportions_lines_sum_to_100_.BR">#REF!</definedName>
    <definedName name="Capital_expenditure_proportions_lines_sum_to_100_.WN">#REF!</definedName>
    <definedName name="Capital_expenditure_proportions_lines_sum_to_100_.WR">#REF!</definedName>
    <definedName name="Capital_expenditure_proportions_lines_sum_to_100_.WWN">#REF!</definedName>
    <definedName name="Capital_expenditure_proportions_lines_sum_to_100__overall.ADDN1">#REF!</definedName>
    <definedName name="Capital_expenditure_proportions_lines_sum_to_100__overall.ADDN2">#REF!</definedName>
    <definedName name="Capital_expenditure_proportions_lines_sum_to_100__overall.BR">#REF!</definedName>
    <definedName name="Capital_expenditure_proportions_lines_sum_to_100__overall.WN">#REF!</definedName>
    <definedName name="Capital_expenditure_proportions_lines_sum_to_100__overall.WR">#REF!</definedName>
    <definedName name="Capital_expenditure_proportions_lines_sum_to_100__overall.WWN">#REF!</definedName>
    <definedName name="CAPWD">#REF!</definedName>
    <definedName name="CASH">#REF!</definedName>
    <definedName name="Cash_and_cash_equivalents_actual_initial_balance___wholesale___nominal">#REF!</definedName>
    <definedName name="Cash_associated_with_revenue_adjustment___nominal.ADDN1">#REF!</definedName>
    <definedName name="Cash_associated_with_revenue_adjustment___nominal.ADDN1.BEG">#REF!</definedName>
    <definedName name="Cash_associated_with_revenue_adjustment___nominal.ADDN2">#REF!</definedName>
    <definedName name="Cash_associated_with_revenue_adjustment___nominal.ADDN2.BEG">#REF!</definedName>
    <definedName name="Cash_associated_with_revenue_adjustment___nominal.BR">#REF!</definedName>
    <definedName name="Cash_associated_with_revenue_adjustment___nominal.BR.BEG">#REF!</definedName>
    <definedName name="Cash_associated_with_revenue_adjustment___nominal.WN">#REF!</definedName>
    <definedName name="Cash_associated_with_revenue_adjustment___nominal.WN.BEG">#REF!</definedName>
    <definedName name="Cash_associated_with_revenue_adjustment___nominal.WR">#REF!</definedName>
    <definedName name="Cash_associated_with_revenue_adjustment___nominal.WR.BEG">#REF!</definedName>
    <definedName name="Cash_associated_with_revenue_adjustment___nominal.WWN">#REF!</definedName>
    <definedName name="Cash_associated_with_revenue_adjustment___nominal.WWN.BEG">#REF!</definedName>
    <definedName name="Cash_flow_available_for_dividends___Business___nominal">#REF!</definedName>
    <definedName name="Cash_flow_available_for_dividends___Residential___nominal">#REF!</definedName>
    <definedName name="Cash_interest_cover___Appointee">#REF!</definedName>
    <definedName name="Cash_interest_cover___control.ADDN1">#REF!</definedName>
    <definedName name="Cash_interest_cover___control.ADDN2">#REF!</definedName>
    <definedName name="Cash_interest_cover___control.BR">#REF!</definedName>
    <definedName name="Cash_interest_cover___control.WN">#REF!</definedName>
    <definedName name="Cash_interest_cover___control.WR">#REF!</definedName>
    <definedName name="Cash_interest_cover___control.WWN">#REF!</definedName>
    <definedName name="Cash_interest_cover___Post_Fin_adj___Appointee">#REF!</definedName>
    <definedName name="Cash_interest_cover___weighted_average___Appointee">#REF!</definedName>
    <definedName name="Cash_interest_rate___effect_of_tax_charge.ADDN1">#REF!</definedName>
    <definedName name="Cash_interest_rate___effect_of_tax_charge.ADDN2">#REF!</definedName>
    <definedName name="Cash_interest_rate___effect_of_tax_charge.BR">#REF!</definedName>
    <definedName name="Cash_interest_rate___effect_of_tax_charge.WN">#REF!</definedName>
    <definedName name="Cash_interest_rate___effect_of_tax_charge.WR">#REF!</definedName>
    <definedName name="Cash_interest_rate___effect_of_tax_charge.WWN">#REF!</definedName>
    <definedName name="Cash_interest_receivable___payable__from_tax___dividend_calcs___control___nominal.ADDN1">#REF!</definedName>
    <definedName name="Cash_interest_receivable___payable__from_tax___dividend_calcs___control___nominal.ADDN2">#REF!</definedName>
    <definedName name="Cash_interest_receivable___payable__from_tax___dividend_calcs___control___nominal.BR">#REF!</definedName>
    <definedName name="Cash_interest_receivable___payable__from_tax___dividend_calcs___control___nominal.WN">#REF!</definedName>
    <definedName name="Cash_interest_receivable___payable__from_tax___dividend_calcs___control___nominal.WR">#REF!</definedName>
    <definedName name="Cash_interest_receivable___payable__from_tax___dividend_calcs___control___nominal.WWN">#REF!</definedName>
    <definedName name="Cash_interest_receivable___payable__from_tax___dividend_calcs___wholesale___nominal">#REF!</definedName>
    <definedName name="Cash_movement_not_associated_with_Tax_or_Dividend_calcs___control___nominal.ADDN1">#REF!</definedName>
    <definedName name="Cash_movement_not_associated_with_Tax_or_Dividend_calcs___control___nominal.ADDN2">#REF!</definedName>
    <definedName name="Cash_movement_not_associated_with_Tax_or_Dividend_calcs___control___nominal.BR">#REF!</definedName>
    <definedName name="Cash_movement_not_associated_with_Tax_or_Dividend_calcs___control___nominal.WN">#REF!</definedName>
    <definedName name="Cash_movement_not_associated_with_Tax_or_Dividend_calcs___control___nominal.WR">#REF!</definedName>
    <definedName name="Cash_movement_not_associated_with_Tax_or_Dividend_calcs___control___nominal.WWN">#REF!</definedName>
    <definedName name="Cash_movement_not_associated_with_Tax_or_Dividend_calcs_balance___control___nominal.ADDN1">#REF!</definedName>
    <definedName name="Cash_movement_not_associated_with_Tax_or_Dividend_calcs_balance___control___nominal.ADDN1.BEG">#REF!</definedName>
    <definedName name="Cash_movement_not_associated_with_Tax_or_Dividend_calcs_balance___control___nominal.ADDN2">#REF!</definedName>
    <definedName name="Cash_movement_not_associated_with_Tax_or_Dividend_calcs_balance___control___nominal.ADDN2.BEG">#REF!</definedName>
    <definedName name="Cash_movement_not_associated_with_Tax_or_Dividend_calcs_balance___control___nominal.BR">#REF!</definedName>
    <definedName name="Cash_movement_not_associated_with_Tax_or_Dividend_calcs_balance___control___nominal.BR.BEG">#REF!</definedName>
    <definedName name="Cash_movement_not_associated_with_Tax_or_Dividend_calcs_balance___control___nominal.WN">#REF!</definedName>
    <definedName name="Cash_movement_not_associated_with_Tax_or_Dividend_calcs_balance___control___nominal.WN.BEG">#REF!</definedName>
    <definedName name="Cash_movement_not_associated_with_Tax_or_Dividend_calcs_balance___control___nominal.WR">#REF!</definedName>
    <definedName name="Cash_movement_not_associated_with_Tax_or_Dividend_calcs_balance___control___nominal.WR.BEG">#REF!</definedName>
    <definedName name="Cash_movement_not_associated_with_Tax_or_Dividend_calcs_balance___control___nominal.WWN">#REF!</definedName>
    <definedName name="Cash_movement_not_associated_with_Tax_or_Dividend_calcs_balance___control___nominal.WWN.BEG">#REF!</definedName>
    <definedName name="cat_m_1">#REF!</definedName>
    <definedName name="cat_m_2">#REF!</definedName>
    <definedName name="cat_m_3">#REF!</definedName>
    <definedName name="cat_y_1">#REF!</definedName>
    <definedName name="cat_y_2">#REF!</definedName>
    <definedName name="cat_y_3">#REF!</definedName>
    <definedName name="category_table">#REF!</definedName>
    <definedName name="CH4_CO2eq_GWP">#REF!</definedName>
    <definedName name="Change_in_accelerated_capital_allowances___control___nominal.ADDN1">#REF!</definedName>
    <definedName name="Change_in_accelerated_capital_allowances___control___nominal.ADDN2">#REF!</definedName>
    <definedName name="Change_in_accelerated_capital_allowances___control___nominal.BR">#REF!</definedName>
    <definedName name="Change_in_accelerated_capital_allowances___control___nominal.WN">#REF!</definedName>
    <definedName name="Change_in_accelerated_capital_allowances___control___nominal.WR">#REF!</definedName>
    <definedName name="Change_in_accelerated_capital_allowances___control___nominal.WWN">#REF!</definedName>
    <definedName name="Change_in_accelerated_capital_allowances___post_financeability___control___nominal.ADDN1">#REF!</definedName>
    <definedName name="Change_in_accelerated_capital_allowances___post_financeability___control___nominal.ADDN2">#REF!</definedName>
    <definedName name="Change_in_accelerated_capital_allowances___post_financeability___control___nominal.BR">#REF!</definedName>
    <definedName name="Change_in_accelerated_capital_allowances___post_financeability___control___nominal.WN">#REF!</definedName>
    <definedName name="Change_in_accelerated_capital_allowances___post_financeability___control___nominal.WR">#REF!</definedName>
    <definedName name="Change_in_accelerated_capital_allowances___post_financeability___control___nominal.WWN">#REF!</definedName>
    <definedName name="Change_in_net_debt_balance___control___nominal.ADDN1">#REF!</definedName>
    <definedName name="Change_in_net_debt_balance___control___nominal.ADDN1.BEG">#REF!</definedName>
    <definedName name="Change_in_net_debt_balance___control___nominal.ADDN2">#REF!</definedName>
    <definedName name="Change_in_net_debt_balance___control___nominal.ADDN2.BEG">#REF!</definedName>
    <definedName name="Change_in_net_debt_balance___control___nominal.BR">#REF!</definedName>
    <definedName name="Change_in_net_debt_balance___control___nominal.BR.BEG">#REF!</definedName>
    <definedName name="Change_in_net_debt_balance___control___nominal.WN">#REF!</definedName>
    <definedName name="Change_in_net_debt_balance___control___nominal.WN.BEG">#REF!</definedName>
    <definedName name="Change_in_net_debt_balance___control___nominal.WR">#REF!</definedName>
    <definedName name="Change_in_net_debt_balance___control___nominal.WR.BEG">#REF!</definedName>
    <definedName name="Change_in_net_debt_balance___control___nominal.WWN">#REF!</definedName>
    <definedName name="Change_in_net_debt_balance___control___nominal.WWN.BEG">#REF!</definedName>
    <definedName name="Change_in_net_debt_opening___control___nominal.ADDN1">#REF!</definedName>
    <definedName name="Change_in_net_debt_opening___control___nominal.ADDN2">#REF!</definedName>
    <definedName name="Change_in_net_debt_opening___control___nominal.BR">#REF!</definedName>
    <definedName name="Change_in_net_debt_opening___control___nominal.WN">#REF!</definedName>
    <definedName name="Change_in_net_debt_opening___control___nominal.WR">#REF!</definedName>
    <definedName name="Change_in_net_debt_opening___control___nominal.WWN">#REF!</definedName>
    <definedName name="Change_in_net_debt_opening___wholesale___nominal">#REF!</definedName>
    <definedName name="change1" localSheetId="1" hidden="1">{"CHARGE",#N/A,FALSE,"401C11"}</definedName>
    <definedName name="change1" hidden="1">{"CHARGE",#N/A,FALSE,"401C11"}</definedName>
    <definedName name="charge" localSheetId="1" hidden="1">{"CHARGE",#N/A,FALSE,"401C11"}</definedName>
    <definedName name="charge" hidden="1">{"CHARGE",#N/A,FALSE,"401C11"}</definedName>
    <definedName name="CHE">#REF!</definedName>
    <definedName name="Checks_breached_any_period">#REF!</definedName>
    <definedName name="CHESHIRE">#REF!</definedName>
    <definedName name="ChK_Tol">#REF!</definedName>
    <definedName name="CHOICES">#REF!</definedName>
    <definedName name="CHOOSE">#REF!</definedName>
    <definedName name="CHP_Power_EF_CO2">#REF!</definedName>
    <definedName name="CIMMLookUpYr3">#REF!</definedName>
    <definedName name="CIMMOUTP">#REF!</definedName>
    <definedName name="CIQWBGuid" hidden="1">"0f0259b9-6046-41aa-ac9c-7befc2576c88"</definedName>
    <definedName name="CISsie">#REF!</definedName>
    <definedName name="CISsire">#REF!</definedName>
    <definedName name="CISslip">#REF!</definedName>
    <definedName name="CISslnip">#REF!</definedName>
    <definedName name="CISsmni">#REF!</definedName>
    <definedName name="CISsnie">#REF!</definedName>
    <definedName name="CISwie">#REF!</definedName>
    <definedName name="CISwire">#REF!</definedName>
    <definedName name="CISwlip">#REF!</definedName>
    <definedName name="CISwlnip">#REF!</definedName>
    <definedName name="CISwmni">#REF!</definedName>
    <definedName name="CISwnie">#REF!</definedName>
    <definedName name="Classification_of_treatment_works">#REF!</definedName>
    <definedName name="CLEVELAND">#REF!</definedName>
    <definedName name="CLWYD">#REF!</definedName>
    <definedName name="CM_SGCI">#REF!</definedName>
    <definedName name="CM_SGCNI">#REF!</definedName>
    <definedName name="CM_SI">#REF!</definedName>
    <definedName name="CM_SMG">#REF!</definedName>
    <definedName name="CM_SOther">#REF!</definedName>
    <definedName name="CM_SPS">#REF!</definedName>
    <definedName name="CM_STW">#REF!</definedName>
    <definedName name="CM_WGCI">#REF!</definedName>
    <definedName name="CM_WGCNI">#REF!</definedName>
    <definedName name="CM_WI">#REF!</definedName>
    <definedName name="CM_WNI">#REF!</definedName>
    <definedName name="CMIRE">#REF!</definedName>
    <definedName name="CMOPEX">#REF!</definedName>
    <definedName name="CNG_EF_CO2">#REF!</definedName>
    <definedName name="CNG_Transport_Freight">#REF!</definedName>
    <definedName name="CNG_Transport_Passenger">#REF!</definedName>
    <definedName name="Coach_CO2">#REF!</definedName>
    <definedName name="Coach_Pass_km">#REF!</definedName>
    <definedName name="CodeColumnRef">#REF!</definedName>
    <definedName name="COL">#REF!</definedName>
    <definedName name="Combined_interest_apportionment___control___nominal.ADDN1">#REF!</definedName>
    <definedName name="Combined_interest_apportionment___control___nominal.ADDN2">#REF!</definedName>
    <definedName name="Combined_interest_apportionment___control___nominal.BR">#REF!</definedName>
    <definedName name="Combined_interest_apportionment___control___nominal.WN">#REF!</definedName>
    <definedName name="Combined_interest_apportionment___control___nominal.WR">#REF!</definedName>
    <definedName name="Combined_interest_apportionment___control___nominal.WWN">#REF!</definedName>
    <definedName name="Company">#REF!</definedName>
    <definedName name="Company_____of_dividends_issued_as_scrip_shares">#REF!</definedName>
    <definedName name="Company_____of_ILD">#REF!</definedName>
    <definedName name="Company_____of_ordinary_dividends_paid_as_interim_dividend">#REF!</definedName>
    <definedName name="Company___2020_25_RCV_opening_balance___real.ADDN1">#REF!</definedName>
    <definedName name="Company___2020_25_RCV_opening_balance___real.ADDN2">#REF!</definedName>
    <definedName name="Company___2020_25_RCV_opening_balance___real.BR">#REF!</definedName>
    <definedName name="Company___2020_25_RCV_opening_balance___real.WN">#REF!</definedName>
    <definedName name="Company___2020_25_RCV_opening_balance___real.WR">#REF!</definedName>
    <definedName name="Company___2020_25_RCV_opening_balance___real.WWN">#REF!</definedName>
    <definedName name="Company___accounting_charge_included_in_regulatory_accounts_for_Defined_Contribution_schemes___charge_for_DC_schemes___control___real.ADDN1">#REF!</definedName>
    <definedName name="Company___accounting_charge_included_in_regulatory_accounts_for_Defined_Contribution_schemes___charge_for_DC_schemes___control___real.ADDN2">#REF!</definedName>
    <definedName name="Company___accounting_charge_included_in_regulatory_accounts_for_Defined_Contribution_schemes___charge_for_DC_schemes___control___real.BR">#REF!</definedName>
    <definedName name="Company___accounting_charge_included_in_regulatory_accounts_for_Defined_Contribution_schemes___charge_for_DC_schemes___control___real.WN">#REF!</definedName>
    <definedName name="Company___accounting_charge_included_in_regulatory_accounts_for_Defined_Contribution_schemes___charge_for_DC_schemes___control___real.WR">#REF!</definedName>
    <definedName name="Company___accounting_charge_included_in_regulatory_accounts_for_Defined_Contribution_schemes___charge_for_DC_schemes___control___real.WWN">#REF!</definedName>
    <definedName name="Company___actual_opening_Fixed_rate_debt___nominal.ADDN1">#REF!</definedName>
    <definedName name="Company___actual_opening_Fixed_rate_debt___nominal.ADDN2">#REF!</definedName>
    <definedName name="Company___actual_opening_Fixed_rate_debt___nominal.BR">#REF!</definedName>
    <definedName name="Company___actual_opening_Fixed_rate_debt___nominal.WN">#REF!</definedName>
    <definedName name="Company___actual_opening_Fixed_rate_debt___nominal.WR">#REF!</definedName>
    <definedName name="Company___actual_opening_Fixed_rate_debt___nominal.WWN">#REF!</definedName>
    <definedName name="Company___actual_opening_Floating_rate_debt___nominal.ADDN1">#REF!</definedName>
    <definedName name="Company___actual_opening_Floating_rate_debt___nominal.ADDN2">#REF!</definedName>
    <definedName name="Company___actual_opening_Floating_rate_debt___nominal.BR">#REF!</definedName>
    <definedName name="Company___actual_opening_Floating_rate_debt___nominal.WN">#REF!</definedName>
    <definedName name="Company___actual_opening_Floating_rate_debt___nominal.WR">#REF!</definedName>
    <definedName name="Company___actual_opening_Floating_rate_debt___nominal.WWN">#REF!</definedName>
    <definedName name="Company___actual_opening_index_linked_debt___nominal.ADDN1">#REF!</definedName>
    <definedName name="Company___actual_opening_index_linked_debt___nominal.ADDN2">#REF!</definedName>
    <definedName name="Company___actual_opening_index_linked_debt___nominal.BR">#REF!</definedName>
    <definedName name="Company___actual_opening_index_linked_debt___nominal.WN">#REF!</definedName>
    <definedName name="Company___actual_opening_index_linked_debt___nominal.WR">#REF!</definedName>
    <definedName name="Company___actual_opening_index_linked_debt___nominal.WWN">#REF!</definedName>
    <definedName name="Company___adjustment_to_tax_payment.ADDN1">#REF!</definedName>
    <definedName name="Company___adjustment_to_tax_payment.ADDN2">#REF!</definedName>
    <definedName name="Company___adjustment_to_tax_payment.BR">#REF!</definedName>
    <definedName name="Company___adjustment_to_tax_payment.WN">#REF!</definedName>
    <definedName name="Company___adjustment_to_tax_payment.WR">#REF!</definedName>
    <definedName name="Company___adjustment_to_tax_payment.WWN">#REF!</definedName>
    <definedName name="Company___Adjustment_to_Wholesale_revenue_requirement___real.ADDN1">#REF!</definedName>
    <definedName name="Company___Adjustment_to_Wholesale_revenue_requirement___real.ADDN2">#REF!</definedName>
    <definedName name="Company___Adjustment_to_Wholesale_revenue_requirement___real.BR">#REF!</definedName>
    <definedName name="Company___Adjustment_to_Wholesale_revenue_requirement___real.WN">#REF!</definedName>
    <definedName name="Company___Adjustment_to_Wholesale_revenue_requirement___real.WR">#REF!</definedName>
    <definedName name="Company___Adjustment_to_Wholesale_revenue_requirement___real.WWN">#REF!</definedName>
    <definedName name="Company___allowable_depreciation_on_capitalised_revenue___control.ADDN1">#REF!</definedName>
    <definedName name="Company___allowable_depreciation_on_capitalised_revenue___control.ADDN2">#REF!</definedName>
    <definedName name="Company___allowable_depreciation_on_capitalised_revenue___control.BR">#REF!</definedName>
    <definedName name="Company___allowable_depreciation_on_capitalised_revenue___control.WN">#REF!</definedName>
    <definedName name="Company___allowable_depreciation_on_capitalised_revenue___control.WR">#REF!</definedName>
    <definedName name="Company___allowable_depreciation_on_capitalised_revenue___control.WWN">#REF!</definedName>
    <definedName name="Company___Alternative_revenue_value___real.ADDN1">#REF!</definedName>
    <definedName name="Company___Alternative_revenue_value___real.ADDN2">#REF!</definedName>
    <definedName name="Company___Alternative_revenue_value___real.BR">#REF!</definedName>
    <definedName name="Company___Alternative_revenue_value___real.WN">#REF!</definedName>
    <definedName name="Company___Alternative_revenue_value___real.WR">#REF!</definedName>
    <definedName name="Company___Alternative_revenue_value___real.WWN">#REF!</definedName>
    <definedName name="Company___Base_revenue_for_2024_25___real.ADDN1">#REF!</definedName>
    <definedName name="Company___Base_revenue_for_2024_25___real.ADDN2">#REF!</definedName>
    <definedName name="Company___Base_revenue_for_2024_25___real.BR">#REF!</definedName>
    <definedName name="Company___Base_revenue_for_2024_25___real.WN">#REF!</definedName>
    <definedName name="Company___Base_revenue_for_2024_25___real.WR">#REF!</definedName>
    <definedName name="Company___Base_revenue_for_2024_25___real.WWN">#REF!</definedName>
    <definedName name="Company___blended_interest_rate_on_change_in_borrowings">#REF!</definedName>
    <definedName name="Company___Business__retail_total_allowed_depreciation___real">#REF!</definedName>
    <definedName name="Company___Business_Advance_Receipts_Weighting___Unmeasured">#REF!</definedName>
    <definedName name="Company___Business_Measured_income_accrual_Opening_balance___nominal">#REF!</definedName>
    <definedName name="Company___Business_measured_income_proportion_of_total_Business_income">#REF!</definedName>
    <definedName name="Company___Business_retail__Measured_income_accrual_rate">#REF!</definedName>
    <definedName name="Company___Business_retail_advance_receipts_creditor_days_measured">#REF!</definedName>
    <definedName name="Company___Business_retail_advance_receipts_creditor_days_unmeasured">#REF!</definedName>
    <definedName name="Company___Business_retail_average_cost_per_customer_in_Tariff_Band__Welsh_companies____real.1">#REF!</definedName>
    <definedName name="Company___Business_retail_average_cost_per_customer_in_Tariff_Band__Welsh_companies____real.2">#REF!</definedName>
    <definedName name="Company___Business_retail_average_cost_per_customer_in_Tariff_Band__Welsh_companies____real.3">#REF!</definedName>
    <definedName name="Company___Business_retail_margin___Override">#REF!</definedName>
    <definedName name="Company___Business_retail_revenue_adjustment___real">#REF!</definedName>
    <definedName name="Company___Business_retail_revenue_override___nominal">#REF!</definedName>
    <definedName name="Company___business_weighted_average_debtor_days">#REF!</definedName>
    <definedName name="Company___Capex_creditor_days">#REF!</definedName>
    <definedName name="Company___Capital_expenditure___proportion_of_new_capital_expenditure_qualifying_for_the_main_rate_pool___control.ADDN1">#REF!</definedName>
    <definedName name="Company___Capital_expenditure___proportion_of_new_capital_expenditure_qualifying_for_the_main_rate_pool___control.ADDN2">#REF!</definedName>
    <definedName name="Company___Capital_expenditure___proportion_of_new_capital_expenditure_qualifying_for_the_main_rate_pool___control.BR">#REF!</definedName>
    <definedName name="Company___Capital_expenditure___proportion_of_new_capital_expenditure_qualifying_for_the_main_rate_pool___control.WN">#REF!</definedName>
    <definedName name="Company___Capital_expenditure___proportion_of_new_capital_expenditure_qualifying_for_the_main_rate_pool___control.WR">#REF!</definedName>
    <definedName name="Company___Capital_expenditure___proportion_of_new_capital_expenditure_qualifying_for_the_main_rate_pool___control.WWN">#REF!</definedName>
    <definedName name="Company___Capital_expenditure___proportion_of_new_capital_expenditure_qualifying_for_the_special_rate_pool___control.ADDN1">#REF!</definedName>
    <definedName name="Company___Capital_expenditure___proportion_of_new_capital_expenditure_qualifying_for_the_special_rate_pool___control.ADDN2">#REF!</definedName>
    <definedName name="Company___Capital_expenditure___proportion_of_new_capital_expenditure_qualifying_for_the_special_rate_pool___control.BR">#REF!</definedName>
    <definedName name="Company___Capital_expenditure___proportion_of_new_capital_expenditure_qualifying_for_the_special_rate_pool___control.WN">#REF!</definedName>
    <definedName name="Company___Capital_expenditure___proportion_of_new_capital_expenditure_qualifying_for_the_special_rate_pool___control.WR">#REF!</definedName>
    <definedName name="Company___Capital_expenditure___proportion_of_new_capital_expenditure_qualifying_for_the_special_rate_pool___control.WWN">#REF!</definedName>
    <definedName name="Company___Capital_expenditure___proportion_of_new_capital_expenditure_qualifying_for_the_structures_and_buildings_pool___control.ADDN1">#REF!</definedName>
    <definedName name="Company___Capital_expenditure___proportion_of_new_capital_expenditure_qualifying_for_the_structures_and_buildings_pool___control.ADDN2">#REF!</definedName>
    <definedName name="Company___Capital_expenditure___proportion_of_new_capital_expenditure_qualifying_for_the_structures_and_buildings_pool___control.BR">#REF!</definedName>
    <definedName name="Company___Capital_expenditure___proportion_of_new_capital_expenditure_qualifying_for_the_structures_and_buildings_pool___control.WN">#REF!</definedName>
    <definedName name="Company___Capital_expenditure___proportion_of_new_capital_expenditure_qualifying_for_the_structures_and_buildings_pool___control.WR">#REF!</definedName>
    <definedName name="Company___Capital_expenditure___proportion_of_new_capital_expenditure_qualifying_for_the_structures_and_buildings_pool___control.WWN">#REF!</definedName>
    <definedName name="Company___Capital_expenditure_on_assets_principally_used_by_business_retail___real">#REF!</definedName>
    <definedName name="Company___Capital_expenditure_on_assets_principally_used_by_residential_retail___real">#REF!</definedName>
    <definedName name="Company___Capital_expenditure_writing_down_allowance_main_rate_pool">#REF!</definedName>
    <definedName name="Company___Capital_expenditure_writing_down_allowance_main_rate_pool___first_year_rate">#REF!</definedName>
    <definedName name="Company___Capital_expenditure_writing_down_allowance_special_rate_pool">#REF!</definedName>
    <definedName name="Company___Capital_expenditure_writing_down_allowance_special_rate_pool___first_year_rate">#REF!</definedName>
    <definedName name="Company___Capital_expenditure_writing_down_allowance_structures_and_buildings_pool">#REF!</definedName>
    <definedName name="Company___Capital_expenditure_writing_down_allowance_structures_and_buildings_pool___first_year_rate">#REF!</definedName>
    <definedName name="Company___Cash_and_cash_equivalents_actual_initial_balance___control___nominal.ADDN1">#REF!</definedName>
    <definedName name="Company___Cash_and_cash_equivalents_actual_initial_balance___control___nominal.ADDN2">#REF!</definedName>
    <definedName name="Company___Cash_and_cash_equivalents_actual_initial_balance___control___nominal.BR">#REF!</definedName>
    <definedName name="Company___Cash_and_cash_equivalents_actual_initial_balance___control___nominal.WN">#REF!</definedName>
    <definedName name="Company___Cash_and_cash_equivalents_actual_initial_balance___control___nominal.WR">#REF!</definedName>
    <definedName name="Company___Cash_and_cash_equivalents_actual_initial_balance___control___nominal.WWN">#REF!</definedName>
    <definedName name="Company___cash_contributions__DB_schemes__ongoing____actual_and_forecast___control___real.ADDN1">#REF!</definedName>
    <definedName name="Company___cash_contributions__DB_schemes__ongoing____actual_and_forecast___control___real.ADDN2">#REF!</definedName>
    <definedName name="Company___cash_contributions__DB_schemes__ongoing____actual_and_forecast___control___real.BR">#REF!</definedName>
    <definedName name="Company___cash_contributions__DB_schemes__ongoing____actual_and_forecast___control___real.WN">#REF!</definedName>
    <definedName name="Company___cash_contributions__DB_schemes__ongoing____actual_and_forecast___control___real.WR">#REF!</definedName>
    <definedName name="Company___cash_contributions__DB_schemes__ongoing____actual_and_forecast___control___real.WWN">#REF!</definedName>
    <definedName name="Company___cash_interest_rate.ADDN1">#REF!</definedName>
    <definedName name="Company___cash_interest_rate.ADDN2">#REF!</definedName>
    <definedName name="Company___cash_interest_rate.BR">#REF!</definedName>
    <definedName name="Company___cash_interest_rate.WN">#REF!</definedName>
    <definedName name="Company___cash_interest_rate.WR">#REF!</definedName>
    <definedName name="Company___cash_interest_rate.WWN">#REF!</definedName>
    <definedName name="Company___Charge_for_DB_schemes___residential_retail___charge_for_DB_schemes___control___real.ADDN1">#REF!</definedName>
    <definedName name="Company___Charge_for_DB_schemes___residential_retail___charge_for_DB_schemes___control___real.ADDN2">#REF!</definedName>
    <definedName name="Company___Charge_for_DB_schemes___residential_retail___charge_for_DB_schemes___control___real.BR">#REF!</definedName>
    <definedName name="Company___Charge_for_DB_schemes___residential_retail___charge_for_DB_schemes___control___real.WN">#REF!</definedName>
    <definedName name="Company___Charge_for_DB_schemes___residential_retail___charge_for_DB_schemes___control___real.WR">#REF!</definedName>
    <definedName name="Company___Charge_for_DB_schemes___residential_retail___charge_for_DB_schemes___control___real.WWN">#REF!</definedName>
    <definedName name="Company___Consumer_price_index__including_housing_costs____Consumer_Price_Index__with_housing__for_April">#REF!</definedName>
    <definedName name="Company___Consumer_price_index__including_housing_costs____Consumer_Price_Index__with_housing__for_August">#REF!</definedName>
    <definedName name="Company___Consumer_price_index__including_housing_costs____Consumer_Price_Index__with_housing__for_December">#REF!</definedName>
    <definedName name="Company___Consumer_price_index__including_housing_costs____Consumer_Price_Index__with_housing__for_February">#REF!</definedName>
    <definedName name="Company___Consumer_price_index__including_housing_costs____Consumer_Price_Index__with_housing__for_January">#REF!</definedName>
    <definedName name="Company___Consumer_price_index__including_housing_costs____Consumer_Price_Index__with_housing__for_July">#REF!</definedName>
    <definedName name="Company___Consumer_price_index__including_housing_costs____Consumer_Price_Index__with_housing__for_June">#REF!</definedName>
    <definedName name="Company___Consumer_price_index__including_housing_costs____Consumer_Price_Index__with_housing__for_March">#REF!</definedName>
    <definedName name="Company___Consumer_price_index__including_housing_costs____Consumer_Price_Index__with_housing__for_May">#REF!</definedName>
    <definedName name="Company___Consumer_price_index__including_housing_costs____Consumer_Price_Index__with_housing__for_November">#REF!</definedName>
    <definedName name="Company___Consumer_price_index__including_housing_costs____Consumer_Price_Index__with_housing__for_November___Constant">#REF!</definedName>
    <definedName name="Company___Consumer_price_index__including_housing_costs____Consumer_Price_Index__with_housing__for_October">#REF!</definedName>
    <definedName name="Company___Consumer_price_index__including_housing_costs____Consumer_Price_Index__with_housing__for_September">#REF!</definedName>
    <definedName name="Company___Cost_to_serve_metered_dual_customers___real">#REF!</definedName>
    <definedName name="Company___Cost_to_serve_metered_sewerage_customers___real">#REF!</definedName>
    <definedName name="Company___Cost_to_serve_metered_water_customers___real">#REF!</definedName>
    <definedName name="Company___Cost_to_serve_per_unmetered_water_customers___real">#REF!</definedName>
    <definedName name="Company___Cost_to_serve_unmetered_dual_customers___real">#REF!</definedName>
    <definedName name="Company___Cost_to_serve_unmetered_sewerage_customers___real">#REF!</definedName>
    <definedName name="Company___CPI_H____2022_23___April">#REF!</definedName>
    <definedName name="Company___CPI_H____2022_23___August">#REF!</definedName>
    <definedName name="Company___CPI_H____2022_23___December">#REF!</definedName>
    <definedName name="Company___CPI_H____2022_23___February">#REF!</definedName>
    <definedName name="Company___CPI_H____2022_23___January">#REF!</definedName>
    <definedName name="Company___CPI_H____2022_23___July">#REF!</definedName>
    <definedName name="Company___CPI_H____2022_23___June">#REF!</definedName>
    <definedName name="Company___CPI_H____2022_23___March">#REF!</definedName>
    <definedName name="Company___CPI_H____2022_23___May">#REF!</definedName>
    <definedName name="Company___CPI_H____2022_23___November">#REF!</definedName>
    <definedName name="Company___CPI_H____2022_23___October">#REF!</definedName>
    <definedName name="Company___CPI_H____2022_23___September">#REF!</definedName>
    <definedName name="Company___Current_tax_liabilities___Appointee_b_f___nominal">#REF!</definedName>
    <definedName name="Company___Debtors_other___nominal">#REF!</definedName>
    <definedName name="Company___Defined_benefit_pension_deficit_recovery_per_IN13_17___real.ADDN1">#REF!</definedName>
    <definedName name="Company___Defined_benefit_pension_deficit_recovery_per_IN13_17___real.ADDN2">#REF!</definedName>
    <definedName name="Company___Defined_benefit_pension_deficit_recovery_per_IN13_17___real.BR">#REF!</definedName>
    <definedName name="Company___Defined_benefit_pension_deficit_recovery_per_IN13_17___real.WN">#REF!</definedName>
    <definedName name="Company___Defined_benefit_pension_deficit_recovery_per_IN13_17___real.WR">#REF!</definedName>
    <definedName name="Company___Defined_benefit_pension_deficit_recovery_per_IN13_17___real.WWN">#REF!</definedName>
    <definedName name="Company___Depreciation_b_f___control___active___nominal.ADDN1">#REF!</definedName>
    <definedName name="Company___Depreciation_b_f___control___active___nominal.ADDN2">#REF!</definedName>
    <definedName name="Company___Depreciation_b_f___control___active___nominal.BR">#REF!</definedName>
    <definedName name="Company___Depreciation_b_f___control___active___nominal.WN">#REF!</definedName>
    <definedName name="Company___Depreciation_b_f___control___active___nominal.WR">#REF!</definedName>
    <definedName name="Company___Depreciation_b_f___control___active___nominal.WWN">#REF!</definedName>
    <definedName name="Company___Disallowable_expenditure___Change_in_general_provisions___control___nominal.ADDN1">#REF!</definedName>
    <definedName name="Company___Disallowable_expenditure___Change_in_general_provisions___control___nominal.ADDN2">#REF!</definedName>
    <definedName name="Company___Disallowable_expenditure___Change_in_general_provisions___control___nominal.BR">#REF!</definedName>
    <definedName name="Company___Disallowable_expenditure___Change_in_general_provisions___control___nominal.WN">#REF!</definedName>
    <definedName name="Company___Disallowable_expenditure___Change_in_general_provisions___control___nominal.WR">#REF!</definedName>
    <definedName name="Company___Disallowable_expenditure___Change_in_general_provisions___control___nominal.WWN">#REF!</definedName>
    <definedName name="Company___Discount_rate_for_reprofiling_allowed_revenue.ADDN1">#REF!</definedName>
    <definedName name="Company___Discount_rate_for_reprofiling_allowed_revenue.ADDN2">#REF!</definedName>
    <definedName name="Company___Discount_rate_for_reprofiling_allowed_revenue.BR">#REF!</definedName>
    <definedName name="Company___Discount_rate_for_reprofiling_allowed_revenue.WN">#REF!</definedName>
    <definedName name="Company___Discount_rate_for_reprofiling_allowed_revenue.WR">#REF!</definedName>
    <definedName name="Company___Discount_rate_for_reprofiling_allowed_revenue.WWN">#REF!</definedName>
    <definedName name="Company___Dividend_creditors_wholesale_retail_split___business_retail___nominal">#REF!</definedName>
    <definedName name="Company___Dividend_creditors_wholesale_retail_split___Dividend_creditors___residential_retail___nominal">#REF!</definedName>
    <definedName name="Company___dividend_yield">#REF!</definedName>
    <definedName name="Company___Expenditure___Total_residential_retail_costs___Residential_measured___Water_and_Wastewater___nominal">#REF!</definedName>
    <definedName name="Company___Expenditure___Total_residential_retail_costs___Residential_unmeasured___Water_and_Wastewater___nominal">#REF!</definedName>
    <definedName name="Company___Finance_lease_depreciation___control___nominal.ADDN1">#REF!</definedName>
    <definedName name="Company___Finance_lease_depreciation___control___nominal.ADDN2">#REF!</definedName>
    <definedName name="Company___Finance_lease_depreciation___control___nominal.BR">#REF!</definedName>
    <definedName name="Company___Finance_lease_depreciation___control___nominal.WN">#REF!</definedName>
    <definedName name="Company___Finance_lease_depreciation___control___nominal.WR">#REF!</definedName>
    <definedName name="Company___Finance_lease_depreciation___control___nominal.WWN">#REF!</definedName>
    <definedName name="Company___Fixed_asset_net_book_value_at_31_March___business_retail___nominal">#REF!</definedName>
    <definedName name="Company___Fixed_asset_net_book_value_at_31_March___residential_retail___nominal">#REF!</definedName>
    <definedName name="Company___Fixed_assets_b_f___control___active___nominal.ADDN1">#REF!</definedName>
    <definedName name="Company___Fixed_assets_b_f___control___active___nominal.ADDN2">#REF!</definedName>
    <definedName name="Company___Fixed_assets_b_f___control___active___nominal.BR">#REF!</definedName>
    <definedName name="Company___Fixed_assets_b_f___control___active___nominal.WN">#REF!</definedName>
    <definedName name="Company___Fixed_assets_b_f___control___active___nominal.WR">#REF!</definedName>
    <definedName name="Company___Fixed_assets_b_f___control___active___nominal.WWN">#REF!</definedName>
    <definedName name="Company___Grants_and_contributions___capital_expenditure___non_price_control___real.ADDN1">#REF!</definedName>
    <definedName name="Company___Grants_and_contributions___capital_expenditure___non_price_control___real.ADDN2">#REF!</definedName>
    <definedName name="Company___Grants_and_contributions___capital_expenditure___non_price_control___real.BR">#REF!</definedName>
    <definedName name="Company___Grants_and_contributions___capital_expenditure___non_price_control___real.WN">#REF!</definedName>
    <definedName name="Company___Grants_and_contributions___capital_expenditure___non_price_control___real.WR">#REF!</definedName>
    <definedName name="Company___Grants_and_contributions___capital_expenditure___non_price_control___real.WWN">#REF!</definedName>
    <definedName name="Company___Grants_and_contributions___operational_expenditure___non_price_control___real.ADDN1">#REF!</definedName>
    <definedName name="Company___Grants_and_contributions___operational_expenditure___non_price_control___real.ADDN2">#REF!</definedName>
    <definedName name="Company___Grants_and_contributions___operational_expenditure___non_price_control___real.BR">#REF!</definedName>
    <definedName name="Company___Grants_and_contributions___operational_expenditure___non_price_control___real.WN">#REF!</definedName>
    <definedName name="Company___Grants_and_contributions___operational_expenditure___non_price_control___real.WR">#REF!</definedName>
    <definedName name="Company___Grants_and_contributions___operational_expenditure___non_price_control___real.WWN">#REF!</definedName>
    <definedName name="Company___Grants_and_contributions_net_of_income_offset___capital_expenditure___price_control___real.ADDN1">#REF!</definedName>
    <definedName name="Company___Grants_and_contributions_net_of_income_offset___capital_expenditure___price_control___real.ADDN2">#REF!</definedName>
    <definedName name="Company___Grants_and_contributions_net_of_income_offset___capital_expenditure___price_control___real.BR">#REF!</definedName>
    <definedName name="Company___Grants_and_contributions_net_of_income_offset___capital_expenditure___price_control___real.WN">#REF!</definedName>
    <definedName name="Company___Grants_and_contributions_net_of_income_offset___capital_expenditure___price_control___real.WR">#REF!</definedName>
    <definedName name="Company___Grants_and_contributions_net_of_income_offset___capital_expenditure___price_control___real.WWN">#REF!</definedName>
    <definedName name="Company___Grants_and_contributions_net_of_income_offset___operational_expenditure___price_control___real.ADDN1">#REF!</definedName>
    <definedName name="Company___Grants_and_contributions_net_of_income_offset___operational_expenditure___price_control___real.ADDN2">#REF!</definedName>
    <definedName name="Company___Grants_and_contributions_net_of_income_offset___operational_expenditure___price_control___real.BR">#REF!</definedName>
    <definedName name="Company___Grants_and_contributions_net_of_income_offset___operational_expenditure___price_control___real.WN">#REF!</definedName>
    <definedName name="Company___Grants_and_contributions_net_of_income_offset___operational_expenditure___price_control___real.WR">#REF!</definedName>
    <definedName name="Company___Grants_and_contributions_net_of_income_offset___operational_expenditure___price_control___real.WWN">#REF!</definedName>
    <definedName name="Company___Gross_capital_expenditure___real_including_g_c___including_cost_sharing.ADDN1">#REF!</definedName>
    <definedName name="Company___Gross_capital_expenditure___real_including_g_c___including_cost_sharing.ADDN2">#REF!</definedName>
    <definedName name="Company___Gross_capital_expenditure___real_including_g_c___including_cost_sharing.BR">#REF!</definedName>
    <definedName name="Company___Gross_capital_expenditure___real_including_g_c___including_cost_sharing.WN">#REF!</definedName>
    <definedName name="Company___Gross_capital_expenditure___real_including_g_c___including_cost_sharing.WR">#REF!</definedName>
    <definedName name="Company___Gross_capital_expenditure___real_including_g_c___including_cost_sharing.WWN">#REF!</definedName>
    <definedName name="Company___HH_Advance_receipts_creditor_days_measured">#REF!</definedName>
    <definedName name="Company___HH_Advance_receipts_creditor_days_unmeasured">#REF!</definedName>
    <definedName name="Company___HH_Measured_income_accrual___nominal">#REF!</definedName>
    <definedName name="Company___HH_Measured_income_accrual_rate">#REF!</definedName>
    <definedName name="Company___HH_measured_trade_debtors">#REF!</definedName>
    <definedName name="Company___HH_measured_trade_receivables___net___nominal">#REF!</definedName>
    <definedName name="Company___HH_unmeasured_trade_debtors">#REF!</definedName>
    <definedName name="Company___HH_unmeasured_trade_receivables___nominal">#REF!</definedName>
    <definedName name="Company___Households_connected_for_sewerage_only___metered">#REF!</definedName>
    <definedName name="Company___Households_connected_for_sewerage_only___unmetered">#REF!</definedName>
    <definedName name="Company___Households_connected_for_water_and_sewerage___metered">#REF!</definedName>
    <definedName name="Company___Households_connected_for_water_and_sewerage___unmetered">#REF!</definedName>
    <definedName name="Company___Households_connected_for_water_only___metered">#REF!</definedName>
    <definedName name="Company___Households_connected_for_water_only___unmetered">#REF!</definedName>
    <definedName name="Company___Innovation_funding___real.ADDN1">#REF!</definedName>
    <definedName name="Company___Innovation_funding___real.ADDN2">#REF!</definedName>
    <definedName name="Company___Innovation_funding___real.BR">#REF!</definedName>
    <definedName name="Company___Innovation_funding___real.WN">#REF!</definedName>
    <definedName name="Company___Innovation_funding___real.WR">#REF!</definedName>
    <definedName name="Company___Innovation_funding___real.WWN">#REF!</definedName>
    <definedName name="Company___Interest_rate___Business___Active">#REF!</definedName>
    <definedName name="Company___interest_rate___residential">#REF!</definedName>
    <definedName name="Company___interest_rate_on_CPIH_index_linked_debt.ADDN1">#REF!</definedName>
    <definedName name="Company___interest_rate_on_CPIH_index_linked_debt.ADDN2">#REF!</definedName>
    <definedName name="Company___interest_rate_on_CPIH_index_linked_debt.BR">#REF!</definedName>
    <definedName name="Company___interest_rate_on_CPIH_index_linked_debt.WN">#REF!</definedName>
    <definedName name="Company___interest_rate_on_CPIH_index_linked_debt.WR">#REF!</definedName>
    <definedName name="Company___interest_rate_on_CPIH_index_linked_debt.WWN">#REF!</definedName>
    <definedName name="Company___interest_rate_on_fixed_rate_debt.ADDN1">#REF!</definedName>
    <definedName name="Company___interest_rate_on_fixed_rate_debt.ADDN2">#REF!</definedName>
    <definedName name="Company___interest_rate_on_fixed_rate_debt.BR">#REF!</definedName>
    <definedName name="Company___interest_rate_on_fixed_rate_debt.WN">#REF!</definedName>
    <definedName name="Company___interest_rate_on_fixed_rate_debt.WR">#REF!</definedName>
    <definedName name="Company___interest_rate_on_fixed_rate_debt.WWN">#REF!</definedName>
    <definedName name="Company___interest_rate_on_RPI_index_linked_debt.ADDN1">#REF!</definedName>
    <definedName name="Company___interest_rate_on_RPI_index_linked_debt.ADDN2">#REF!</definedName>
    <definedName name="Company___interest_rate_on_RPI_index_linked_debt.BR">#REF!</definedName>
    <definedName name="Company___interest_rate_on_RPI_index_linked_debt.WN">#REF!</definedName>
    <definedName name="Company___interest_rate_on_RPI_index_linked_debt.WR">#REF!</definedName>
    <definedName name="Company___interest_rate_on_RPI_index_linked_debt.WWN">#REF!</definedName>
    <definedName name="Company___Inventories_balance___control___nominal.ADDN1">#REF!</definedName>
    <definedName name="Company___Inventories_balance___control___nominal.ADDN2">#REF!</definedName>
    <definedName name="Company___Inventories_balance___control___nominal.BR">#REF!</definedName>
    <definedName name="Company___Inventories_balance___control___nominal.WN">#REF!</definedName>
    <definedName name="Company___Inventories_balance___control___nominal.WR">#REF!</definedName>
    <definedName name="Company___Inventories_balance___control___nominal.WWN">#REF!</definedName>
    <definedName name="Company___IRE_totex_adjustment_for_ACICR__Ofwat____real.ADDN1">#REF!</definedName>
    <definedName name="Company___IRE_totex_adjustment_for_ACICR__Ofwat____real.ADDN2">#REF!</definedName>
    <definedName name="Company___IRE_totex_adjustment_for_ACICR__Ofwat____real.BR">#REF!</definedName>
    <definedName name="Company___IRE_totex_adjustment_for_ACICR__Ofwat____real.WN">#REF!</definedName>
    <definedName name="Company___IRE_totex_adjustment_for_ACICR__Ofwat____real.WR">#REF!</definedName>
    <definedName name="Company___IRE_totex_adjustment_for_ACICR__Ofwat____real.WWN">#REF!</definedName>
    <definedName name="Company___Long_term_CPI_H__assumed_percentage_increase">#REF!</definedName>
    <definedName name="Company___Measured_charge___business.ADDN1">#REF!</definedName>
    <definedName name="Company___Measured_charge___business.ADDN2">#REF!</definedName>
    <definedName name="Company___Measured_charge___business.BR">#REF!</definedName>
    <definedName name="Company___Measured_charge___business.WN">#REF!</definedName>
    <definedName name="Company___Measured_charge___business.WR">#REF!</definedName>
    <definedName name="Company___Measured_charge___business.WWN">#REF!</definedName>
    <definedName name="Company___Measured_charge___residential.ADDN1">#REF!</definedName>
    <definedName name="Company___Measured_charge___residential.ADDN2">#REF!</definedName>
    <definedName name="Company___Measured_charge___residential.BR">#REF!</definedName>
    <definedName name="Company___Measured_charge___residential.WN">#REF!</definedName>
    <definedName name="Company___Measured_charge___residential.WR">#REF!</definedName>
    <definedName name="Company___Measured_charge___residential.WWN">#REF!</definedName>
    <definedName name="Company___Movement_in_intangible_asset_and_investments_balance___control___nominal.ADDN1">#REF!</definedName>
    <definedName name="Company___Movement_in_intangible_asset_and_investments_balance___control___nominal.ADDN2">#REF!</definedName>
    <definedName name="Company___Movement_in_intangible_asset_and_investments_balance___control___nominal.BR">#REF!</definedName>
    <definedName name="Company___Movement_in_intangible_asset_and_investments_balance___control___nominal.WN">#REF!</definedName>
    <definedName name="Company___Movement_in_intangible_asset_and_investments_balance___control___nominal.WR">#REF!</definedName>
    <definedName name="Company___Movement_in_intangible_asset_and_investments_balance___control___nominal.WWN">#REF!</definedName>
    <definedName name="Company___Movement_in_other_liabilities___control___nominal.ADDN1">#REF!</definedName>
    <definedName name="Company___Movement_in_other_liabilities___control___nominal.ADDN2">#REF!</definedName>
    <definedName name="Company___Movement_in_other_liabilities___control___nominal.BR">#REF!</definedName>
    <definedName name="Company___Movement_in_other_liabilities___control___nominal.WN">#REF!</definedName>
    <definedName name="Company___Movement_in_other_liabilities___control___nominal.WR">#REF!</definedName>
    <definedName name="Company___Movement_in_other_liabilities___control___nominal.WWN">#REF!</definedName>
    <definedName name="Company___Movement_in_provisions___control___nominal.ADDN1">#REF!</definedName>
    <definedName name="Company___Movement_in_provisions___control___nominal.ADDN2">#REF!</definedName>
    <definedName name="Company___Movement_in_provisions___control___nominal.BR">#REF!</definedName>
    <definedName name="Company___Movement_in_provisions___control___nominal.WN">#REF!</definedName>
    <definedName name="Company___Movement_in_provisions___control___nominal.WR">#REF!</definedName>
    <definedName name="Company___Movement_in_provisions___control___nominal.WWN">#REF!</definedName>
    <definedName name="Company___movement_in_trade_debtor___business___nominal">#REF!</definedName>
    <definedName name="Company___Non_price_control_income___principal_services___real.ADDN1">#REF!</definedName>
    <definedName name="Company___Non_price_control_income___principal_services___real.ADDN2">#REF!</definedName>
    <definedName name="Company___Non_price_control_income___principal_services___real.BR">#REF!</definedName>
    <definedName name="Company___Non_price_control_income___principal_services___real.WN">#REF!</definedName>
    <definedName name="Company___Non_price_control_income___principal_services___real.WR">#REF!</definedName>
    <definedName name="Company___Non_price_control_income___principal_services___real.WWN">#REF!</definedName>
    <definedName name="Company___Non_price_control_income___third_party_services___Bulk_supplies___contract_not_qualifying_for_water_trading_incentives___signed_before_1_April_2020___real.ADDN1">#REF!</definedName>
    <definedName name="Company___Non_price_control_income___third_party_services___Bulk_supplies___contract_not_qualifying_for_water_trading_incentives___signed_before_1_April_2020___real.ADDN2">#REF!</definedName>
    <definedName name="Company___Non_price_control_income___third_party_services___Bulk_supplies___contract_not_qualifying_for_water_trading_incentives___signed_before_1_April_2020___real.BR">#REF!</definedName>
    <definedName name="Company___Non_price_control_income___third_party_services___Bulk_supplies___contract_not_qualifying_for_water_trading_incentives___signed_before_1_April_2020___real.WN">#REF!</definedName>
    <definedName name="Company___Non_price_control_income___third_party_services___Bulk_supplies___contract_not_qualifying_for_water_trading_incentives___signed_before_1_April_2020___real.WR">#REF!</definedName>
    <definedName name="Company___Non_price_control_income___third_party_services___Bulk_supplies___contract_not_qualifying_for_water_trading_incentives___signed_before_1_April_2020___real.WWN">#REF!</definedName>
    <definedName name="Company___Non_price_control_income___third_party_services___Bulk_supplies___contract_qualifying_for_water_trading_incentives___on_or_after_1_April_2020___real.ADDN1">#REF!</definedName>
    <definedName name="Company___Non_price_control_income___third_party_services___Bulk_supplies___contract_qualifying_for_water_trading_incentives___on_or_after_1_April_2020___real.ADDN2">#REF!</definedName>
    <definedName name="Company___Non_price_control_income___third_party_services___Bulk_supplies___contract_qualifying_for_water_trading_incentives___on_or_after_1_April_2020___real.BR">#REF!</definedName>
    <definedName name="Company___Non_price_control_income___third_party_services___Bulk_supplies___contract_qualifying_for_water_trading_incentives___on_or_after_1_April_2020___real.WN">#REF!</definedName>
    <definedName name="Company___Non_price_control_income___third_party_services___Bulk_supplies___contract_qualifying_for_water_trading_incentives___on_or_after_1_April_2020___real.WR">#REF!</definedName>
    <definedName name="Company___Non_price_control_income___third_party_services___Bulk_supplies___contract_qualifying_for_water_trading_incentives___on_or_after_1_April_2020___real.WWN">#REF!</definedName>
    <definedName name="Company___Non_price_control_income___third_party_services___Bulk_supplies___General___real.ADDN1">#REF!</definedName>
    <definedName name="Company___Non_price_control_income___third_party_services___Bulk_supplies___General___real.ADDN2">#REF!</definedName>
    <definedName name="Company___Non_price_control_income___third_party_services___Bulk_supplies___General___real.BR">#REF!</definedName>
    <definedName name="Company___Non_price_control_income___third_party_services___Bulk_supplies___General___real.WN">#REF!</definedName>
    <definedName name="Company___Non_price_control_income___third_party_services___Bulk_supplies___General___real.WR">#REF!</definedName>
    <definedName name="Company___Non_price_control_income___third_party_services___Bulk_supplies___General___real.WWN">#REF!</definedName>
    <definedName name="Company___Non_price_control_income___third_party_services___other___real.ADDN1">#REF!</definedName>
    <definedName name="Company___Non_price_control_income___third_party_services___other___real.ADDN2">#REF!</definedName>
    <definedName name="Company___Non_price_control_income___third_party_services___other___real.BR">#REF!</definedName>
    <definedName name="Company___Non_price_control_income___third_party_services___other___real.WN">#REF!</definedName>
    <definedName name="Company___Non_price_control_income___third_party_services___other___real.WR">#REF!</definedName>
    <definedName name="Company___Non_price_control_income___third_party_services___other___real.WWN">#REF!</definedName>
    <definedName name="Company___notional_target_gearing___control.ADDN1">#REF!</definedName>
    <definedName name="Company___notional_target_gearing___control.ADDN2">#REF!</definedName>
    <definedName name="Company___notional_target_gearing___control.BR">#REF!</definedName>
    <definedName name="Company___notional_target_gearing___control.WN">#REF!</definedName>
    <definedName name="Company___notional_target_gearing___control.WR">#REF!</definedName>
    <definedName name="Company___notional_target_gearing___control.WWN">#REF!</definedName>
    <definedName name="Company___opening_business_debtors_measured___nominal">#REF!</definedName>
    <definedName name="Company___opening_business_debtors_unmeasured___nominal">#REF!</definedName>
    <definedName name="Company___Opening_business_retail_measured_advance_receipts___nominal">#REF!</definedName>
    <definedName name="Company___Opening_business_retail_unmeasured_advance_receipts___nominal">#REF!</definedName>
    <definedName name="Company___Opening_Called_up_share_capital_balance___control___nominal.ADDN1">#REF!</definedName>
    <definedName name="Company___Opening_Called_up_share_capital_balance___control___nominal.ADDN2">#REF!</definedName>
    <definedName name="Company___Opening_Called_up_share_capital_balance___control___nominal.BR">#REF!</definedName>
    <definedName name="Company___Opening_Called_up_share_capital_balance___control___nominal.WN">#REF!</definedName>
    <definedName name="Company___Opening_Called_up_share_capital_balance___control___nominal.WR">#REF!</definedName>
    <definedName name="Company___Opening_Called_up_share_capital_balance___control___nominal.WWN">#REF!</definedName>
    <definedName name="Company___Opening_Capex_creditors_balance___control___nominal.ADDN1">#REF!</definedName>
    <definedName name="Company___Opening_Capex_creditors_balance___control___nominal.ADDN2">#REF!</definedName>
    <definedName name="Company___Opening_Capex_creditors_balance___control___nominal.BR">#REF!</definedName>
    <definedName name="Company___Opening_Capex_creditors_balance___control___nominal.WN">#REF!</definedName>
    <definedName name="Company___Opening_Capex_creditors_balance___control___nominal.WR">#REF!</definedName>
    <definedName name="Company___Opening_Capex_creditors_balance___control___nominal.WWN">#REF!</definedName>
    <definedName name="Company___Opening_Capital_allowance_balance___main_rate_pool___Capital_expenditure___control___nominal.ADDN1">#REF!</definedName>
    <definedName name="Company___Opening_Capital_allowance_balance___main_rate_pool___Capital_expenditure___control___nominal.ADDN2">#REF!</definedName>
    <definedName name="Company___Opening_Capital_allowance_balance___main_rate_pool___Capital_expenditure___control___nominal.BR">#REF!</definedName>
    <definedName name="Company___Opening_Capital_allowance_balance___main_rate_pool___Capital_expenditure___control___nominal.WN">#REF!</definedName>
    <definedName name="Company___Opening_Capital_allowance_balance___main_rate_pool___Capital_expenditure___control___nominal.WR">#REF!</definedName>
    <definedName name="Company___Opening_Capital_allowance_balance___main_rate_pool___Capital_expenditure___control___nominal.WWN">#REF!</definedName>
    <definedName name="Company___Opening_Capital_allowance_balance___special_rate_pool___Capital_expenditure___control___nominal.ADDN1">#REF!</definedName>
    <definedName name="Company___Opening_Capital_allowance_balance___special_rate_pool___Capital_expenditure___control___nominal.ADDN2">#REF!</definedName>
    <definedName name="Company___Opening_Capital_allowance_balance___special_rate_pool___Capital_expenditure___control___nominal.BR">#REF!</definedName>
    <definedName name="Company___Opening_Capital_allowance_balance___special_rate_pool___Capital_expenditure___control___nominal.WN">#REF!</definedName>
    <definedName name="Company___Opening_Capital_allowance_balance___special_rate_pool___Capital_expenditure___control___nominal.WR">#REF!</definedName>
    <definedName name="Company___Opening_Capital_allowance_balance___special_rate_pool___Capital_expenditure___control___nominal.WWN">#REF!</definedName>
    <definedName name="Company___Opening_Capital_allowance_balance___structures_and_buildings_pool___Capital_expenditure___control___nominal.ADDN1">#REF!</definedName>
    <definedName name="Company___Opening_Capital_allowance_balance___structures_and_buildings_pool___Capital_expenditure___control___nominal.ADDN2">#REF!</definedName>
    <definedName name="Company___Opening_Capital_allowance_balance___structures_and_buildings_pool___Capital_expenditure___control___nominal.BR">#REF!</definedName>
    <definedName name="Company___Opening_Capital_allowance_balance___structures_and_buildings_pool___Capital_expenditure___control___nominal.WN">#REF!</definedName>
    <definedName name="Company___Opening_Capital_allowance_balance___structures_and_buildings_pool___Capital_expenditure___control___nominal.WR">#REF!</definedName>
    <definedName name="Company___Opening_Capital_allowance_balance___structures_and_buildings_pool___Capital_expenditure___control___nominal.WWN">#REF!</definedName>
    <definedName name="Company___opening_current_tax_liabilities___control___nominal.ADDN1">#REF!</definedName>
    <definedName name="Company___opening_current_tax_liabilities___control___nominal.ADDN2">#REF!</definedName>
    <definedName name="Company___opening_current_tax_liabilities___control___nominal.BR">#REF!</definedName>
    <definedName name="Company___opening_current_tax_liabilities___control___nominal.WN">#REF!</definedName>
    <definedName name="Company___opening_current_tax_liabilities___control___nominal.WR">#REF!</definedName>
    <definedName name="Company___opening_current_tax_liabilities___control___nominal.WWN">#REF!</definedName>
    <definedName name="Company___opening_deferred_tax_balance___control___nominal.ADDN1">#REF!</definedName>
    <definedName name="Company___opening_deferred_tax_balance___control___nominal.ADDN2">#REF!</definedName>
    <definedName name="Company___opening_deferred_tax_balance___control___nominal.BR">#REF!</definedName>
    <definedName name="Company___opening_deferred_tax_balance___control___nominal.WN">#REF!</definedName>
    <definedName name="Company___opening_deferred_tax_balance___control___nominal.WR">#REF!</definedName>
    <definedName name="Company___opening_deferred_tax_balance___control___nominal.WWN">#REF!</definedName>
    <definedName name="Company___opening_dividend_cashflow_balance___control___nominal.ADDN1">#REF!</definedName>
    <definedName name="Company___opening_dividend_cashflow_balance___control___nominal.ADDN2">#REF!</definedName>
    <definedName name="Company___opening_dividend_cashflow_balance___control___nominal.BR">#REF!</definedName>
    <definedName name="Company___opening_dividend_cashflow_balance___control___nominal.WN">#REF!</definedName>
    <definedName name="Company___opening_dividend_cashflow_balance___control___nominal.WR">#REF!</definedName>
    <definedName name="Company___opening_dividend_cashflow_balance___control___nominal.WWN">#REF!</definedName>
    <definedName name="Company___Opening_Dividend_creditors_balance___control___nominal.ADDN1">#REF!</definedName>
    <definedName name="Company___Opening_Dividend_creditors_balance___control___nominal.ADDN2">#REF!</definedName>
    <definedName name="Company___Opening_Dividend_creditors_balance___control___nominal.BR">#REF!</definedName>
    <definedName name="Company___Opening_Dividend_creditors_balance___control___nominal.WN">#REF!</definedName>
    <definedName name="Company___Opening_Dividend_creditors_balance___control___nominal.WR">#REF!</definedName>
    <definedName name="Company___Opening_Dividend_creditors_balance___control___nominal.WWN">#REF!</definedName>
    <definedName name="Company___Opening_household_measured_advance_receipts___nominal">#REF!</definedName>
    <definedName name="Company___Opening_household_unmeasured_advance_receipts___nominal">#REF!</definedName>
    <definedName name="Company___opening_intangible_asset_and_investments_balance___control___nominal.ADDN1">#REF!</definedName>
    <definedName name="Company___opening_intangible_asset_and_investments_balance___control___nominal.ADDN2">#REF!</definedName>
    <definedName name="Company___opening_intangible_asset_and_investments_balance___control___nominal.BR">#REF!</definedName>
    <definedName name="Company___opening_intangible_asset_and_investments_balance___control___nominal.WN">#REF!</definedName>
    <definedName name="Company___opening_intangible_asset_and_investments_balance___control___nominal.WR">#REF!</definedName>
    <definedName name="Company___opening_intangible_asset_and_investments_balance___control___nominal.WWN">#REF!</definedName>
    <definedName name="Company___Opening_Non_distributable_reserves_balance___control___nominal.ADDN1">#REF!</definedName>
    <definedName name="Company___Opening_Non_distributable_reserves_balance___control___nominal.ADDN2">#REF!</definedName>
    <definedName name="Company___Opening_Non_distributable_reserves_balance___control___nominal.BR">#REF!</definedName>
    <definedName name="Company___Opening_Non_distributable_reserves_balance___control___nominal.WN">#REF!</definedName>
    <definedName name="Company___Opening_Non_distributable_reserves_balance___control___nominal.WR">#REF!</definedName>
    <definedName name="Company___Opening_Non_distributable_reserves_balance___control___nominal.WWN">#REF!</definedName>
    <definedName name="Company___Opening_Other_creditors_balance___control___nominal.ADDN1">#REF!</definedName>
    <definedName name="Company___Opening_Other_creditors_balance___control___nominal.ADDN2">#REF!</definedName>
    <definedName name="Company___Opening_Other_creditors_balance___control___nominal.BR">#REF!</definedName>
    <definedName name="Company___Opening_Other_creditors_balance___control___nominal.WN">#REF!</definedName>
    <definedName name="Company___Opening_Other_creditors_balance___control___nominal.WR">#REF!</definedName>
    <definedName name="Company___Opening_Other_creditors_balance___control___nominal.WWN">#REF!</definedName>
    <definedName name="Company___Opening_Other_debtors_balance___control___nominal.ADDN1">#REF!</definedName>
    <definedName name="Company___Opening_Other_debtors_balance___control___nominal.ADDN2">#REF!</definedName>
    <definedName name="Company___Opening_Other_debtors_balance___control___nominal.BR">#REF!</definedName>
    <definedName name="Company___Opening_Other_debtors_balance___control___nominal.WN">#REF!</definedName>
    <definedName name="Company___Opening_Other_debtors_balance___control___nominal.WR">#REF!</definedName>
    <definedName name="Company___Opening_Other_debtors_balance___control___nominal.WWN">#REF!</definedName>
    <definedName name="Company___Opening_Other_liabilities_balance___control___nominal.ADDN1">#REF!</definedName>
    <definedName name="Company___Opening_Other_liabilities_balance___control___nominal.ADDN2">#REF!</definedName>
    <definedName name="Company___Opening_Other_liabilities_balance___control___nominal.BR">#REF!</definedName>
    <definedName name="Company___Opening_Other_liabilities_balance___control___nominal.WN">#REF!</definedName>
    <definedName name="Company___Opening_Other_liabilities_balance___control___nominal.WR">#REF!</definedName>
    <definedName name="Company___Opening_Other_liabilities_balance___control___nominal.WWN">#REF!</definedName>
    <definedName name="Company___Opening_Provisions_balance___control___nominal.ADDN1">#REF!</definedName>
    <definedName name="Company___Opening_Provisions_balance___control___nominal.ADDN2">#REF!</definedName>
    <definedName name="Company___Opening_Provisions_balance___control___nominal.BR">#REF!</definedName>
    <definedName name="Company___Opening_Provisions_balance___control___nominal.WN">#REF!</definedName>
    <definedName name="Company___Opening_Provisions_balance___control___nominal.WR">#REF!</definedName>
    <definedName name="Company___Opening_Provisions_balance___control___nominal.WWN">#REF!</definedName>
    <definedName name="Company___Opening_retained_cash_balance___Business___nominal">#REF!</definedName>
    <definedName name="Company___Opening_retained_cash_balance___Residential___nominal">#REF!</definedName>
    <definedName name="Company___Opening_retained_earnings_balance___Business____nominal">#REF!</definedName>
    <definedName name="Company___opening_retained_earnings_balance___control___nominal.ADDN1">#REF!</definedName>
    <definedName name="Company___opening_retained_earnings_balance___control___nominal.ADDN2">#REF!</definedName>
    <definedName name="Company___opening_retained_earnings_balance___control___nominal.BR">#REF!</definedName>
    <definedName name="Company___opening_retained_earnings_balance___control___nominal.WN">#REF!</definedName>
    <definedName name="Company___opening_retained_earnings_balance___control___nominal.WR">#REF!</definedName>
    <definedName name="Company___opening_retained_earnings_balance___control___nominal.WWN">#REF!</definedName>
    <definedName name="Company___Opening_Retirement_benefit_asset____liabilities__balance___control___nominal.ADDN1">#REF!</definedName>
    <definedName name="Company___Opening_Retirement_benefit_asset____liabilities__balance___control___nominal.ADDN2">#REF!</definedName>
    <definedName name="Company___Opening_Retirement_benefit_asset____liabilities__balance___control___nominal.BR">#REF!</definedName>
    <definedName name="Company___Opening_Retirement_benefit_asset____liabilities__balance___control___nominal.WN">#REF!</definedName>
    <definedName name="Company___Opening_Retirement_benefit_asset____liabilities__balance___control___nominal.WR">#REF!</definedName>
    <definedName name="Company___Opening_Retirement_benefit_asset____liabilities__balance___control___nominal.WWN">#REF!</definedName>
    <definedName name="Company___opening_tax_loss_balance___wholesale.ADDN1">#REF!</definedName>
    <definedName name="Company___opening_tax_loss_balance___wholesale.ADDN2">#REF!</definedName>
    <definedName name="Company___opening_tax_loss_balance___wholesale.BR">#REF!</definedName>
    <definedName name="Company___opening_tax_loss_balance___wholesale.WN">#REF!</definedName>
    <definedName name="Company___opening_tax_loss_balance___wholesale.WR">#REF!</definedName>
    <definedName name="Company___opening_tax_loss_balance___wholesale.WWN">#REF!</definedName>
    <definedName name="Company___Opening_trade_and_other_payables___Wholesale_creditors___business_retail___nominal">#REF!</definedName>
    <definedName name="Company___Opening_Trade_creditors_balance___control___nominal.ADDN1">#REF!</definedName>
    <definedName name="Company___Opening_Trade_creditors_balance___control___nominal.ADDN2">#REF!</definedName>
    <definedName name="Company___Opening_Trade_creditors_balance___control___nominal.BR">#REF!</definedName>
    <definedName name="Company___Opening_Trade_creditors_balance___control___nominal.WN">#REF!</definedName>
    <definedName name="Company___Opening_Trade_creditors_balance___control___nominal.WR">#REF!</definedName>
    <definedName name="Company___Opening_Trade_creditors_balance___control___nominal.WWN">#REF!</definedName>
    <definedName name="Company___Opening_Trade_debtors_balance___control___nominal.ADDN1">#REF!</definedName>
    <definedName name="Company___Opening_Trade_debtors_balance___control___nominal.ADDN2">#REF!</definedName>
    <definedName name="Company___Opening_Trade_debtors_balance___control___nominal.BR">#REF!</definedName>
    <definedName name="Company___Opening_Trade_debtors_balance___control___nominal.WN">#REF!</definedName>
    <definedName name="Company___Opening_Trade_debtors_balance___control___nominal.WR">#REF!</definedName>
    <definedName name="Company___Opening_Trade_debtors_balance___control___nominal.WWN">#REF!</definedName>
    <definedName name="Company___operating_costs_associated_with_equity_issuance___real.ADDN1">#REF!</definedName>
    <definedName name="Company___operating_costs_associated_with_equity_issuance___real.ADDN2">#REF!</definedName>
    <definedName name="Company___operating_costs_associated_with_equity_issuance___real.BR">#REF!</definedName>
    <definedName name="Company___operating_costs_associated_with_equity_issuance___real.WN">#REF!</definedName>
    <definedName name="Company___operating_costs_associated_with_equity_issuance___real.WR">#REF!</definedName>
    <definedName name="Company___operating_costs_associated_with_equity_issuance___real.WWN">#REF!</definedName>
    <definedName name="Company___Ordinary_dividend_override___nominal">#REF!</definedName>
    <definedName name="Company___Ordinary_shares_issued___control___nominal.ADDN1">#REF!</definedName>
    <definedName name="Company___Ordinary_shares_issued___control___nominal.ADDN2">#REF!</definedName>
    <definedName name="Company___Ordinary_shares_issued___control___nominal.BR">#REF!</definedName>
    <definedName name="Company___Ordinary_shares_issued___control___nominal.WN">#REF!</definedName>
    <definedName name="Company___Ordinary_shares_issued___control___nominal.WR">#REF!</definedName>
    <definedName name="Company___Ordinary_shares_issued___control___nominal.WWN">#REF!</definedName>
    <definedName name="Company___Other_adjustments_to_taxable_profits___control___nominal.ADDN1">#REF!</definedName>
    <definedName name="Company___Other_adjustments_to_taxable_profits___control___nominal.ADDN2">#REF!</definedName>
    <definedName name="Company___Other_adjustments_to_taxable_profits___control___nominal.BR">#REF!</definedName>
    <definedName name="Company___Other_adjustments_to_taxable_profits___control___nominal.WN">#REF!</definedName>
    <definedName name="Company___Other_adjustments_to_taxable_profits___control___nominal.WR">#REF!</definedName>
    <definedName name="Company___Other_adjustments_to_taxable_profits___control___nominal.WWN">#REF!</definedName>
    <definedName name="Company___Other_creditors_target_balance___control___nominal.ADDN1">#REF!</definedName>
    <definedName name="Company___Other_creditors_target_balance___control___nominal.ADDN2">#REF!</definedName>
    <definedName name="Company___Other_creditors_target_balance___control___nominal.BR">#REF!</definedName>
    <definedName name="Company___Other_creditors_target_balance___control___nominal.WN">#REF!</definedName>
    <definedName name="Company___Other_creditors_target_balance___control___nominal.WR">#REF!</definedName>
    <definedName name="Company___Other_creditors_target_balance___control___nominal.WWN">#REF!</definedName>
    <definedName name="Company___other_debtors_target_balance___control___nominal.ADDN1">#REF!</definedName>
    <definedName name="Company___other_debtors_target_balance___control___nominal.ADDN2">#REF!</definedName>
    <definedName name="Company___other_debtors_target_balance___control___nominal.BR">#REF!</definedName>
    <definedName name="Company___other_debtors_target_balance___control___nominal.WN">#REF!</definedName>
    <definedName name="Company___other_debtors_target_balance___control___nominal.WR">#REF!</definedName>
    <definedName name="Company___other_debtors_target_balance___control___nominal.WWN">#REF!</definedName>
    <definedName name="Company___Other_operating_income___real.ADDN1">#REF!</definedName>
    <definedName name="Company___Other_operating_income___real.ADDN2">#REF!</definedName>
    <definedName name="Company___Other_operating_income___real.BR">#REF!</definedName>
    <definedName name="Company___Other_operating_income___real.WN">#REF!</definedName>
    <definedName name="Company___Other_operating_income___real.WR">#REF!</definedName>
    <definedName name="Company___Other_operating_income___real.WWN">#REF!</definedName>
    <definedName name="Company___Other_price_control_income___Third_party_revenue___real.ADDN1">#REF!</definedName>
    <definedName name="Company___Other_price_control_income___Third_party_revenue___real.ADDN2">#REF!</definedName>
    <definedName name="Company___Other_price_control_income___Third_party_revenue___real.BR">#REF!</definedName>
    <definedName name="Company___Other_price_control_income___Third_party_revenue___real.WN">#REF!</definedName>
    <definedName name="Company___Other_price_control_income___Third_party_revenue___real.WR">#REF!</definedName>
    <definedName name="Company___Other_price_control_income___Third_party_revenue___real.WWN">#REF!</definedName>
    <definedName name="Company___Other_taxable_income___Amortisation_on_grants_and_contributions___control___nominal.ADDN1">#REF!</definedName>
    <definedName name="Company___Other_taxable_income___Amortisation_on_grants_and_contributions___control___nominal.ADDN2">#REF!</definedName>
    <definedName name="Company___Other_taxable_income___Amortisation_on_grants_and_contributions___control___nominal.BR">#REF!</definedName>
    <definedName name="Company___Other_taxable_income___Amortisation_on_grants_and_contributions___control___nominal.WN">#REF!</definedName>
    <definedName name="Company___Other_taxable_income___Amortisation_on_grants_and_contributions___control___nominal.WR">#REF!</definedName>
    <definedName name="Company___Other_taxable_income___Amortisation_on_grants_and_contributions___control___nominal.WWN">#REF!</definedName>
    <definedName name="Company___Other_taxable_income___Grants_and_contributions_taxable_on_receipt___control___nominal.ADDN1">#REF!</definedName>
    <definedName name="Company___Other_taxable_income___Grants_and_contributions_taxable_on_receipt___control___nominal.ADDN2">#REF!</definedName>
    <definedName name="Company___Other_taxable_income___Grants_and_contributions_taxable_on_receipt___control___nominal.BR">#REF!</definedName>
    <definedName name="Company___Other_taxable_income___Grants_and_contributions_taxable_on_receipt___control___nominal.WN">#REF!</definedName>
    <definedName name="Company___Other_taxable_income___Grants_and_contributions_taxable_on_receipt___control___nominal.WR">#REF!</definedName>
    <definedName name="Company___Other_taxable_income___Grants_and_contributions_taxable_on_receipt___control___nominal.WWN">#REF!</definedName>
    <definedName name="Company___P_L_expenditure_not_allowable_as_a_deduction_from_taxable_trading_profits___control___nominal.ADDN1">#REF!</definedName>
    <definedName name="Company___P_L_expenditure_not_allowable_as_a_deduction_from_taxable_trading_profits___control___nominal.ADDN2">#REF!</definedName>
    <definedName name="Company___P_L_expenditure_not_allowable_as_a_deduction_from_taxable_trading_profits___control___nominal.BR">#REF!</definedName>
    <definedName name="Company___P_L_expenditure_not_allowable_as_a_deduction_from_taxable_trading_profits___control___nominal.WN">#REF!</definedName>
    <definedName name="Company___P_L_expenditure_not_allowable_as_a_deduction_from_taxable_trading_profits___control___nominal.WR">#REF!</definedName>
    <definedName name="Company___P_L_expenditure_not_allowable_as_a_deduction_from_taxable_trading_profits___control___nominal.WWN">#REF!</definedName>
    <definedName name="Company___P_L_expenditure_relating_to_renewals_not_allowable_as_a_deduction_from_taxable_trading_profits___control___nominal.ADDN1">#REF!</definedName>
    <definedName name="Company___P_L_expenditure_relating_to_renewals_not_allowable_as_a_deduction_from_taxable_trading_profits___control___nominal.ADDN2">#REF!</definedName>
    <definedName name="Company___P_L_expenditure_relating_to_renewals_not_allowable_as_a_deduction_from_taxable_trading_profits___control___nominal.BR">#REF!</definedName>
    <definedName name="Company___P_L_expenditure_relating_to_renewals_not_allowable_as_a_deduction_from_taxable_trading_profits___control___nominal.WN">#REF!</definedName>
    <definedName name="Company___P_L_expenditure_relating_to_renewals_not_allowable_as_a_deduction_from_taxable_trading_profits___control___nominal.WR">#REF!</definedName>
    <definedName name="Company___P_L_expenditure_relating_to_renewals_not_allowable_as_a_deduction_from_taxable_trading_profits___control___nominal.WWN">#REF!</definedName>
    <definedName name="Company___PAYG_Rate___Total_PAYG_rate.ADDN1">#REF!</definedName>
    <definedName name="Company___PAYG_Rate___Total_PAYG_rate.ADDN2">#REF!</definedName>
    <definedName name="Company___PAYG_Rate___Total_PAYG_rate.BR">#REF!</definedName>
    <definedName name="Company___PAYG_Rate___Total_PAYG_rate.WN">#REF!</definedName>
    <definedName name="Company___PAYG_Rate___Total_PAYG_rate.WR">#REF!</definedName>
    <definedName name="Company___PAYG_Rate___Total_PAYG_rate.WWN">#REF!</definedName>
    <definedName name="Company___Percentage_retail_earnings_distributed_as_dividends">#REF!</definedName>
    <definedName name="Company___Post_financeability_adjustments_eligible_for_tax_uplift___real.ADDN1">#REF!</definedName>
    <definedName name="Company___Post_financeability_adjustments_eligible_for_tax_uplift___real.ADDN2">#REF!</definedName>
    <definedName name="Company___Post_financeability_adjustments_eligible_for_tax_uplift___real.BR">#REF!</definedName>
    <definedName name="Company___Post_financeability_adjustments_eligible_for_tax_uplift___real.WN">#REF!</definedName>
    <definedName name="Company___Post_financeability_adjustments_eligible_for_tax_uplift___real.WR">#REF!</definedName>
    <definedName name="Company___Post_financeability_adjustments_eligible_for_tax_uplift___real.WWN">#REF!</definedName>
    <definedName name="Company___Post_financeability_adjustments_not_eligible_for_tax_uplift___real.ADDN1">#REF!</definedName>
    <definedName name="Company___Post_financeability_adjustments_not_eligible_for_tax_uplift___real.ADDN2">#REF!</definedName>
    <definedName name="Company___Post_financeability_adjustments_not_eligible_for_tax_uplift___real.BR">#REF!</definedName>
    <definedName name="Company___Post_financeability_adjustments_not_eligible_for_tax_uplift___real.WN">#REF!</definedName>
    <definedName name="Company___Post_financeability_adjustments_not_eligible_for_tax_uplift___real.WR">#REF!</definedName>
    <definedName name="Company___Post_financeability_adjustments_not_eligible_for_tax_uplift___real.WWN">#REF!</definedName>
    <definedName name="Company___Pre_2020_RCV_opening_balance___real.ADDN1">#REF!</definedName>
    <definedName name="Company___Pre_2020_RCV_opening_balance___real.ADDN2">#REF!</definedName>
    <definedName name="Company___Pre_2020_RCV_opening_balance___real.BR">#REF!</definedName>
    <definedName name="Company___Pre_2020_RCV_opening_balance___real.WN">#REF!</definedName>
    <definedName name="Company___Pre_2020_RCV_opening_balance___real.WR">#REF!</definedName>
    <definedName name="Company___Pre_2020_RCV_opening_balance___real.WWN">#REF!</definedName>
    <definedName name="Company___Pre_2025_RCV_Run_off_rate.ADDN1">#REF!</definedName>
    <definedName name="Company___Pre_2025_RCV_Run_off_rate.ADDN2">#REF!</definedName>
    <definedName name="Company___Pre_2025_RCV_Run_off_rate.BR">#REF!</definedName>
    <definedName name="Company___Pre_2025_RCV_Run_off_rate.WN">#REF!</definedName>
    <definedName name="Company___Pre_2025_RCV_Run_off_rate.WR">#REF!</definedName>
    <definedName name="Company___Pre_2025_RCV_Run_off_rate.WWN">#REF!</definedName>
    <definedName name="Company___Price_control_income___third_party_services___Rechargeable_works___real.ADDN1">#REF!</definedName>
    <definedName name="Company___Price_control_income___third_party_services___Rechargeable_works___real.ADDN2">#REF!</definedName>
    <definedName name="Company___Price_control_income___third_party_services___Rechargeable_works___real.BR">#REF!</definedName>
    <definedName name="Company___Price_control_income___third_party_services___Rechargeable_works___real.WN">#REF!</definedName>
    <definedName name="Company___Price_control_income___third_party_services___Rechargeable_works___real.WR">#REF!</definedName>
    <definedName name="Company___Price_control_income___third_party_services___Rechargeable_works___real.WWN">#REF!</definedName>
    <definedName name="Company___Prior_period_company_residential_apportionment">#REF!</definedName>
    <definedName name="Company___Proportion_of_capitalised_revenue_expenditure__infra___non_infra_.ADDN1">#REF!</definedName>
    <definedName name="Company___Proportion_of_capitalised_revenue_expenditure__infra___non_infra_.ADDN2">#REF!</definedName>
    <definedName name="Company___Proportion_of_capitalised_revenue_expenditure__infra___non_infra_.BR">#REF!</definedName>
    <definedName name="Company___Proportion_of_capitalised_revenue_expenditure__infra___non_infra_.WN">#REF!</definedName>
    <definedName name="Company___Proportion_of_capitalised_revenue_expenditure__infra___non_infra_.WR">#REF!</definedName>
    <definedName name="Company___Proportion_of_capitalised_revenue_expenditure__infra___non_infra_.WWN">#REF!</definedName>
    <definedName name="Company___proportion_of_new_capital_expenditure_not_qualifying_for_capital_allowance_deductions.ADDN1">#REF!</definedName>
    <definedName name="Company___proportion_of_new_capital_expenditure_not_qualifying_for_capital_allowance_deductions.ADDN2">#REF!</definedName>
    <definedName name="Company___proportion_of_new_capital_expenditure_not_qualifying_for_capital_allowance_deductions.BR">#REF!</definedName>
    <definedName name="Company___proportion_of_new_capital_expenditure_not_qualifying_for_capital_allowance_deductions.WN">#REF!</definedName>
    <definedName name="Company___proportion_of_new_capital_expenditure_not_qualifying_for_capital_allowance_deductions.WR">#REF!</definedName>
    <definedName name="Company___proportion_of_new_capital_expenditure_not_qualifying_for_capital_allowance_deductions.WWN">#REF!</definedName>
    <definedName name="Company___proportion_of_new_capital_expenditure_qualifying_for_a_full_deduction.ADDN1">#REF!</definedName>
    <definedName name="Company___proportion_of_new_capital_expenditure_qualifying_for_a_full_deduction.ADDN2">#REF!</definedName>
    <definedName name="Company___proportion_of_new_capital_expenditure_qualifying_for_a_full_deduction.BR">#REF!</definedName>
    <definedName name="Company___proportion_of_new_capital_expenditure_qualifying_for_a_full_deduction.WN">#REF!</definedName>
    <definedName name="Company___proportion_of_new_capital_expenditure_qualifying_for_a_full_deduction.WR">#REF!</definedName>
    <definedName name="Company___proportion_of_new_capital_expenditure_qualifying_for_a_full_deduction.WWN">#REF!</definedName>
    <definedName name="Company___Proportion_of_new_capital_expenditure_qualifying_for_high_level_deduction_main_rate_pool.ADDN1">#REF!</definedName>
    <definedName name="Company___Proportion_of_new_capital_expenditure_qualifying_for_high_level_deduction_main_rate_pool.ADDN2">#REF!</definedName>
    <definedName name="Company___Proportion_of_new_capital_expenditure_qualifying_for_high_level_deduction_main_rate_pool.BR">#REF!</definedName>
    <definedName name="Company___Proportion_of_new_capital_expenditure_qualifying_for_high_level_deduction_main_rate_pool.WN">#REF!</definedName>
    <definedName name="Company___Proportion_of_new_capital_expenditure_qualifying_for_high_level_deduction_main_rate_pool.WR">#REF!</definedName>
    <definedName name="Company___Proportion_of_new_capital_expenditure_qualifying_for_high_level_deduction_main_rate_pool.WWN">#REF!</definedName>
    <definedName name="Company___Proportion_of_new_capital_expenditure_qualifying_for_high_level_deduction_special_rate_pool.ADDN1">#REF!</definedName>
    <definedName name="Company___Proportion_of_new_capital_expenditure_qualifying_for_high_level_deduction_special_rate_pool.ADDN2">#REF!</definedName>
    <definedName name="Company___Proportion_of_new_capital_expenditure_qualifying_for_high_level_deduction_special_rate_pool.BR">#REF!</definedName>
    <definedName name="Company___Proportion_of_new_capital_expenditure_qualifying_for_high_level_deduction_special_rate_pool.WN">#REF!</definedName>
    <definedName name="Company___Proportion_of_new_capital_expenditure_qualifying_for_high_level_deduction_special_rate_pool.WR">#REF!</definedName>
    <definedName name="Company___Proportion_of_new_capital_expenditure_qualifying_for_high_level_deduction_special_rate_pool.WWN">#REF!</definedName>
    <definedName name="Company___Proportion_of_new_capital_expenditure_qualifying_for_high_level_deduction_structures_and_buildings_pool.ADDN1">#REF!</definedName>
    <definedName name="Company___Proportion_of_new_capital_expenditure_qualifying_for_high_level_deduction_structures_and_buildings_pool.ADDN2">#REF!</definedName>
    <definedName name="Company___Proportion_of_new_capital_expenditure_qualifying_for_high_level_deduction_structures_and_buildings_pool.BR">#REF!</definedName>
    <definedName name="Company___Proportion_of_new_capital_expenditure_qualifying_for_high_level_deduction_structures_and_buildings_pool.WN">#REF!</definedName>
    <definedName name="Company___Proportion_of_new_capital_expenditure_qualifying_for_high_level_deduction_structures_and_buildings_pool.WR">#REF!</definedName>
    <definedName name="Company___Proportion_of_new_capital_expenditure_qualifying_for_high_level_deduction_structures_and_buildings_pool.WWN">#REF!</definedName>
    <definedName name="Company___Proportion_of_RPI_ILD">#REF!</definedName>
    <definedName name="Company___proportion_of_taxable_profits_available_for_tax_loss_utilisation">#REF!</definedName>
    <definedName name="Company___QAA_reward__penalty____real.ADDN1">#REF!</definedName>
    <definedName name="Company___QAA_reward__penalty____real.ADDN2">#REF!</definedName>
    <definedName name="Company___QAA_reward__penalty____real.BR">#REF!</definedName>
    <definedName name="Company___QAA_reward__penalty____real.WN">#REF!</definedName>
    <definedName name="Company___QAA_reward__penalty____real.WR">#REF!</definedName>
    <definedName name="Company___QAA_reward__penalty____real.WWN">#REF!</definedName>
    <definedName name="Company___real_dividend_growth">#REF!</definedName>
    <definedName name="Company___Reprofiling_revenue___real.ADDN1">#REF!</definedName>
    <definedName name="Company___Reprofiling_revenue___real.ADDN2">#REF!</definedName>
    <definedName name="Company___Reprofiling_revenue___real.BR">#REF!</definedName>
    <definedName name="Company___Reprofiling_revenue___real.WN">#REF!</definedName>
    <definedName name="Company___Reprofiling_revenue___real.WR">#REF!</definedName>
    <definedName name="Company___Reprofiling_revenue___real.WWN">#REF!</definedName>
    <definedName name="Company___Residential_net_margin_for_company">#REF!</definedName>
    <definedName name="Company___Residential_Retail_allowed_depreciation__post_efficiency_challenge_and_adjustments____real">#REF!</definedName>
    <definedName name="Company___Residential_retail_costs__opex_plus_depn__exc_3rd_party_services____measured___Wastewater_only___nominal">#REF!</definedName>
    <definedName name="Company___Residential_retail_costs__opex_plus_depn__exc_3rd_party_services____measured___Water_only___nominal">#REF!</definedName>
    <definedName name="Company___Residential_retail_costs__opex_plus_depn__exc_3rd_party_services____unmeasured___Wastewater_only___nominal">#REF!</definedName>
    <definedName name="Company___Residential_retail_costs__opex_plus_depn__exc_3rd_party_services____unmeasured___Water_only___nominal">#REF!</definedName>
    <definedName name="Company___Residential_retail_revenue_adjustment_active___real">#REF!</definedName>
    <definedName name="Company___Retail___Corporation_tax_creditor_b_f___nominal">#REF!</definedName>
    <definedName name="Company___Retail___Retail_creditor_months__Payment_terms___Business_retail_pays_wholesaler_in_arrears__advance_">#REF!</definedName>
    <definedName name="Company___Retail___Retail_creditor_months__Payment_terms___Residential_retail_pays_wholesaler_in_arrears__advance_">#REF!</definedName>
    <definedName name="Company___Retirement_benefit_asset____liability__balance___Business___nominal">#REF!</definedName>
    <definedName name="Company___Retirement_benefit_asset____liability__balance___Residential___nominal">#REF!</definedName>
    <definedName name="Company___RPI_CPIH_wedge_for_RPI_ILD_indexation_rate">#REF!</definedName>
    <definedName name="Company___Run_off_rate_for_Post_2025_RCV.ADDN1">#REF!</definedName>
    <definedName name="Company___Run_off_rate_for_Post_2025_RCV.ADDN2">#REF!</definedName>
    <definedName name="Company___Run_off_rate_for_Post_2025_RCV.BR">#REF!</definedName>
    <definedName name="Company___Run_off_rate_for_Post_2025_RCV.WN">#REF!</definedName>
    <definedName name="Company___Run_off_rate_for_Post_2025_RCV.WR">#REF!</definedName>
    <definedName name="Company___Run_off_rate_for_Post_2025_RCV.WWN">#REF!</definedName>
    <definedName name="Company___Statutory_Corporation_tax_rate">#REF!</definedName>
    <definedName name="Company___Tariff_Band___Forecast_allocated_wholesale_charge___nominal.1">#REF!</definedName>
    <definedName name="Company___Tariff_Band___Forecast_allocated_wholesale_charge___nominal.2">#REF!</definedName>
    <definedName name="Company___Tariff_Band___Forecast_allocated_wholesale_charge___nominal.3">#REF!</definedName>
    <definedName name="Company___tariff_band___net_margin_percentage.1">#REF!</definedName>
    <definedName name="Company___tariff_band___net_margin_percentage.2">#REF!</definedName>
    <definedName name="Company___tariff_band___net_margin_percentage.3">#REF!</definedName>
    <definedName name="Company___Tariff_Band___Number_of_customers___Tariff_Band.1">#REF!</definedName>
    <definedName name="Company___Tariff_Band___Number_of_customers___Tariff_Band.2">#REF!</definedName>
    <definedName name="Company___Tariff_Band___Number_of_customers___Tariff_Band.3">#REF!</definedName>
    <definedName name="Company___tax_cashflow_initial_balance.ADDN1">#REF!</definedName>
    <definedName name="Company___tax_cashflow_initial_balance.ADDN2">#REF!</definedName>
    <definedName name="Company___tax_cashflow_initial_balance.BR">#REF!</definedName>
    <definedName name="Company___tax_cashflow_initial_balance.WN">#REF!</definedName>
    <definedName name="Company___tax_cashflow_initial_balance.WR">#REF!</definedName>
    <definedName name="Company___tax_cashflow_initial_balance.WWN">#REF!</definedName>
    <definedName name="Company___Tax_loss_allowance___nominal">#REF!</definedName>
    <definedName name="Company___Tonnes_of_dry_solid___BR">#REF!</definedName>
    <definedName name="Company___Total_Additional_control_customers_WN">#REF!</definedName>
    <definedName name="Company___Total_Additional_control_customers_WR">#REF!</definedName>
    <definedName name="Company___Total_direct_procurement_from_customers___infrastructure_cost_1___real.ADDN1">#REF!</definedName>
    <definedName name="Company___Total_direct_procurement_from_customers___infrastructure_cost_1___real.ADDN2">#REF!</definedName>
    <definedName name="Company___Total_direct_procurement_from_customers___infrastructure_cost_1___real.BR">#REF!</definedName>
    <definedName name="Company___Total_direct_procurement_from_customers___infrastructure_cost_1___real.WN">#REF!</definedName>
    <definedName name="Company___Total_direct_procurement_from_customers___infrastructure_cost_1___real.WR">#REF!</definedName>
    <definedName name="Company___Total_direct_procurement_from_customers___infrastructure_cost_1___real.WWN">#REF!</definedName>
    <definedName name="Company___Total_direct_procurement_from_customers___infrastructure_cost_2___real.ADDN1">#REF!</definedName>
    <definedName name="Company___Total_direct_procurement_from_customers___infrastructure_cost_2___real.ADDN2">#REF!</definedName>
    <definedName name="Company___Total_direct_procurement_from_customers___infrastructure_cost_2___real.BR">#REF!</definedName>
    <definedName name="Company___Total_direct_procurement_from_customers___infrastructure_cost_2___real.WN">#REF!</definedName>
    <definedName name="Company___Total_direct_procurement_from_customers___infrastructure_cost_2___real.WR">#REF!</definedName>
    <definedName name="Company___Total_direct_procurement_from_customers___infrastructure_cost_2___real.WWN">#REF!</definedName>
    <definedName name="Company___Total_direct_procurement_from_customers___infrastructure_cost_3___real.ADDN1">#REF!</definedName>
    <definedName name="Company___Total_direct_procurement_from_customers___infrastructure_cost_3___real.ADDN2">#REF!</definedName>
    <definedName name="Company___Total_direct_procurement_from_customers___infrastructure_cost_3___real.BR">#REF!</definedName>
    <definedName name="Company___Total_direct_procurement_from_customers___infrastructure_cost_3___real.WN">#REF!</definedName>
    <definedName name="Company___Total_direct_procurement_from_customers___infrastructure_cost_3___real.WR">#REF!</definedName>
    <definedName name="Company___Total_direct_procurement_from_customers___infrastructure_cost_3___real.WWN">#REF!</definedName>
    <definedName name="Company___Total_direct_procurement_from_customers___infrastructure_cost_4___real.ADDN1">#REF!</definedName>
    <definedName name="Company___Total_direct_procurement_from_customers___infrastructure_cost_4___real.ADDN2">#REF!</definedName>
    <definedName name="Company___Total_direct_procurement_from_customers___infrastructure_cost_4___real.BR">#REF!</definedName>
    <definedName name="Company___Total_direct_procurement_from_customers___infrastructure_cost_4___real.WN">#REF!</definedName>
    <definedName name="Company___Total_direct_procurement_from_customers___infrastructure_cost_4___real.WR">#REF!</definedName>
    <definedName name="Company___Total_direct_procurement_from_customers___infrastructure_cost_4___real.WWN">#REF!</definedName>
    <definedName name="Company___Total_direct_procurement_from_customers___infrastructure_cost_5___real.ADDN1">#REF!</definedName>
    <definedName name="Company___Total_direct_procurement_from_customers___infrastructure_cost_5___real.ADDN2">#REF!</definedName>
    <definedName name="Company___Total_direct_procurement_from_customers___infrastructure_cost_5___real.BR">#REF!</definedName>
    <definedName name="Company___Total_direct_procurement_from_customers___infrastructure_cost_5___real.WN">#REF!</definedName>
    <definedName name="Company___Total_direct_procurement_from_customers___infrastructure_cost_5___real.WR">#REF!</definedName>
    <definedName name="Company___Total_direct_procurement_from_customers___infrastructure_cost_5___real.WWN">#REF!</definedName>
    <definedName name="Company___Total_direct_procurement_from_customers___infrastructure_cost_6___real.ADDN1">#REF!</definedName>
    <definedName name="Company___Total_direct_procurement_from_customers___infrastructure_cost_6___real.ADDN2">#REF!</definedName>
    <definedName name="Company___Total_direct_procurement_from_customers___infrastructure_cost_6___real.BR">#REF!</definedName>
    <definedName name="Company___Total_direct_procurement_from_customers___infrastructure_cost_6___real.WN">#REF!</definedName>
    <definedName name="Company___Total_direct_procurement_from_customers___infrastructure_cost_6___real.WR">#REF!</definedName>
    <definedName name="Company___Total_direct_procurement_from_customers___infrastructure_cost_6___real.WWN">#REF!</definedName>
    <definedName name="Company___Total_gross_operational_expenditure___real___including_cost_sharing___real.ADDN1">#REF!</definedName>
    <definedName name="Company___Total_gross_operational_expenditure___real___including_cost_sharing___real.ADDN2">#REF!</definedName>
    <definedName name="Company___Total_gross_operational_expenditure___real___including_cost_sharing___real.BR">#REF!</definedName>
    <definedName name="Company___Total_gross_operational_expenditure___real___including_cost_sharing___real.WN">#REF!</definedName>
    <definedName name="Company___Total_gross_operational_expenditure___real___including_cost_sharing___real.WR">#REF!</definedName>
    <definedName name="Company___Total_gross_operational_expenditure___real___including_cost_sharing___real.WWN">#REF!</definedName>
    <definedName name="Company___Trade_and_other_payables___Retail_other_payables___nominal">#REF!</definedName>
    <definedName name="Company___Trade_and_other_payables___Retail_trade_payables___nominal">#REF!</definedName>
    <definedName name="Company___Trade_and_other_payables___Wholesale_creditors___residential_retail___nominal">#REF!</definedName>
    <definedName name="Company___Unmeasured_charge___business.ADDN1">#REF!</definedName>
    <definedName name="Company___Unmeasured_charge___business.ADDN2">#REF!</definedName>
    <definedName name="Company___Unmeasured_charge___business.BR">#REF!</definedName>
    <definedName name="Company___Unmeasured_charge___business.WN">#REF!</definedName>
    <definedName name="Company___Unmeasured_charge___business.WR">#REF!</definedName>
    <definedName name="Company___Unmeasured_charge___business.WWN">#REF!</definedName>
    <definedName name="Company___Unmeasured_charge___residential.ADDN1">#REF!</definedName>
    <definedName name="Company___Unmeasured_charge___residential.ADDN2">#REF!</definedName>
    <definedName name="Company___Unmeasured_charge___residential.BR">#REF!</definedName>
    <definedName name="Company___Unmeasured_charge___residential.WN">#REF!</definedName>
    <definedName name="Company___Unmeasured_charge___residential.WR">#REF!</definedName>
    <definedName name="Company___Unmeasured_charge___residential.WWN">#REF!</definedName>
    <definedName name="Company___Water_efficiency_funding___real.ADDN1">#REF!</definedName>
    <definedName name="Company___Water_efficiency_funding___real.ADDN2">#REF!</definedName>
    <definedName name="Company___Water_efficiency_funding___real.BR">#REF!</definedName>
    <definedName name="Company___Water_efficiency_funding___real.WN">#REF!</definedName>
    <definedName name="Company___Water_efficiency_funding___real.WR">#REF!</definedName>
    <definedName name="Company___Water_efficiency_funding___real.WWN">#REF!</definedName>
    <definedName name="Company___Wholesale___Trade_creditor_days___control.ADDN1">#REF!</definedName>
    <definedName name="Company___Wholesale___Trade_creditor_days___control.ADDN2">#REF!</definedName>
    <definedName name="Company___Wholesale___Trade_creditor_days___control.BR">#REF!</definedName>
    <definedName name="Company___Wholesale___Trade_creditor_days___control.WN">#REF!</definedName>
    <definedName name="Company___Wholesale___Trade_creditor_days___control.WR">#REF!</definedName>
    <definedName name="Company___Wholesale___Trade_creditor_days___control.WWN">#REF!</definedName>
    <definedName name="Company___Wholesale_and_retail_line_item_split___actual_company_structure___Retained_profits___residential_retail___nominal">#REF!</definedName>
    <definedName name="Company___Wholesale_and_retail_line_item_split___Capex_creditor___business_retail___nominal">#REF!</definedName>
    <definedName name="Company___Wholesale_and_retail_line_item_split___capex_creditors___residential_retail___nominal">#REF!</definedName>
    <definedName name="Company___Wholesale_DB_pension_cash_excess_over_charge___control___real.ADDN1">#REF!</definedName>
    <definedName name="Company___Wholesale_DB_pension_cash_excess_over_charge___control___real.ADDN2">#REF!</definedName>
    <definedName name="Company___Wholesale_DB_pension_cash_excess_over_charge___control___real.BR">#REF!</definedName>
    <definedName name="Company___Wholesale_DB_pension_cash_excess_over_charge___control___real.WN">#REF!</definedName>
    <definedName name="Company___Wholesale_DB_pension_cash_excess_over_charge___control___real.WR">#REF!</definedName>
    <definedName name="Company___Wholesale_DB_pension_cash_excess_over_charge___control___real.WWN">#REF!</definedName>
    <definedName name="Company___Wholesale_fixed_asset_life__post_override____control.ADDN1">#REF!</definedName>
    <definedName name="Company___Wholesale_fixed_asset_life__post_override____control.ADDN2">#REF!</definedName>
    <definedName name="Company___Wholesale_fixed_asset_life__post_override____control.BR">#REF!</definedName>
    <definedName name="Company___Wholesale_fixed_asset_life__post_override____control.WN">#REF!</definedName>
    <definedName name="Company___Wholesale_fixed_asset_life__post_override____control.WR">#REF!</definedName>
    <definedName name="Company___Wholesale_fixed_asset_life__post_override____control.WWN">#REF!</definedName>
    <definedName name="Company___Wholesale_WACC___notional___Cost_of_debt___nominal.ADDN1">#REF!</definedName>
    <definedName name="Company___Wholesale_WACC___notional___Cost_of_debt___nominal.ADDN2">#REF!</definedName>
    <definedName name="Company___Wholesale_WACC___notional___Cost_of_debt___nominal.BR">#REF!</definedName>
    <definedName name="Company___Wholesale_WACC___notional___Cost_of_debt___nominal.WN">#REF!</definedName>
    <definedName name="Company___Wholesale_WACC___notional___Cost_of_debt___nominal.WR">#REF!</definedName>
    <definedName name="Company___Wholesale_WACC___notional___Cost_of_debt___nominal.WWN">#REF!</definedName>
    <definedName name="Company___Wholesale_WACC___notional___Equity___nominal.ADDN1">#REF!</definedName>
    <definedName name="Company___Wholesale_WACC___notional___Equity___nominal.ADDN2">#REF!</definedName>
    <definedName name="Company___Wholesale_WACC___notional___Equity___nominal.BR">#REF!</definedName>
    <definedName name="Company___Wholesale_WACC___notional___Equity___nominal.WN">#REF!</definedName>
    <definedName name="Company___Wholesale_WACC___notional___Equity___nominal.WR">#REF!</definedName>
    <definedName name="Company___Wholesale_WACC___notional___Equity___nominal.WWN">#REF!</definedName>
    <definedName name="Company___Wholesale_WACC___notional___Gearing___nominal.ADDN1">#REF!</definedName>
    <definedName name="Company___Wholesale_WACC___notional___Gearing___nominal.ADDN2">#REF!</definedName>
    <definedName name="Company___Wholesale_WACC___notional___Gearing___nominal.BR">#REF!</definedName>
    <definedName name="Company___Wholesale_WACC___notional___Gearing___nominal.WN">#REF!</definedName>
    <definedName name="Company___Wholesale_WACC___notional___Gearing___nominal.WR">#REF!</definedName>
    <definedName name="Company___Wholesale_WACC___notional___Gearing___nominal.WWN">#REF!</definedName>
    <definedName name="Company___Year_on_year___change___CPI_H___Financial_year_average_indices_year_on_year__">#REF!</definedName>
    <definedName name="COMPANY_ACRONYM">#REF!</definedName>
    <definedName name="Company_exited_the_retail_market_switch">#REF!</definedName>
    <definedName name="Company_is_WoC">#REF!</definedName>
    <definedName name="CompanyCode">#REF!</definedName>
    <definedName name="CompanyDesc">#REF!</definedName>
    <definedName name="CompanyName">#REF!</definedName>
    <definedName name="CompanyNames">#REF!</definedName>
    <definedName name="CompanyNumber">#REF!</definedName>
    <definedName name="components_by_LA">#REF!</definedName>
    <definedName name="ConsInpOverride">#REF!</definedName>
    <definedName name="Constants">#REF!</definedName>
    <definedName name="Contract_year">#REF!</definedName>
    <definedName name="Contributions_from_connection_charges_and_revenue_from_infrastructure_charges___forecast____control___real.ADDN1">#REF!</definedName>
    <definedName name="Contributions_from_connection_charges_and_revenue_from_infrastructure_charges___forecast____control___real.ADDN2">#REF!</definedName>
    <definedName name="Contributions_from_connection_charges_and_revenue_from_infrastructure_charges___forecast____control___real.BR">#REF!</definedName>
    <definedName name="Contributions_from_connection_charges_and_revenue_from_infrastructure_charges___forecast____control___real.WN">#REF!</definedName>
    <definedName name="Contributions_from_connection_charges_and_revenue_from_infrastructure_charges___forecast____control___real.WR">#REF!</definedName>
    <definedName name="Contributions_from_connection_charges_and_revenue_from_infrastructure_charges___forecast____control___real.WWN">#REF!</definedName>
    <definedName name="Control___K___periodic.ADDN1">#REF!</definedName>
    <definedName name="Control___K___periodic.ADDN2">#REF!</definedName>
    <definedName name="Control___K___periodic.BR">#REF!</definedName>
    <definedName name="Control___K___periodic.WN">#REF!</definedName>
    <definedName name="Control___K___periodic.WR">#REF!</definedName>
    <definedName name="Control___K___periodic.WWN">#REF!</definedName>
    <definedName name="Control__growth_calculated_over_5_years_period____K___simple_average.ADDN1">#REF!</definedName>
    <definedName name="Control__growth_calculated_over_5_years_period____K___simple_average.ADDN2">#REF!</definedName>
    <definedName name="Control__growth_calculated_over_5_years_period____K___simple_average.BR">#REF!</definedName>
    <definedName name="Control__growth_calculated_over_5_years_period____K___simple_average.WN">#REF!</definedName>
    <definedName name="Control__growth_calculated_over_5_years_period____K___simple_average.WR">#REF!</definedName>
    <definedName name="Control__growth_calculated_over_5_years_period____K___simple_average.WWN">#REF!</definedName>
    <definedName name="Control_in_use_flag.ADDN1">#REF!</definedName>
    <definedName name="Control_in_use_flag.ADDN2">#REF!</definedName>
    <definedName name="Control_in_use_flag.BR">#REF!</definedName>
    <definedName name="Control_in_use_flag.WN">#REF!</definedName>
    <definedName name="Control_in_use_flag.WR">#REF!</definedName>
    <definedName name="Control_in_use_flag.WWN">#REF!</definedName>
    <definedName name="Control_is_sewerage.ADDN1">#REF!</definedName>
    <definedName name="Control_is_sewerage.ADDN2">#REF!</definedName>
    <definedName name="Control_is_sewerage.BR">#REF!</definedName>
    <definedName name="Control_is_sewerage.WN">#REF!</definedName>
    <definedName name="Control_is_sewerage.WR">#REF!</definedName>
    <definedName name="Control_is_sewerage.WWN">#REF!</definedName>
    <definedName name="Control_is_water.ADDN1">#REF!</definedName>
    <definedName name="Control_is_water.ADDN2">#REF!</definedName>
    <definedName name="Control_is_water.BR">#REF!</definedName>
    <definedName name="Control_is_water.WN">#REF!</definedName>
    <definedName name="Control_is_water.WR">#REF!</definedName>
    <definedName name="Control_is_water.WWN">#REF!</definedName>
    <definedName name="Control_level_revenue_requirement_incl._tax_charge___nominal.ADDN1">#REF!</definedName>
    <definedName name="Control_level_revenue_requirement_incl._tax_charge___nominal.ADDN2">#REF!</definedName>
    <definedName name="Control_level_revenue_requirement_incl._tax_charge___nominal.BR">#REF!</definedName>
    <definedName name="Control_level_revenue_requirement_incl._tax_charge___nominal.WN">#REF!</definedName>
    <definedName name="Control_level_revenue_requirement_incl._tax_charge___nominal.WR">#REF!</definedName>
    <definedName name="Control_level_revenue_requirement_incl._tax_charge___nominal.WWN">#REF!</definedName>
    <definedName name="Control_level_tax_due___post_financeability___check">#REF!</definedName>
    <definedName name="Control_level_tax_due___post_financeability___check_overall">#REF!</definedName>
    <definedName name="Control_level_tax_due_check">#REF!</definedName>
    <definedName name="Control_level_tax_due_check_overall">#REF!</definedName>
    <definedName name="COPI">#REF!</definedName>
    <definedName name="COPI_0203">#REF!</definedName>
    <definedName name="COPI_0708">#REF!</definedName>
    <definedName name="COPI2">#REF!</definedName>
    <definedName name="CORNWALL">#REF!</definedName>
    <definedName name="Corporation_tax_paid___Business___nominal">#REF!</definedName>
    <definedName name="Corporation_tax_paid___Business___nominal.NEG">#REF!</definedName>
    <definedName name="Corporation_tax_paid___Residential___nominal">#REF!</definedName>
    <definedName name="Corporation_tax_paid___Residential___nominal.NEG">#REF!</definedName>
    <definedName name="Cost_of_equity__used_in_WACC____control___real_CPIH.ADDN1">#REF!</definedName>
    <definedName name="Cost_of_equity__used_in_WACC____control___real_CPIH.ADDN2">#REF!</definedName>
    <definedName name="Cost_of_equity__used_in_WACC____control___real_CPIH.BR">#REF!</definedName>
    <definedName name="Cost_of_equity__used_in_WACC____control___real_CPIH.WN">#REF!</definedName>
    <definedName name="Cost_of_equity__used_in_WACC____control___real_CPIH.WR">#REF!</definedName>
    <definedName name="Cost_of_equity__used_in_WACC____control___real_CPIH.WWN">#REF!</definedName>
    <definedName name="Cost_to_serve_all_Residential_retail_customers___nominal">#REF!</definedName>
    <definedName name="Cost_to_serve_measured_dual_customers___nominal">#REF!</definedName>
    <definedName name="Cost_to_serve_measured_sewerage_customers___nominal">#REF!</definedName>
    <definedName name="Cost_to_serve_measured_water_customers___nominal">#REF!</definedName>
    <definedName name="Cost_to_serve_per_metered_dual_customers___Adjusted___real">#REF!</definedName>
    <definedName name="Cost_to_serve_per_metered_sewerage_customers___Adjusted___real">#REF!</definedName>
    <definedName name="Cost_to_serve_per_metered_water_customers___Adjusted___real">#REF!</definedName>
    <definedName name="Cost_to_serve_per_unmetered_dual_customers___Adjusted___real">#REF!</definedName>
    <definedName name="Cost_to_serve_per_unmetered_sewerage_customers___Adjusted___real">#REF!</definedName>
    <definedName name="Cost_to_serve_per_unmetered_water_customers___Adjusted___real">#REF!</definedName>
    <definedName name="Cost_to_serve_unmeasured_dual_customers___nominal">#REF!</definedName>
    <definedName name="Cost_to_serve_unmeasured_sewerage_customers___nominal">#REF!</definedName>
    <definedName name="Cost_to_serve_unmeasured_water_customers___nominal">#REF!</definedName>
    <definedName name="CostBase94">#REF!</definedName>
    <definedName name="CostBase98">#REF!</definedName>
    <definedName name="Costs_associated_with_post_financeability_adjustments___nominal.ADDN1">#REF!</definedName>
    <definedName name="Costs_associated_with_post_financeability_adjustments___nominal.ADDN2">#REF!</definedName>
    <definedName name="Costs_associated_with_post_financeability_adjustments___nominal.BR">#REF!</definedName>
    <definedName name="Costs_associated_with_post_financeability_adjustments___nominal.WN">#REF!</definedName>
    <definedName name="Costs_associated_with_post_financeability_adjustments___nominal.WR">#REF!</definedName>
    <definedName name="Costs_associated_with_post_financeability_adjustments___nominal.WWN">#REF!</definedName>
    <definedName name="Costs_associated_with_post_financeability_adjustments___wholesale___nominal">#REF!</definedName>
    <definedName name="CPI_H___April___index">#REF!</definedName>
    <definedName name="CPI_H___August___index">#REF!</definedName>
    <definedName name="CPI_H___Basket_year___cumulative___increase_from_base_year_basket_value__November_">#REF!</definedName>
    <definedName name="CPI_H___December___index">#REF!</definedName>
    <definedName name="CPI_H___February___index">#REF!</definedName>
    <definedName name="CPI_H___Fin_year_average___inflate_from_base_year_2022_2023_average___CALC">#REF!</definedName>
    <definedName name="CPI_H___Fin_year_average___inflate_from_base_year_2022_23_average">#REF!</definedName>
    <definedName name="CPI_H___Fin_year_average___percentage_increase">#REF!</definedName>
    <definedName name="CPI_H___Financial_year_average___index">#REF!</definedName>
    <definedName name="CPI_H___January___index">#REF!</definedName>
    <definedName name="CPI_H___July___index">#REF!</definedName>
    <definedName name="CPI_H___June___index">#REF!</definedName>
    <definedName name="CPI_H___March___index">#REF!</definedName>
    <definedName name="CPI_H___May___index">#REF!</definedName>
    <definedName name="CPI_H___November___index">#REF!</definedName>
    <definedName name="CPI_H___October___index">#REF!</definedName>
    <definedName name="CPI_H___September__index">#REF!</definedName>
    <definedName name="CPI_H__Base_year__November___indexation_factor___CALC">#REF!</definedName>
    <definedName name="CPI_H__Growth_from_24_25_FYE_to_25_26_FYA">#REF!</definedName>
    <definedName name="CPIH_ILD_adjustments_POS_only___nominal.ADDN1">#REF!</definedName>
    <definedName name="CPIH_ILD_adjustments_POS_only___nominal.ADDN2">#REF!</definedName>
    <definedName name="CPIH_ILD_adjustments_POS_only___nominal.BR">#REF!</definedName>
    <definedName name="CPIH_ILD_adjustments_POS_only___nominal.WN">#REF!</definedName>
    <definedName name="CPIH_ILD_adjustments_POS_only___nominal.WR">#REF!</definedName>
    <definedName name="CPIH_ILD_adjustments_POS_only___nominal.WWN">#REF!</definedName>
    <definedName name="CPIH_ILD_indexation_rate">#REF!</definedName>
    <definedName name="CPIH_Index_linked_debt___nominal.ADDN1">#REF!</definedName>
    <definedName name="CPIH_Index_linked_debt___nominal.ADDN1.BEG">#REF!</definedName>
    <definedName name="CPIH_Index_linked_debt___nominal.ADDN2">#REF!</definedName>
    <definedName name="CPIH_Index_linked_debt___nominal.ADDN2.BEG">#REF!</definedName>
    <definedName name="CPIH_Index_linked_debt___nominal.BR">#REF!</definedName>
    <definedName name="CPIH_Index_linked_debt___nominal.BR.BEG">#REF!</definedName>
    <definedName name="CPIH_Index_linked_debt___nominal.WN">#REF!</definedName>
    <definedName name="CPIH_Index_linked_debt___nominal.WN.BEG">#REF!</definedName>
    <definedName name="CPIH_Index_linked_debt___nominal.WR">#REF!</definedName>
    <definedName name="CPIH_Index_linked_debt___nominal.WR.BEG">#REF!</definedName>
    <definedName name="CPIH_Index_linked_debt___nominal.WWN">#REF!</definedName>
    <definedName name="CPIH_Index_linked_debt___nominal.WWN.BEG">#REF!</definedName>
    <definedName name="CPIH_Index_linked_debt_indexation___nominal.ADDN1">#REF!</definedName>
    <definedName name="CPIH_Index_linked_debt_indexation___nominal.ADDN2">#REF!</definedName>
    <definedName name="CPIH_Index_linked_debt_indexation___nominal.BR">#REF!</definedName>
    <definedName name="CPIH_Index_linked_debt_indexation___nominal.WN">#REF!</definedName>
    <definedName name="CPIH_Index_linked_debt_indexation___nominal.WR">#REF!</definedName>
    <definedName name="CPIH_Index_linked_debt_indexation___nominal.WWN">#REF!</definedName>
    <definedName name="CPIH_Interest_on_Index_linked_loans___control___nominal.ADDN1">#REF!</definedName>
    <definedName name="CPIH_Interest_on_Index_linked_loans___control___nominal.ADDN2">#REF!</definedName>
    <definedName name="CPIH_Interest_on_Index_linked_loans___control___nominal.BR">#REF!</definedName>
    <definedName name="CPIH_Interest_on_Index_linked_loans___control___nominal.WN">#REF!</definedName>
    <definedName name="CPIH_Interest_on_Index_linked_loans___control___nominal.WR">#REF!</definedName>
    <definedName name="CPIH_Interest_on_Index_linked_loans___control___nominal.WWN">#REF!</definedName>
    <definedName name="CPIH_opening_index_linked_debt___nominal.ADDN1">#REF!</definedName>
    <definedName name="CPIH_opening_index_linked_debt___nominal.ADDN2">#REF!</definedName>
    <definedName name="CPIH_opening_index_linked_debt___nominal.BR">#REF!</definedName>
    <definedName name="CPIH_opening_index_linked_debt___nominal.WN">#REF!</definedName>
    <definedName name="CPIH_opening_index_linked_debt___nominal.WR">#REF!</definedName>
    <definedName name="CPIH_opening_index_linked_debt___nominal.WWN">#REF!</definedName>
    <definedName name="Creditor_balance___Business___nominal">#REF!</definedName>
    <definedName name="Creditor_balance___Residential___nominal">#REF!</definedName>
    <definedName name="Creditor_balance___Retail___nominal">#REF!</definedName>
    <definedName name="CRW">#REF!</definedName>
    <definedName name="CUMBRIA">#REF!</definedName>
    <definedName name="Currency">#REF!</definedName>
    <definedName name="Current_assets___Appointee___nominal">#REF!</definedName>
    <definedName name="Current_Capex_by_Subline">#REF!</definedName>
    <definedName name="current_period">#REF!</definedName>
    <definedName name="Current_Tax___Retail___nominal">#REF!</definedName>
    <definedName name="Current_Tax___Retail___nominal.NEG">#REF!</definedName>
    <definedName name="Current_tax_charge___Appointee___nominal">#REF!</definedName>
    <definedName name="Current_tax_charge___Appointee___nominal.NEG">#REF!</definedName>
    <definedName name="Current_tax_charge___Business___nominal">#REF!</definedName>
    <definedName name="Current_tax_charge___Business___nominal.NEG">#REF!</definedName>
    <definedName name="Current_tax_charge___Residential___nominal">#REF!</definedName>
    <definedName name="Current_tax_charge___Residential___nominal.NEG">#REF!</definedName>
    <definedName name="Current_tax_liabilities___control___nominal.ADDN1">#REF!</definedName>
    <definedName name="Current_tax_liabilities___control___nominal.ADDN1.BEG">#REF!</definedName>
    <definedName name="Current_tax_liabilities___control___nominal.ADDN2">#REF!</definedName>
    <definedName name="Current_tax_liabilities___control___nominal.ADDN2.BEG">#REF!</definedName>
    <definedName name="Current_tax_liabilities___control___nominal.BR">#REF!</definedName>
    <definedName name="Current_tax_liabilities___control___nominal.BR.BEG">#REF!</definedName>
    <definedName name="Current_tax_liabilities___control___nominal.WN">#REF!</definedName>
    <definedName name="Current_tax_liabilities___control___nominal.WN.BEG">#REF!</definedName>
    <definedName name="Current_tax_liabilities___control___nominal.WR">#REF!</definedName>
    <definedName name="Current_tax_liabilities___control___nominal.WR.BEG">#REF!</definedName>
    <definedName name="Current_tax_liabilities___control___nominal.WWN">#REF!</definedName>
    <definedName name="Current_tax_liabilities___control___nominal.WWN.BEG">#REF!</definedName>
    <definedName name="Current_tax_liabilities___Wholesale___nominal">#REF!</definedName>
    <definedName name="Current_tax_liabilities_balance___Appointee___nominal">#REF!</definedName>
    <definedName name="Current_tax_liabilities_balance___Appointee___nominal.BEG">#REF!</definedName>
    <definedName name="CURRENT_YEAR">#REF!</definedName>
    <definedName name="CWDSpreadsheet23APRILSTUDIES">#REF!</definedName>
    <definedName name="da" hidden="1">#REF!</definedName>
    <definedName name="DATA">#REF!</definedName>
    <definedName name="_xlnm.Database">#REF!</definedName>
    <definedName name="DatasetCode">#REF!</definedName>
    <definedName name="DatasetName">#REF!</definedName>
    <definedName name="Days_in_a_year">#REF!</definedName>
    <definedName name="Days_in_year">#REF!</definedName>
    <definedName name="days_years_conversion">#REF!</definedName>
    <definedName name="DB_pension_cash_contributions___control___nominal.ADDN1">#REF!</definedName>
    <definedName name="DB_pension_cash_contributions___control___nominal.ADDN2">#REF!</definedName>
    <definedName name="DB_pension_cash_contributions___control___nominal.BR">#REF!</definedName>
    <definedName name="DB_pension_cash_contributions___control___nominal.WN">#REF!</definedName>
    <definedName name="DB_pension_cash_contributions___control___nominal.WR">#REF!</definedName>
    <definedName name="DB_pension_cash_contributions___control___nominal.WWN">#REF!</definedName>
    <definedName name="DB_pension_cash_contributions___control___post_financeability___nominal.ADDN1">#REF!</definedName>
    <definedName name="DB_pension_cash_contributions___control___post_financeability___nominal.ADDN2">#REF!</definedName>
    <definedName name="DB_pension_cash_contributions___control___post_financeability___nominal.BR">#REF!</definedName>
    <definedName name="DB_pension_cash_contributions___control___post_financeability___nominal.WN">#REF!</definedName>
    <definedName name="DB_pension_cash_contributions___control___post_financeability___nominal.WR">#REF!</definedName>
    <definedName name="DB_pension_cash_contributions___control___post_financeability___nominal.WWN">#REF!</definedName>
    <definedName name="DB_pension_contributions_in_excess_of_accounting_chagre___post_financeability___control___nominal.ADDN1">#REF!</definedName>
    <definedName name="DB_pension_contributions_in_excess_of_accounting_chagre___post_financeability___control___nominal.ADDN2">#REF!</definedName>
    <definedName name="DB_pension_contributions_in_excess_of_accounting_chagre___post_financeability___control___nominal.BR">#REF!</definedName>
    <definedName name="DB_pension_contributions_in_excess_of_accounting_chagre___post_financeability___control___nominal.WN">#REF!</definedName>
    <definedName name="DB_pension_contributions_in_excess_of_accounting_chagre___post_financeability___control___nominal.WR">#REF!</definedName>
    <definedName name="DB_pension_contributions_in_excess_of_accounting_chagre___post_financeability___control___nominal.WWN">#REF!</definedName>
    <definedName name="DB_pension_contributions_in_excess_of_accounting_charge___control___nominal.ADDN1">#REF!</definedName>
    <definedName name="DB_pension_contributions_in_excess_of_accounting_charge___control___nominal.ADDN2">#REF!</definedName>
    <definedName name="DB_pension_contributions_in_excess_of_accounting_charge___control___nominal.BR">#REF!</definedName>
    <definedName name="DB_pension_contributions_in_excess_of_accounting_charge___control___nominal.WN">#REF!</definedName>
    <definedName name="DB_pension_contributions_in_excess_of_accounting_charge___control___nominal.WR">#REF!</definedName>
    <definedName name="DB_pension_contributions_in_excess_of_accounting_charge___control___nominal.WWN">#REF!</definedName>
    <definedName name="dddzv" hidden="1">{#N/A,#N/A,FALSE,"Summary";#N/A,#N/A,FALSE,"Admin";#N/A,#N/A,FALSE,"Medical";#N/A,#N/A,FALSE,"Pharmaco";#N/A,#N/A,FALSE,"Regulatory";#N/A,#N/A,FALSE,"Biometrics";#N/A,#N/A,FALSE,"Med Info";#N/A,#N/A,FALSE,"Proj Man";#N/A,#N/A,FALSE,"Pharm Dev";#N/A,#N/A,FALSE,"QA";#N/A,#N/A,FALSE,"Preclinical"}</definedName>
    <definedName name="Debt_balance___Appointee___nominal">#REF!</definedName>
    <definedName name="Debtor_balance___Business___nominal">#REF!</definedName>
    <definedName name="Debtor_balance___Business___nominal.BEG">#REF!</definedName>
    <definedName name="Debtor_balance___Residential___nominal">#REF!</definedName>
    <definedName name="Debtor_balance___Residential___nominal.BEG">#REF!</definedName>
    <definedName name="Debtor_balance___Retail___nominal">#REF!</definedName>
    <definedName name="Debtors_other___business___nominal">#REF!</definedName>
    <definedName name="Debtors_other___Residential___nominal">#REF!</definedName>
    <definedName name="Deferred_tax___Wholesale___nominal">#REF!</definedName>
    <definedName name="Deferred_tax___Wholesale___nominal.NEG">#REF!</definedName>
    <definedName name="Deferred_tax_balance___Appointee___nominal">#REF!</definedName>
    <definedName name="Deferred_tax_balance___Appointee___nominal.NEG">#REF!</definedName>
    <definedName name="Deferred_tax_balance___control___nominal.ADDN1">#REF!</definedName>
    <definedName name="Deferred_tax_balance___control___nominal.ADDN1.BEG">#REF!</definedName>
    <definedName name="Deferred_tax_balance___control___nominal.ADDN1.NEG">#REF!</definedName>
    <definedName name="Deferred_tax_balance___control___nominal.ADDN2">#REF!</definedName>
    <definedName name="Deferred_tax_balance___control___nominal.ADDN2.BEG">#REF!</definedName>
    <definedName name="Deferred_tax_balance___control___nominal.ADDN2.NEG">#REF!</definedName>
    <definedName name="Deferred_tax_balance___control___nominal.BR">#REF!</definedName>
    <definedName name="Deferred_tax_balance___control___nominal.BR.BEG">#REF!</definedName>
    <definedName name="Deferred_tax_balance___control___nominal.BR.NEG">#REF!</definedName>
    <definedName name="Deferred_tax_balance___control___nominal.WN">#REF!</definedName>
    <definedName name="Deferred_tax_balance___control___nominal.WN.BEG">#REF!</definedName>
    <definedName name="Deferred_tax_balance___control___nominal.WN.NEG">#REF!</definedName>
    <definedName name="Deferred_tax_balance___control___nominal.WR">#REF!</definedName>
    <definedName name="Deferred_tax_balance___control___nominal.WR.BEG">#REF!</definedName>
    <definedName name="Deferred_tax_balance___control___nominal.WR.NEG">#REF!</definedName>
    <definedName name="Deferred_tax_balance___control___nominal.WWN">#REF!</definedName>
    <definedName name="Deferred_tax_balance___control___nominal.WWN.BEG">#REF!</definedName>
    <definedName name="Deferred_tax_balance___control___nominal.WWN.NEG">#REF!</definedName>
    <definedName name="Deferred_tax_balance___post_financeability___control___nominal.ADDN1">#REF!</definedName>
    <definedName name="Deferred_tax_balance___post_financeability___control___nominal.ADDN1.BEG">#REF!</definedName>
    <definedName name="Deferred_tax_balance___post_financeability___control___nominal.ADDN2">#REF!</definedName>
    <definedName name="Deferred_tax_balance___post_financeability___control___nominal.ADDN2.BEG">#REF!</definedName>
    <definedName name="Deferred_tax_balance___post_financeability___control___nominal.BR">#REF!</definedName>
    <definedName name="Deferred_tax_balance___post_financeability___control___nominal.BR.BEG">#REF!</definedName>
    <definedName name="Deferred_tax_balance___post_financeability___control___nominal.WN">#REF!</definedName>
    <definedName name="Deferred_tax_balance___post_financeability___control___nominal.WN.BEG">#REF!</definedName>
    <definedName name="Deferred_tax_balance___post_financeability___control___nominal.WR">#REF!</definedName>
    <definedName name="Deferred_tax_balance___post_financeability___control___nominal.WR.BEG">#REF!</definedName>
    <definedName name="Deferred_tax_balance___post_financeability___control___nominal.WWN">#REF!</definedName>
    <definedName name="Deferred_tax_balance___post_financeability___control___nominal.WWN.BEG">#REF!</definedName>
    <definedName name="Deferred_tax_from_change_in_tax_rate.ADDN1">#REF!</definedName>
    <definedName name="Deferred_tax_from_change_in_tax_rate.ADDN2">#REF!</definedName>
    <definedName name="Deferred_tax_from_change_in_tax_rate.BR">#REF!</definedName>
    <definedName name="Deferred_tax_from_change_in_tax_rate.WN">#REF!</definedName>
    <definedName name="Deferred_tax_from_change_in_tax_rate.WR">#REF!</definedName>
    <definedName name="Deferred_tax_from_change_in_tax_rate.WWN">#REF!</definedName>
    <definedName name="Deferred_tax_from_change_in_tax_rate___post_financeability___nominal.ADDN1">#REF!</definedName>
    <definedName name="Deferred_tax_from_change_in_tax_rate___post_financeability___nominal.ADDN2">#REF!</definedName>
    <definedName name="Deferred_tax_from_change_in_tax_rate___post_financeability___nominal.BR">#REF!</definedName>
    <definedName name="Deferred_tax_from_change_in_tax_rate___post_financeability___nominal.WN">#REF!</definedName>
    <definedName name="Deferred_tax_from_change_in_tax_rate___post_financeability___nominal.WR">#REF!</definedName>
    <definedName name="Deferred_tax_from_change_in_tax_rate___post_financeability___nominal.WWN">#REF!</definedName>
    <definedName name="Deferred_tax_from_temporary_difference.ADDN1">#REF!</definedName>
    <definedName name="Deferred_tax_from_temporary_difference.ADDN2">#REF!</definedName>
    <definedName name="Deferred_tax_from_temporary_difference.BR">#REF!</definedName>
    <definedName name="Deferred_tax_from_temporary_difference.WN">#REF!</definedName>
    <definedName name="Deferred_tax_from_temporary_difference.WR">#REF!</definedName>
    <definedName name="Deferred_tax_from_temporary_difference.WWN">#REF!</definedName>
    <definedName name="Deferred_tax_from_temporary_difference___post_financeability___nominal.ADDN1">#REF!</definedName>
    <definedName name="Deferred_tax_from_temporary_difference___post_financeability___nominal.ADDN2">#REF!</definedName>
    <definedName name="Deferred_tax_from_temporary_difference___post_financeability___nominal.BR">#REF!</definedName>
    <definedName name="Deferred_tax_from_temporary_difference___post_financeability___nominal.WN">#REF!</definedName>
    <definedName name="Deferred_tax_from_temporary_difference___post_financeability___nominal.WR">#REF!</definedName>
    <definedName name="Deferred_tax_from_temporary_difference___post_financeability___nominal.WWN">#REF!</definedName>
    <definedName name="Denitrification_N_Fraction_Lost">#REF!</definedName>
    <definedName name="Depreciation___Appointee___nominal">#REF!</definedName>
    <definedName name="Depreciation___Appointee___nominal.NEG">#REF!</definedName>
    <definedName name="DERBYSHIRE">#REF!</definedName>
    <definedName name="desc2prog">#REF!</definedName>
    <definedName name="DescriptionColumnRef">#REF!</definedName>
    <definedName name="DETR">#REF!</definedName>
    <definedName name="DEVON">#REF!</definedName>
    <definedName name="df" hidden="1">{"mass bal",#N/A,FALSE,"Standard_mass_bal_template";"ied sheet",#N/A,FALSE,"Standard_mass_bal_template"}</definedName>
    <definedName name="dfgdfgd" hidden="1">{"mass bal",#N/A,FALSE,"Standard_mass_bal_template";"ied sheet",#N/A,FALSE,"Standard_mass_bal_template"}</definedName>
    <definedName name="dfgdfgdg" hidden="1">{"mass bal",#N/A,FALSE,"Standard_mass_bal_template";"ied sheet",#N/A,FALSE,"Standard_mass_bal_template"}</definedName>
    <definedName name="dfgdfgdgd" hidden="1">{"mass bal",#N/A,FALSE,"Standard_mass_bal_template";"ied sheet",#N/A,FALSE,"Standard_mass_bal_template"}</definedName>
    <definedName name="dfgdg" hidden="1">{"mass bal",#N/A,FALSE,"Standard_mass_bal_template";"ied sheet",#N/A,FALSE,"Standard_mass_bal_template"}</definedName>
    <definedName name="dfgdgdfd" hidden="1">{"mass bal",#N/A,FALSE,"Standard_mass_bal_template";"ied sheet",#N/A,FALSE,"Standard_mass_bal_template"}</definedName>
    <definedName name="dfgdgdfgdfg" hidden="1">{"mass bal",#N/A,FALSE,"Standard_mass_bal_template";"ied sheet",#N/A,FALSE,"Standard_mass_bal_template"}</definedName>
    <definedName name="dfgdgdfgdg" hidden="1">{"mass bal",#N/A,FALSE,"Standard_mass_bal_template";"ied sheet",#N/A,FALSE,"Standard_mass_bal_template"}</definedName>
    <definedName name="dfgdgdgdfg" hidden="1">{"mass bal",#N/A,FALSE,"Standard_mass_bal_template";"ied sheet",#N/A,FALSE,"Standard_mass_bal_template"}</definedName>
    <definedName name="dgdgddg" hidden="1">{"mass bal",#N/A,FALSE,"Standard_mass_bal_template";"ied sheet",#N/A,FALSE,"Standard_mass_bal_template"}</definedName>
    <definedName name="dgdgdfgdfgdgdg" hidden="1">{"mass bal",#N/A,FALSE,"Standard_mass_bal_template";"ied sheet",#N/A,FALSE,"Standard_mass_bal_template"}</definedName>
    <definedName name="DID">#REF!</definedName>
    <definedName name="Diesel_Admin">#REF!</definedName>
    <definedName name="Diesel_Admin_Exp">#REF!</definedName>
    <definedName name="Diesel_Drink">#REF!</definedName>
    <definedName name="Diesel_Drink_Exp">#REF!</definedName>
    <definedName name="Diesel_EF_CO2">#REF!</definedName>
    <definedName name="Diesel_Sewage">#REF!</definedName>
    <definedName name="Diesel_Sewage_Exp">#REF!</definedName>
    <definedName name="Diesel_Sludge">#REF!</definedName>
    <definedName name="Diesel_Sludge_Exp">#REF!</definedName>
    <definedName name="Diesel_Transport_Freight">#REF!</definedName>
    <definedName name="Diesel_Transport_Passenger">#REF!</definedName>
    <definedName name="Diesel_Van_CO2">#REF!</definedName>
    <definedName name="Diesel_Van_Miles">#REF!</definedName>
    <definedName name="Dig_Sec_Enclosed">#REF!</definedName>
    <definedName name="Disallowable_expenditure___Change_in_general_provisions___wholesale___nominal">#REF!</definedName>
    <definedName name="Discounted_2020_25_RCV_closing_balance___nominal.ADDN1">#REF!</definedName>
    <definedName name="Discounted_2020_25_RCV_closing_balance___nominal.ADDN2">#REF!</definedName>
    <definedName name="Discounted_2020_25_RCV_closing_balance___nominal.BR">#REF!</definedName>
    <definedName name="Discounted_2020_25_RCV_closing_balance___nominal.WN">#REF!</definedName>
    <definedName name="Discounted_2020_25_RCV_closing_balance___nominal.WR">#REF!</definedName>
    <definedName name="Discounted_2020_25_RCV_closing_balance___nominal.WWN">#REF!</definedName>
    <definedName name="Discounted_average_of_2020_25_RCV___nominal.ADDN1">#REF!</definedName>
    <definedName name="Discounted_average_of_2020_25_RCV___nominal.ADDN2">#REF!</definedName>
    <definedName name="Discounted_average_of_2020_25_RCV___nominal.BR">#REF!</definedName>
    <definedName name="Discounted_average_of_2020_25_RCV___nominal.WN">#REF!</definedName>
    <definedName name="Discounted_average_of_2020_25_RCV___nominal.WR">#REF!</definedName>
    <definedName name="Discounted_average_of_2020_25_RCV___nominal.WWN">#REF!</definedName>
    <definedName name="Discounted_average_of_Post_2025_RCV___nominal.ADDN1">#REF!</definedName>
    <definedName name="Discounted_average_of_Post_2025_RCV___nominal.ADDN2">#REF!</definedName>
    <definedName name="Discounted_average_of_Post_2025_RCV___nominal.BR">#REF!</definedName>
    <definedName name="Discounted_average_of_Post_2025_RCV___nominal.WN">#REF!</definedName>
    <definedName name="Discounted_average_of_Post_2025_RCV___nominal.WR">#REF!</definedName>
    <definedName name="Discounted_average_of_Post_2025_RCV___nominal.WWN">#REF!</definedName>
    <definedName name="Discounted_average_of_Pre_2020_RCV___nominal.ADDN1">#REF!</definedName>
    <definedName name="Discounted_average_of_Pre_2020_RCV___nominal.ADDN2">#REF!</definedName>
    <definedName name="Discounted_average_of_Pre_2020_RCV___nominal.BR">#REF!</definedName>
    <definedName name="Discounted_average_of_Pre_2020_RCV___nominal.WN">#REF!</definedName>
    <definedName name="Discounted_average_of_Pre_2020_RCV___nominal.WR">#REF!</definedName>
    <definedName name="Discounted_average_of_Pre_2020_RCV___nominal.WWN">#REF!</definedName>
    <definedName name="Discounted_Post_2025_RCV_closing_balance___nominal.ADDN1">#REF!</definedName>
    <definedName name="Discounted_Post_2025_RCV_closing_balance___nominal.ADDN2">#REF!</definedName>
    <definedName name="Discounted_Post_2025_RCV_closing_balance___nominal.BR">#REF!</definedName>
    <definedName name="Discounted_Post_2025_RCV_closing_balance___nominal.WN">#REF!</definedName>
    <definedName name="Discounted_Post_2025_RCV_closing_balance___nominal.WR">#REF!</definedName>
    <definedName name="Discounted_Post_2025_RCV_closing_balance___nominal.WWN">#REF!</definedName>
    <definedName name="Discounted_Pre_2020_RCV_closing_balance___nominal.ADDN1">#REF!</definedName>
    <definedName name="Discounted_Pre_2020_RCV_closing_balance___nominal.ADDN2">#REF!</definedName>
    <definedName name="Discounted_Pre_2020_RCV_closing_balance___nominal.BR">#REF!</definedName>
    <definedName name="Discounted_Pre_2020_RCV_closing_balance___nominal.WN">#REF!</definedName>
    <definedName name="Discounted_Pre_2020_RCV_closing_balance___nominal.WR">#REF!</definedName>
    <definedName name="Discounted_Pre_2020_RCV_closing_balance___nominal.WWN">#REF!</definedName>
    <definedName name="Discounted_revenue___real">#REF!</definedName>
    <definedName name="Discounted_TDS">#REF!</definedName>
    <definedName name="DistInput">#REF!</definedName>
    <definedName name="Dividend___Appointee___nominal">#REF!</definedName>
    <definedName name="Dividend___Appointee___nominal.NEG">#REF!</definedName>
    <definedName name="Dividend___Appointee___real">#REF!</definedName>
    <definedName name="Dividend___Wholesale___nominal">#REF!</definedName>
    <definedName name="Dividend___Wholesale___nominal.NEG">#REF!</definedName>
    <definedName name="Dividend___Wholesale___real">#REF!</definedName>
    <definedName name="Dividend_cashflow_balance___control___nominal.ADDN1">#REF!</definedName>
    <definedName name="Dividend_cashflow_balance___control___nominal.ADDN1.BEG">#REF!</definedName>
    <definedName name="Dividend_cashflow_balance___control___nominal.ADDN2">#REF!</definedName>
    <definedName name="Dividend_cashflow_balance___control___nominal.ADDN2.BEG">#REF!</definedName>
    <definedName name="Dividend_cashflow_balance___control___nominal.BR">#REF!</definedName>
    <definedName name="Dividend_cashflow_balance___control___nominal.BR.BEG">#REF!</definedName>
    <definedName name="Dividend_cashflow_balance___control___nominal.WN">#REF!</definedName>
    <definedName name="Dividend_cashflow_balance___control___nominal.WN.BEG">#REF!</definedName>
    <definedName name="Dividend_cashflow_balance___control___nominal.WR">#REF!</definedName>
    <definedName name="Dividend_cashflow_balance___control___nominal.WR.BEG">#REF!</definedName>
    <definedName name="Dividend_cashflow_balance___control___nominal.WWN">#REF!</definedName>
    <definedName name="Dividend_cashflow_balance___control___nominal.WWN.BEG">#REF!</definedName>
    <definedName name="Dividend_cover___Appointee">#REF!</definedName>
    <definedName name="Dividend_cover___Appointee___Post_Fin_adj___Appointee">#REF!</definedName>
    <definedName name="Dividend_creditor_balance___Appointee___nominal">#REF!</definedName>
    <definedName name="Dividend_creditor_balance___Appointee___nominal.BEG">#REF!</definedName>
    <definedName name="Dividend_creditor_balance___Business___nominal">#REF!</definedName>
    <definedName name="Dividend_creditor_balance___Business___nominal.BEG">#REF!</definedName>
    <definedName name="Dividend_creditor_balance___Residential___nominal">#REF!</definedName>
    <definedName name="Dividend_creditor_balance___Residential___nominal.BEG">#REF!</definedName>
    <definedName name="Dividend_creditor_balance___Retail___nominal">#REF!</definedName>
    <definedName name="Dividend_creditors_balance___control___nominal.ADDN1">#REF!</definedName>
    <definedName name="Dividend_creditors_balance___control___nominal.ADDN1.BEG">#REF!</definedName>
    <definedName name="Dividend_creditors_balance___control___nominal.ADDN2">#REF!</definedName>
    <definedName name="Dividend_creditors_balance___control___nominal.ADDN2.BEG">#REF!</definedName>
    <definedName name="Dividend_creditors_balance___control___nominal.BR">#REF!</definedName>
    <definedName name="Dividend_creditors_balance___control___nominal.BR.BEG">#REF!</definedName>
    <definedName name="Dividend_creditors_balance___control___nominal.WN">#REF!</definedName>
    <definedName name="Dividend_creditors_balance___control___nominal.WN.BEG">#REF!</definedName>
    <definedName name="Dividend_creditors_balance___control___nominal.WR">#REF!</definedName>
    <definedName name="Dividend_creditors_balance___control___nominal.WR.BEG">#REF!</definedName>
    <definedName name="Dividend_creditors_balance___control___nominal.WWN">#REF!</definedName>
    <definedName name="Dividend_creditors_balance___control___nominal.WWN.BEG">#REF!</definedName>
    <definedName name="Dividend_creditors_balance___Wholesale___nominal">#REF!</definedName>
    <definedName name="Dividend_interest___control___nominal.ADDN1">#REF!</definedName>
    <definedName name="Dividend_interest___control___nominal.ADDN2">#REF!</definedName>
    <definedName name="Dividend_interest___control___nominal.BR">#REF!</definedName>
    <definedName name="Dividend_interest___control___nominal.WN">#REF!</definedName>
    <definedName name="Dividend_interest___control___nominal.WR">#REF!</definedName>
    <definedName name="Dividend_interest___control___nominal.WWN">#REF!</definedName>
    <definedName name="Dividend_paid___Appointee___nominal">#REF!</definedName>
    <definedName name="Dividend_paid___Appointee___nominal.NEG">#REF!</definedName>
    <definedName name="Dividend_paid___Business___nominal">#REF!</definedName>
    <definedName name="Dividend_paid___Business___nominal.NEG">#REF!</definedName>
    <definedName name="Dividend_paid___Residential___nominal">#REF!</definedName>
    <definedName name="Dividend_paid___Residential___nominal.NEG">#REF!</definedName>
    <definedName name="Dividend_yield___Appointee">#REF!</definedName>
    <definedName name="Dividends___Retail___nominal">#REF!</definedName>
    <definedName name="Dividends___Retail___nominal.NEG">#REF!</definedName>
    <definedName name="Dividends_due___Business___nominal">#REF!</definedName>
    <definedName name="Dividends_due___Business___nominal.NEG">#REF!</definedName>
    <definedName name="Dividends_due___Residential___nominal">#REF!</definedName>
    <definedName name="Dividends_due___Residential___nominal.NEG">#REF!</definedName>
    <definedName name="Dividends_equal_100____check">#REF!</definedName>
    <definedName name="Dividends_equal_100____check_overall">#REF!</definedName>
    <definedName name="dnonames">#REF!</definedName>
    <definedName name="dog" localSheetId="1" hidden="1">{"NET",#N/A,FALSE,"401C11"}</definedName>
    <definedName name="dog" hidden="1">{"NET",#N/A,FALSE,"401C11"}</definedName>
    <definedName name="Dom_Freight_Tonne_km">#REF!</definedName>
    <definedName name="Dom_Freight_Tonne_km_CO2">#REF!</definedName>
    <definedName name="Dom_Passenger_km">#REF!</definedName>
    <definedName name="DORSET">#REF!</definedName>
    <definedName name="DR">#REF!</definedName>
    <definedName name="dsad" hidden="1">{"mass bal",#N/A,FALSE,"Standard_mass_bal_template";"ied sheet",#N/A,FALSE,"Standard_mass_bal_template"}</definedName>
    <definedName name="dsfds" hidden="1">{"mass bal",#N/A,FALSE,"Standard_mass_bal_template";"ied sheet",#N/A,FALSE,"Standard_mass_bal_template"}</definedName>
    <definedName name="DURHAM">#REF!</definedName>
    <definedName name="DVWBPinputs">#REF!</definedName>
    <definedName name="DVWBPtrans">#REF!</definedName>
    <definedName name="DVWtransition">#REF!</definedName>
    <definedName name="DYFED">#REF!</definedName>
    <definedName name="dynG2AltProg">OFFSET(#REF!,0,#REF!,1,#REF!)</definedName>
    <definedName name="dynG2BC">OFFSET(#REF!,0,#REF!,1,#REF!)</definedName>
    <definedName name="dynG2Briefed">OFFSET(#REF!,0,#REF!,1,#REF!)</definedName>
    <definedName name="dynG2FivePlusSeven">OFFSET(#REF!,0,#REF!,1,#REF!)</definedName>
    <definedName name="dynG2InDel">OFFSET(#REF!,0,#REF!,1,#REF!)</definedName>
    <definedName name="dynG2InStudy">OFFSET(#REF!,0,#REF!,1,#REF!)</definedName>
    <definedName name="dynG2Labels">OFFSET(#REF!,0,#REF!,1,#REF!)</definedName>
    <definedName name="dynG2Unbriefed">OFFSET(#REF!,0,#REF!,1,#REF!)</definedName>
    <definedName name="dynGBriefed">OFFSET(#REF!,0,0,1,#REF!)</definedName>
    <definedName name="dynGControl">OFFSET(#REF!,0,#REF!,1,#REF!)</definedName>
    <definedName name="dynGFivePlusSeven">OFFSET(#REF!,0,0,1,#REF!)</definedName>
    <definedName name="dynGInDel">OFFSET(#REF!,0,0,1,#REF!)</definedName>
    <definedName name="dynGInDelivery">OFFSET(#REF!,0,#REF!,1,#REF!)</definedName>
    <definedName name="dynGInStudy">OFFSET(#REF!,0,#REF!,1,#REF!)</definedName>
    <definedName name="dynGLabels">OFFSET(#REF!,0,0,2,#REF!)</definedName>
    <definedName name="dynGNames">OFFSET(#REF!,0,#REF!,2,#REF!)</definedName>
    <definedName name="dynGPostBDA">OFFSET(#REF!,0,#REF!,1,#REF!)</definedName>
    <definedName name="dynGUnbriefed">OFFSET(#REF!,0,#REF!,1,#REF!)</definedName>
    <definedName name="E">#REF!</definedName>
    <definedName name="E_No">#REF!</definedName>
    <definedName name="E_SUSSEX">#REF!</definedName>
    <definedName name="EAcat">#REF!</definedName>
    <definedName name="EAcat2004">#REF!</definedName>
    <definedName name="Earnings_after_tax__EAT____Business___nominal">#REF!</definedName>
    <definedName name="Earnings_after_tax__EAT____control___nominal.ADDN1">#REF!</definedName>
    <definedName name="Earnings_after_tax__EAT____control___nominal.ADDN2">#REF!</definedName>
    <definedName name="Earnings_after_tax__EAT____control___nominal.BR">#REF!</definedName>
    <definedName name="Earnings_after_tax__EAT____control___nominal.WN">#REF!</definedName>
    <definedName name="Earnings_after_tax__EAT____control___nominal.WR">#REF!</definedName>
    <definedName name="Earnings_after_tax__EAT____control___nominal.WWN">#REF!</definedName>
    <definedName name="Earnings_after_tax__EAT____Residential___nominal">#REF!</definedName>
    <definedName name="Earnings_after_tax__EAT____Retail___nominal">#REF!</definedName>
    <definedName name="Earnings_after_tax__EAT____wholesale___nominal">#REF!</definedName>
    <definedName name="Earnings_available_for_dividends___business___nominal">#REF!</definedName>
    <definedName name="Earnings_available_for_dividends___Residential___nominal">#REF!</definedName>
    <definedName name="Earnings_before_interest_and_tax__EBIT____Business___nominal">#REF!</definedName>
    <definedName name="Earnings_before_interest_and_tax__EBIT____control___nominal.ADDN1">#REF!</definedName>
    <definedName name="Earnings_before_interest_and_tax__EBIT____control___nominal.ADDN2">#REF!</definedName>
    <definedName name="Earnings_before_interest_and_tax__EBIT____control___nominal.BR">#REF!</definedName>
    <definedName name="Earnings_before_interest_and_tax__EBIT____control___nominal.WN">#REF!</definedName>
    <definedName name="Earnings_before_interest_and_tax__EBIT____control___nominal.WR">#REF!</definedName>
    <definedName name="Earnings_before_interest_and_tax__EBIT____control___nominal.WWN">#REF!</definedName>
    <definedName name="Earnings_before_interest_and_tax__EBIT____Residential___nominal">#REF!</definedName>
    <definedName name="Earnings_before_interest_and_tax__EBIT____Retail___nominal">#REF!</definedName>
    <definedName name="Earnings_before_interest_and_tax__EBIT____wholesale">#REF!</definedName>
    <definedName name="Earnings_before_tax___Business___nominal">#REF!</definedName>
    <definedName name="Earnings_before_tax__EBT____Business___nominal">#REF!</definedName>
    <definedName name="Earnings_before_tax__EBT____control___nominal.ADDN1">#REF!</definedName>
    <definedName name="Earnings_before_tax__EBT____control___nominal.ADDN2">#REF!</definedName>
    <definedName name="Earnings_before_tax__EBT____control___nominal.BR">#REF!</definedName>
    <definedName name="Earnings_before_tax__EBT____control___nominal.WN">#REF!</definedName>
    <definedName name="Earnings_before_tax__EBT____control___nominal.WR">#REF!</definedName>
    <definedName name="Earnings_before_tax__EBT____control___nominal.WWN">#REF!</definedName>
    <definedName name="earnings_before_tax__EBT____Residential___nominal">#REF!</definedName>
    <definedName name="Earnings_before_tax__EBT____Retail___nominal">#REF!</definedName>
    <definedName name="Earnings_before_tax__EBT____Wholesale___nominal">#REF!</definedName>
    <definedName name="EAsummary">#REF!</definedName>
    <definedName name="EAsummary2004">#REF!</definedName>
    <definedName name="EAto">#REF!</definedName>
    <definedName name="EBIT_less_current_tax_charge___Appointee___nominal">#REF!</definedName>
    <definedName name="EBIT_less_current_tax_charge___control___nominal.ADDN1">#REF!</definedName>
    <definedName name="EBIT_less_current_tax_charge___control___nominal.ADDN2">#REF!</definedName>
    <definedName name="EBIT_less_current_tax_charge___control___nominal.BR">#REF!</definedName>
    <definedName name="EBIT_less_current_tax_charge___control___nominal.WN">#REF!</definedName>
    <definedName name="EBIT_less_current_tax_charge___control___nominal.WR">#REF!</definedName>
    <definedName name="EBIT_less_current_tax_charge___control___nominal.WWN">#REF!</definedName>
    <definedName name="EBIT_less_current_tax_charge__building_blocks_method____Appointee___nominal">#REF!</definedName>
    <definedName name="EBIT_less_current_tax_charge__building_blocks_method____Wholesale___nominal">#REF!</definedName>
    <definedName name="EBITDA___Appointee___nominal">#REF!</definedName>
    <definedName name="EBITDA___Business___nominal">#REF!</definedName>
    <definedName name="EBITDA___control___nominal.ADDN1">#REF!</definedName>
    <definedName name="EBITDA___control___nominal.ADDN2">#REF!</definedName>
    <definedName name="EBITDA___control___nominal.BR">#REF!</definedName>
    <definedName name="EBITDA___control___nominal.WN">#REF!</definedName>
    <definedName name="EBITDA___control___nominal.WR">#REF!</definedName>
    <definedName name="EBITDA___control___nominal.WWN">#REF!</definedName>
    <definedName name="EBITDA___Finstat_Wholesale___nominal">#REF!</definedName>
    <definedName name="EBITDA___Residential___nominal">#REF!</definedName>
    <definedName name="EBITDA___Retail___nominal">#REF!</definedName>
    <definedName name="Eff">#REF!</definedName>
    <definedName name="Effective_Tax_Rate.ADDN1">#REF!</definedName>
    <definedName name="Effective_Tax_Rate.ADDN2">#REF!</definedName>
    <definedName name="Effective_Tax_Rate.BR">#REF!</definedName>
    <definedName name="Effective_Tax_Rate.WN">#REF!</definedName>
    <definedName name="Effective_Tax_Rate.WR">#REF!</definedName>
    <definedName name="Effective_Tax_Rate.WWN">#REF!</definedName>
    <definedName name="EHY">#REF!</definedName>
    <definedName name="ELECTRICITY">#REF!</definedName>
    <definedName name="End_of_AMP_period_flag">#REF!</definedName>
    <definedName name="End_of_AMP_period_flag_date">#REF!</definedName>
    <definedName name="EndYearRef">#REF!</definedName>
    <definedName name="Equity_dividends_paid___control___nominal.ADDN1">#REF!</definedName>
    <definedName name="Equity_dividends_paid___control___nominal.ADDN1.NEG">#REF!</definedName>
    <definedName name="Equity_dividends_paid___control___nominal.ADDN2">#REF!</definedName>
    <definedName name="Equity_dividends_paid___control___nominal.ADDN2.NEG">#REF!</definedName>
    <definedName name="Equity_dividends_paid___control___nominal.BR">#REF!</definedName>
    <definedName name="Equity_dividends_paid___control___nominal.BR.NEG">#REF!</definedName>
    <definedName name="Equity_dividends_paid___control___nominal.WN">#REF!</definedName>
    <definedName name="Equity_dividends_paid___control___nominal.WN.NEG">#REF!</definedName>
    <definedName name="Equity_dividends_paid___control___nominal.WR">#REF!</definedName>
    <definedName name="Equity_dividends_paid___control___nominal.WR.NEG">#REF!</definedName>
    <definedName name="Equity_dividends_paid___control___nominal.WWN">#REF!</definedName>
    <definedName name="Equity_dividends_paid___control___nominal.WWN.NEG">#REF!</definedName>
    <definedName name="Equity_dividends_paid___Retail___nominal">#REF!</definedName>
    <definedName name="Equity_dividends_paid___Retail___nominal.NEG">#REF!</definedName>
    <definedName name="er" hidden="1">{"mass bal",#N/A,FALSE,"Standard_mass_bal_template";"ied sheet",#N/A,FALSE,"Standard_mass_bal_template"}</definedName>
    <definedName name="ERTERT" hidden="1">{"mass bal",#N/A,FALSE,"Standard_mass_bal_template";"ied sheet",#N/A,FALSE,"Standard_mass_bal_template"}</definedName>
    <definedName name="ERTERTERT" hidden="1">{"mass bal",#N/A,FALSE,"Standard_mass_bal_template";"ied sheet",#N/A,FALSE,"Standard_mass_bal_template"}</definedName>
    <definedName name="ESSEX">#REF!</definedName>
    <definedName name="Estimate_Adjust_Factor">#REF!</definedName>
    <definedName name="EV__LASTREFTIME__" hidden="1">40339.4799074074</definedName>
    <definedName name="Excess_fast_money___Appointee___nominal">#REF!</definedName>
    <definedName name="Excess_fast_money___control___nominal.ADDN1">#REF!</definedName>
    <definedName name="Excess_fast_money___control___nominal.ADDN2">#REF!</definedName>
    <definedName name="Excess_fast_money___control___nominal.BR">#REF!</definedName>
    <definedName name="Excess_fast_money___control___nominal.WN">#REF!</definedName>
    <definedName name="Excess_fast_money___control___nominal.WR">#REF!</definedName>
    <definedName name="Excess_fast_money___control___nominal.WWN">#REF!</definedName>
    <definedName name="Exited_company_balance_sheet_check">#REF!</definedName>
    <definedName name="Exited_company_balance_sheet_check_overall">#REF!</definedName>
    <definedName name="Exited_company_by_period">#REF!</definedName>
    <definedName name="Exited_Company_Residential_apportionment_CALC">#REF!</definedName>
    <definedName name="Expensed_capital_allowance___new_capital_expenditure___control___nominal.ADDN1">#REF!</definedName>
    <definedName name="Expensed_capital_allowance___new_capital_expenditure___control___nominal.ADDN2">#REF!</definedName>
    <definedName name="Expensed_capital_allowance___new_capital_expenditure___control___nominal.BR">#REF!</definedName>
    <definedName name="Expensed_capital_allowance___new_capital_expenditure___control___nominal.WN">#REF!</definedName>
    <definedName name="Expensed_capital_allowance___new_capital_expenditure___control___nominal.WR">#REF!</definedName>
    <definedName name="Expensed_capital_allowance___new_capital_expenditure___control___nominal.WWN">#REF!</definedName>
    <definedName name="Expired" hidden="1">FALSE</definedName>
    <definedName name="Export_NGasCHP_Admin">#REF!</definedName>
    <definedName name="Export_NGasCHP_Drink">#REF!</definedName>
    <definedName name="Export_NGasCHP_Sewage">#REF!</definedName>
    <definedName name="F" localSheetId="10">{"bal",#N/A,FALSE,"working papers";"income",#N/A,FALSE,"working papers"}</definedName>
    <definedName name="F" localSheetId="22">{"bal",#N/A,FALSE,"working papers";"income",#N/A,FALSE,"working papers"}</definedName>
    <definedName name="F">{"bal",#N/A,FALSE,"working papers";"income",#N/A,FALSE,"working papers"}</definedName>
    <definedName name="fdraf" localSheetId="10">{"bal",#N/A,FALSE,"working papers";"income",#N/A,FALSE,"working papers"}</definedName>
    <definedName name="fdraf" localSheetId="22">{"bal",#N/A,FALSE,"working papers";"income",#N/A,FALSE,"working papers"}</definedName>
    <definedName name="fdraf">{"bal",#N/A,FALSE,"working papers";"income",#N/A,FALSE,"working papers"}</definedName>
    <definedName name="Fdraft" localSheetId="10">{"bal",#N/A,FALSE,"working papers";"income",#N/A,FALSE,"working papers"}</definedName>
    <definedName name="Fdraft" localSheetId="22">{"bal",#N/A,FALSE,"working papers";"income",#N/A,FALSE,"working papers"}</definedName>
    <definedName name="Fdraft">{"bal",#N/A,FALSE,"working papers";"income",#N/A,FALSE,"working papers"}</definedName>
    <definedName name="fe">#REF!</definedName>
    <definedName name="females_UK">#REF!</definedName>
    <definedName name="Ferry_RoPax_Pass_CO2">#REF!</definedName>
    <definedName name="Ferry_RoPax_Pass_km">#REF!</definedName>
    <definedName name="fewrew">#REF!</definedName>
    <definedName name="FFO_less_dividends_declared___Appointee___nominal">#REF!</definedName>
    <definedName name="fgdgdfgfdgfdg" hidden="1">{"mass bal",#N/A,FALSE,"Standard_mass_bal_template";"ied sheet",#N/A,FALSE,"Standard_mass_bal_template"}</definedName>
    <definedName name="fh" hidden="1">{"mass bal",#N/A,FALSE,"Standard_mass_bal_template";"ied sheet",#N/A,FALSE,"Standard_mass_bal_template"}</definedName>
    <definedName name="file_LTDS">#REF!</definedName>
    <definedName name="file_LTDS_2nd">#REF!</definedName>
    <definedName name="file_totex">#REF!</definedName>
    <definedName name="Final_2003_04_Income_Apportioned_Use_May_onwards">#REF!</definedName>
    <definedName name="Final_allowed_revenue__deflated_using_Nov_Nov_CPI_H______control___real.ADDN1">#REF!</definedName>
    <definedName name="Final_allowed_revenue__deflated_using_Nov_Nov_CPI_H______control___real.ADDN2">#REF!</definedName>
    <definedName name="Final_allowed_revenue__deflated_using_Nov_Nov_CPI_H______control___real.BR">#REF!</definedName>
    <definedName name="Final_allowed_revenue__deflated_using_Nov_Nov_CPI_H______control___real.WN">#REF!</definedName>
    <definedName name="Final_allowed_revenue__deflated_using_Nov_Nov_CPI_H______control___real.WR">#REF!</definedName>
    <definedName name="Final_allowed_revenue__deflated_using_Nov_Nov_CPI_H______control___real.WWN">#REF!</definedName>
    <definedName name="Final_allowed_revenue_percentage__deflated_using_Nov_Nov_CPI_H______control.ADDN1">#REF!</definedName>
    <definedName name="Final_allowed_revenue_percentage__deflated_using_Nov_Nov_CPI_H______control.ADDN2">#REF!</definedName>
    <definedName name="Final_allowed_revenue_percentage__deflated_using_Nov_Nov_CPI_H______control.BR">#REF!</definedName>
    <definedName name="Final_allowed_revenue_percentage__deflated_using_Nov_Nov_CPI_H______control.WN">#REF!</definedName>
    <definedName name="Final_allowed_revenue_percentage__deflated_using_Nov_Nov_CPI_H______control.WR">#REF!</definedName>
    <definedName name="Final_allowed_revenue_percentage__deflated_using_Nov_Nov_CPI_H______control.WWN">#REF!</definedName>
    <definedName name="Finance_lease_depreciation___Wholesale___nominal">#REF!</definedName>
    <definedName name="Financial_year_end_month">#REF!</definedName>
    <definedName name="FinancialIndicators">#REF!</definedName>
    <definedName name="FinancialIndicators_Enable">#REF!</definedName>
    <definedName name="FinancialIndicators_Headings">#REF!</definedName>
    <definedName name="FinancialIndicators_Max">#REF!</definedName>
    <definedName name="FinancialIndicators_Min">#REF!</definedName>
    <definedName name="FinancialIndicators_Tolerance">#REF!</definedName>
    <definedName name="FinPayts">#REF!</definedName>
    <definedName name="FinRate">#REF!</definedName>
    <definedName name="FinStat___BS___Appointee___check">#REF!</definedName>
    <definedName name="FinStat___BS___Appointee___check_overall">#REF!</definedName>
    <definedName name="FinStat___BS___Control___check.ADDN1">#REF!</definedName>
    <definedName name="FinStat___BS___Control___check.ADDN2">#REF!</definedName>
    <definedName name="FinStat___BS___Control___check.BR">#REF!</definedName>
    <definedName name="FinStat___BS___Control___check.WN">#REF!</definedName>
    <definedName name="FinStat___BS___Control___check.WR">#REF!</definedName>
    <definedName name="FinStat___BS___Control___check.WWN">#REF!</definedName>
    <definedName name="FinStat___BS___Control___check_overall.ADDN1">#REF!</definedName>
    <definedName name="FinStat___BS___Control___check_overall.ADDN2">#REF!</definedName>
    <definedName name="FinStat___BS___Control___check_overall.BR">#REF!</definedName>
    <definedName name="FinStat___BS___Control___check_overall.WN">#REF!</definedName>
    <definedName name="FinStat___BS___Control___check_overall.WR">#REF!</definedName>
    <definedName name="FinStat___BS___Control___check_overall.WWN">#REF!</definedName>
    <definedName name="FinStat___BS___Retail___check">#REF!</definedName>
    <definedName name="FinStat___BS___Retail___check_overall">#REF!</definedName>
    <definedName name="FinStat___BS___Retail_Business___check">#REF!</definedName>
    <definedName name="FinStat___BS___Retail_Business___check_overall">#REF!</definedName>
    <definedName name="FinStat___BS___Retail_Residential___check">#REF!</definedName>
    <definedName name="FinStat___BS___Retail_Residential___check_overall">#REF!</definedName>
    <definedName name="FinStat___BS___Wholesale___check">#REF!</definedName>
    <definedName name="FinStat___BS___Wholesale___check_overall">#REF!</definedName>
    <definedName name="FinStat___BS_NCA_not_negative___Appointee___check">#REF!</definedName>
    <definedName name="FinStat___BS_NCA_not_negative___Appointee___check_overall">#REF!</definedName>
    <definedName name="FinStat___BS_NCA_not_negative___Control___check.ADDN1">#REF!</definedName>
    <definedName name="FinStat___BS_NCA_not_negative___Control___check.ADDN2">#REF!</definedName>
    <definedName name="FinStat___BS_NCA_not_negative___Control___check.BR">#REF!</definedName>
    <definedName name="FinStat___BS_NCA_not_negative___Control___check.WN">#REF!</definedName>
    <definedName name="FinStat___BS_NCA_not_negative___Control___check.WR">#REF!</definedName>
    <definedName name="FinStat___BS_NCA_not_negative___Control___check.WWN">#REF!</definedName>
    <definedName name="FinStat___BS_NCA_not_negative___Control___check_overall.ADDN1">#REF!</definedName>
    <definedName name="FinStat___BS_NCA_not_negative___Control___check_overall.ADDN2">#REF!</definedName>
    <definedName name="FinStat___BS_NCA_not_negative___Control___check_overall.BR">#REF!</definedName>
    <definedName name="FinStat___BS_NCA_not_negative___Control___check_overall.WN">#REF!</definedName>
    <definedName name="FinStat___BS_NCA_not_negative___Control___check_overall.WR">#REF!</definedName>
    <definedName name="FinStat___BS_NCA_not_negative___Control___check_overall.WWN">#REF!</definedName>
    <definedName name="FinStat___BS_Total_assets_not_negative___Retail_Business___check">#REF!</definedName>
    <definedName name="FinStat___BS_Total_assets_not_negative___Retail_Business___check_overall">#REF!</definedName>
    <definedName name="FinStat___BS_Total_assets_not_negative___Retail_Residential___check">#REF!</definedName>
    <definedName name="FinStat___BS_Total_assets_not_negative___Retail_Residential___check_overall">#REF!</definedName>
    <definedName name="FinStat___CF___Appointee___check">#REF!</definedName>
    <definedName name="FinStat___CF___Appointee___check_overall">#REF!</definedName>
    <definedName name="FinStat___CF___Control___check.ADDN1">#REF!</definedName>
    <definedName name="FinStat___CF___Control___check.ADDN2">#REF!</definedName>
    <definedName name="FinStat___CF___Control___check.BR">#REF!</definedName>
    <definedName name="FinStat___CF___Control___check.WN">#REF!</definedName>
    <definedName name="FinStat___CF___Control___check.WR">#REF!</definedName>
    <definedName name="FinStat___CF___Control___check.WWN">#REF!</definedName>
    <definedName name="FinStat___CF___Control___check_overall.ADDN1">#REF!</definedName>
    <definedName name="FinStat___CF___Control___check_overall.ADDN2">#REF!</definedName>
    <definedName name="FinStat___CF___Control___check_overall.BR">#REF!</definedName>
    <definedName name="FinStat___CF___Control___check_overall.WN">#REF!</definedName>
    <definedName name="FinStat___CF___Control___check_overall.WR">#REF!</definedName>
    <definedName name="FinStat___CF___Control___check_overall.WWN">#REF!</definedName>
    <definedName name="FinStat___CF___Retail___check">#REF!</definedName>
    <definedName name="FinStat___CF___Retail___check_overall">#REF!</definedName>
    <definedName name="FinStat___CF___Retail_Business___check">#REF!</definedName>
    <definedName name="FinStat___CF___Retail_Business___check_overall">#REF!</definedName>
    <definedName name="FinStat___CF___Retail_Residential___check">#REF!</definedName>
    <definedName name="FinStat___CF___Retail_Residential___check_overall">#REF!</definedName>
    <definedName name="FinStat___CF___Wholesale___check">#REF!</definedName>
    <definedName name="FinStat___CF___Wholesale___check_overall">#REF!</definedName>
    <definedName name="FinStat___PL___Appointee___check">#REF!</definedName>
    <definedName name="FinStat___PL___Appointee___check_overall">#REF!</definedName>
    <definedName name="FinStat___PL___Control___check.ADDN1">#REF!</definedName>
    <definedName name="FinStat___PL___Control___check.ADDN2">#REF!</definedName>
    <definedName name="FinStat___PL___Control___check.BR">#REF!</definedName>
    <definedName name="FinStat___PL___Control___check.WN">#REF!</definedName>
    <definedName name="FinStat___PL___Control___check.WR">#REF!</definedName>
    <definedName name="FinStat___PL___Control___check.WWN">#REF!</definedName>
    <definedName name="FinStat___PL___Control___check_overall.ADDN1">#REF!</definedName>
    <definedName name="FinStat___PL___Control___check_overall.ADDN2">#REF!</definedName>
    <definedName name="FinStat___PL___Control___check_overall.BR">#REF!</definedName>
    <definedName name="FinStat___PL___Control___check_overall.WN">#REF!</definedName>
    <definedName name="FinStat___PL___Control___check_overall.WR">#REF!</definedName>
    <definedName name="FinStat___PL___Control___check_overall.WWN">#REF!</definedName>
    <definedName name="FinStat___PL___Retail___check">#REF!</definedName>
    <definedName name="FinStat___PL___Retail___check_overall">#REF!</definedName>
    <definedName name="FinStat___PL___Retail_Business___check">#REF!</definedName>
    <definedName name="FinStat___PL___Retail_Business___check_overall">#REF!</definedName>
    <definedName name="FinStat___PL___Retail_Residential___check">#REF!</definedName>
    <definedName name="FinStat___PL___Retail_Residential___check_overall">#REF!</definedName>
    <definedName name="FinStat___PL___Wholesale___check">#REF!</definedName>
    <definedName name="FinStat___PL___Wholesale___check_overall">#REF!</definedName>
    <definedName name="FinTerm">#REF!</definedName>
    <definedName name="First_post_forecast_period_flag">#REF!</definedName>
    <definedName name="FirstQuinquennium">#REF!</definedName>
    <definedName name="FirstRow">#REF!</definedName>
    <definedName name="FirstTime">#REF!</definedName>
    <definedName name="Fixed_asset_balance___Business___nominal">#REF!</definedName>
    <definedName name="Fixed_asset_balance___Business___nominal.BEG">#REF!</definedName>
    <definedName name="Fixed_asset_balance___Residential___nominal">#REF!</definedName>
    <definedName name="Fixed_asset_balance___Residential___nominal.BEG">#REF!</definedName>
    <definedName name="Fixed_asset_balance___Wholesale___nominal">#REF!</definedName>
    <definedName name="Fixed_asset_depreciation___Wholesale___nominal">#REF!</definedName>
    <definedName name="Fixed_asset_ongoing_capex___Wholesale___nominal">#REF!</definedName>
    <definedName name="Fixed_asset_ongoing_capex___Wholesale___nominal.NEG">#REF!</definedName>
    <definedName name="Fixed_Assets_balance___Appointee___nominal">#REF!</definedName>
    <definedName name="Fixed_rate_debt___nominal.ADDN1">#REF!</definedName>
    <definedName name="Fixed_rate_debt___nominal.ADDN1.BEG">#REF!</definedName>
    <definedName name="Fixed_rate_debt___nominal.ADDN2">#REF!</definedName>
    <definedName name="Fixed_rate_debt___nominal.ADDN2.BEG">#REF!</definedName>
    <definedName name="Fixed_rate_debt___nominal.BR">#REF!</definedName>
    <definedName name="Fixed_rate_debt___nominal.BR.BEG">#REF!</definedName>
    <definedName name="Fixed_rate_debt___nominal.WN">#REF!</definedName>
    <definedName name="Fixed_rate_debt___nominal.WN.BEG">#REF!</definedName>
    <definedName name="Fixed_rate_debt___nominal.WR">#REF!</definedName>
    <definedName name="Fixed_rate_debt___nominal.WR.BEG">#REF!</definedName>
    <definedName name="Fixed_rate_debt___nominal.WWN">#REF!</definedName>
    <definedName name="Fixed_rate_debt___nominal.WWN.BEG">#REF!</definedName>
    <definedName name="Fixed_rate_debt_adjustments___nominal.ADDN1">#REF!</definedName>
    <definedName name="Fixed_rate_debt_adjustments___nominal.ADDN2">#REF!</definedName>
    <definedName name="Fixed_rate_debt_adjustments___nominal.BR">#REF!</definedName>
    <definedName name="Fixed_rate_debt_adjustments___nominal.WN">#REF!</definedName>
    <definedName name="Fixed_rate_debt_adjustments___nominal.WR">#REF!</definedName>
    <definedName name="Fixed_rate_debt_adjustments___nominal.WWN">#REF!</definedName>
    <definedName name="FLE">#REF!</definedName>
    <definedName name="FOLLOWING_YEAR">#REF!</definedName>
    <definedName name="Forecast_duration">#REF!</definedName>
    <definedName name="Forecast_end_period_flag">#REF!</definedName>
    <definedName name="Forecast_end_period_flag_date">#REF!</definedName>
    <definedName name="Forecast_period_flag">#REF!</definedName>
    <definedName name="Forecast_period_flag_total">#REF!</definedName>
    <definedName name="Forecast_start_date__first_day_of_financial_year_">#REF!</definedName>
    <definedName name="Forecast_start_period_flag">#REF!</definedName>
    <definedName name="Foutput" hidden="1">#REF!</definedName>
    <definedName name="Fraction_ozone_pure_O2">#REF!</definedName>
    <definedName name="Freight_Average_Van_CO2">#REF!</definedName>
    <definedName name="Freight_Average_Van_km">#REF!</definedName>
    <definedName name="Freight_Average_Van_Tonne_CO2">#REF!</definedName>
    <definedName name="Freight_Average_Van_Tonne_km">#REF!</definedName>
    <definedName name="Freight_Diesel_Van_CO2">#REF!</definedName>
    <definedName name="Freight_Diesel_Van_km">#REF!</definedName>
    <definedName name="Freight_Diesel_Van_Tonne_CO2">#REF!</definedName>
    <definedName name="Freight_Diesel_Van_Tonne_km">#REF!</definedName>
    <definedName name="Freight_LH_CO2">#REF!</definedName>
    <definedName name="Freight_LPG_CNG_Van_CO2">#REF!</definedName>
    <definedName name="Freight_LPG_CNG_Van_km">#REF!</definedName>
    <definedName name="Freight_LPG_CNG_Van_Tonne_CO2">#REF!</definedName>
    <definedName name="Freight_LPG_CNG_Van_Tonne_km">#REF!</definedName>
    <definedName name="Freight_Petrol_Van_CO2">#REF!</definedName>
    <definedName name="Freight_Petrol_Van_km">#REF!</definedName>
    <definedName name="Freight_Petrol_Van_Tonne_CO2">#REF!</definedName>
    <definedName name="Freight_Petrol_Van_Tonne_km">#REF!</definedName>
    <definedName name="Freight_Rail_CO2">#REF!</definedName>
    <definedName name="Freight_SH_CO2">#REF!</definedName>
    <definedName name="freq_m_1">#REF!</definedName>
    <definedName name="freq_m_2">#REF!</definedName>
    <definedName name="freq_m_3">#REF!</definedName>
    <definedName name="freq_y_1">#REF!</definedName>
    <definedName name="freq_y_2">#REF!</definedName>
    <definedName name="freq_y_3">#REF!</definedName>
    <definedName name="frequency_table">#REF!</definedName>
    <definedName name="fsdfffd" hidden="1">#REF!</definedName>
    <definedName name="fsdfsd" hidden="1">#REF!</definedName>
    <definedName name="fsfds" hidden="1">#REF!</definedName>
    <definedName name="fsfsd" hidden="1">#REF!</definedName>
    <definedName name="Funds_from_operations___Appointee___nominal">#REF!</definedName>
    <definedName name="Funds_from_operations___control___nominal.ADDN1">#REF!</definedName>
    <definedName name="Funds_from_operations___control___nominal.ADDN2">#REF!</definedName>
    <definedName name="Funds_from_operations___control___nominal.BR">#REF!</definedName>
    <definedName name="Funds_from_operations___control___nominal.WN">#REF!</definedName>
    <definedName name="Funds_from_operations___control___nominal.WR">#REF!</definedName>
    <definedName name="Funds_from_operations___control___nominal.WWN">#REF!</definedName>
    <definedName name="Funds_from_operations___net_debt___Post_Fin_adj___Appointee">#REF!</definedName>
    <definedName name="Funds_from_operations___net_debt__Alternative____Appointee">#REF!</definedName>
    <definedName name="Funds_from_operations___net_debt__Alternative____Control.ADDN1">#REF!</definedName>
    <definedName name="Funds_from_operations___net_debt__Alternative____Control.ADDN2">#REF!</definedName>
    <definedName name="Funds_from_operations___net_debt__Alternative____Control.BR">#REF!</definedName>
    <definedName name="Funds_from_operations___net_debt__Alternative____Control.WN">#REF!</definedName>
    <definedName name="Funds_from_operations___net_debt__Alternative____Control.WR">#REF!</definedName>
    <definedName name="Funds_from_operations___net_debt__Alternative____Control.WWN">#REF!</definedName>
    <definedName name="Funds_from_operations___net_debt__Alternative____weighted_average___Appointee">#REF!</definedName>
    <definedName name="Funds_from_operations___net_debt__Ofwat____Appointee">#REF!</definedName>
    <definedName name="Funds_from_operations___net_debt__Ofwat____Control.ADDN1">#REF!</definedName>
    <definedName name="Funds_from_operations___net_debt__Ofwat____Control.ADDN2">#REF!</definedName>
    <definedName name="Funds_from_operations___net_debt__Ofwat____Control.BR">#REF!</definedName>
    <definedName name="Funds_from_operations___net_debt__Ofwat____Control.WN">#REF!</definedName>
    <definedName name="Funds_from_operations___net_debt__Ofwat____Control.WR">#REF!</definedName>
    <definedName name="Funds_from_operations___net_debt__Ofwat____Control.WWN">#REF!</definedName>
    <definedName name="Funds_from_operations___net_debt__Ofwat____Post_Fin_adj___Appointee">#REF!</definedName>
    <definedName name="Funds_from_operations___net_debt__Ofwat____weighted_average___Appointee">#REF!</definedName>
    <definedName name="Funds_from_operations___pre_interest___Appointee___nominal">#REF!</definedName>
    <definedName name="Funds_from_operations___pre_interest___less_RCV_run_off_and_excess_fast_money_and_IRE___Appointee___nominal">#REF!</definedName>
    <definedName name="Funds_from_operations___pre_interest___less_RCV_run_off_and_IRE_totex_adj___Appointee___nominal">#REF!</definedName>
    <definedName name="Funds_from_operations_pre_interest___control___nominal.ADDN1">#REF!</definedName>
    <definedName name="Funds_from_operations_pre_interest___control___nominal.ADDN2">#REF!</definedName>
    <definedName name="Funds_from_operations_pre_interest___control___nominal.BR">#REF!</definedName>
    <definedName name="Funds_from_operations_pre_interest___control___nominal.WN">#REF!</definedName>
    <definedName name="Funds_from_operations_pre_interest___control___nominal.WR">#REF!</definedName>
    <definedName name="Funds_from_operations_pre_interest___control___nominal.WWN">#REF!</definedName>
    <definedName name="FY_1">#REF!</definedName>
    <definedName name="FY_10">#REF!</definedName>
    <definedName name="FY_11">#REF!</definedName>
    <definedName name="FY_12">#REF!</definedName>
    <definedName name="FY_13">#REF!</definedName>
    <definedName name="FY_14">#REF!</definedName>
    <definedName name="FY_15">#REF!</definedName>
    <definedName name="FY_2">#REF!</definedName>
    <definedName name="FY_3">#REF!</definedName>
    <definedName name="FY_4">#REF!</definedName>
    <definedName name="FY_5">#REF!</definedName>
    <definedName name="FY_6">#REF!</definedName>
    <definedName name="FY_7">#REF!</definedName>
    <definedName name="FY_8">#REF!</definedName>
    <definedName name="FY_9">#REF!</definedName>
    <definedName name="g_kg_conversion">#REF!</definedName>
    <definedName name="gAPProgList">OFFSET(#REF!,0,#REF!,#REF!,1)</definedName>
    <definedName name="Gas_Oil_Admin">#REF!</definedName>
    <definedName name="Gas_Oil_Drink">#REF!</definedName>
    <definedName name="Gas_Oil_EF_CO2">#REF!</definedName>
    <definedName name="Gas_Oil_Sewage">#REF!</definedName>
    <definedName name="Gas_Oil_Sludge">#REF!</definedName>
    <definedName name="Gearing___Appointee">#REF!</definedName>
    <definedName name="Gearing___Control.ADDN1">#REF!</definedName>
    <definedName name="Gearing___Control.ADDN2">#REF!</definedName>
    <definedName name="Gearing___Control.BR">#REF!</definedName>
    <definedName name="Gearing___Control.WN">#REF!</definedName>
    <definedName name="Gearing___Control.WR">#REF!</definedName>
    <definedName name="Gearing___Control.WWN">#REF!</definedName>
    <definedName name="Gearing___Post_Fin_adj___Appointee">#REF!</definedName>
    <definedName name="Gearing___weighted_average___Appointee">#REF!</definedName>
    <definedName name="Gearing___Wholesale">#REF!</definedName>
    <definedName name="Gearing_over_100____check">#REF!</definedName>
    <definedName name="Gearing_over_100____check_overall">#REF!</definedName>
    <definedName name="gegefgef" hidden="1">{"mass bal",#N/A,FALSE,"Standard_mass_bal_template";"ied sheet",#N/A,FALSE,"Standard_mass_bal_template"}</definedName>
    <definedName name="gegefgeh" hidden="1">{"mass bal",#N/A,FALSE,"Standard_mass_bal_template";"ied sheet",#N/A,FALSE,"Standard_mass_bal_template"}</definedName>
    <definedName name="General">#REF!</definedName>
    <definedName name="General1">#REF!</definedName>
    <definedName name="General2">#REF!</definedName>
    <definedName name="GEOG9703">#REF!</definedName>
    <definedName name="gfff" localSheetId="1" hidden="1">{"CHARGE",#N/A,FALSE,"401C11"}</definedName>
    <definedName name="gfff" hidden="1">{"CHARGE",#N/A,FALSE,"401C11"}</definedName>
    <definedName name="gg" hidden="1">{"mass bal",#N/A,FALSE,"Standard_mass_bal_template";"ied sheet",#N/A,FALSE,"Standard_mass_bal_template"}</definedName>
    <definedName name="gh" hidden="1">{"mass bal",#N/A,FALSE,"Standard_mass_bal_template";"ied sheet",#N/A,FALSE,"Standard_mass_bal_template"}</definedName>
    <definedName name="gkgkjg" hidden="1">{"mass bal",#N/A,FALSE,"Standard_mass_bal_template";"ied sheet",#N/A,FALSE,"Standard_mass_bal_template"}</definedName>
    <definedName name="GLOS">#REF!</definedName>
    <definedName name="GOHOME">#REF!</definedName>
    <definedName name="Grants_and_contributions_price_control___real___ADDN1">#REF!</definedName>
    <definedName name="Grants_and_contributions_price_control___real___ADDN2">#REF!</definedName>
    <definedName name="Grants_and_contributions_price_control___real___BR">#REF!</definedName>
    <definedName name="Grants_and_contributions_price_control___real___WN">#REF!</definedName>
    <definedName name="Grants_and_contributions_price_control___real___WR">#REF!</definedName>
    <definedName name="Grants_and_contributions_price_control___real___WWN">#REF!</definedName>
    <definedName name="Grants_and_contributions_taxable_on_receipt__and_its_amortisation___nominal.ADDN1">#REF!</definedName>
    <definedName name="Grants_and_contributions_taxable_on_receipt__and_its_amortisation___nominal.ADDN2">#REF!</definedName>
    <definedName name="Grants_and_contributions_taxable_on_receipt__and_its_amortisation___nominal.BR">#REF!</definedName>
    <definedName name="Grants_and_contributions_taxable_on_receipt__and_its_amortisation___nominal.WN">#REF!</definedName>
    <definedName name="Grants_and_contributions_taxable_on_receipt__and_its_amortisation___nominal.WR">#REF!</definedName>
    <definedName name="Grants_and_contributions_taxable_on_receipt__and_its_amortisation___nominal.WWN">#REF!</definedName>
    <definedName name="Grants_and_contributions_taxable_on_receipt__and_its_amortisation___Post_financeability___control___nominal.ADDN1">#REF!</definedName>
    <definedName name="Grants_and_contributions_taxable_on_receipt__and_its_amortisation___Post_financeability___control___nominal.ADDN2">#REF!</definedName>
    <definedName name="Grants_and_contributions_taxable_on_receipt__and_its_amortisation___Post_financeability___control___nominal.BR">#REF!</definedName>
    <definedName name="Grants_and_contributions_taxable_on_receipt__and_its_amortisation___Post_financeability___control___nominal.WN">#REF!</definedName>
    <definedName name="Grants_and_contributions_taxable_on_receipt__and_its_amortisation___Post_financeability___control___nominal.WR">#REF!</definedName>
    <definedName name="Grants_and_contributions_taxable_on_receipt__and_its_amortisation___Post_financeability___control___nominal.WWN">#REF!</definedName>
    <definedName name="Grants_and_contributions_taxable_on_receipt__and_its_amortisation___Wholesale___nominal">#REF!</definedName>
    <definedName name="Graph_IARC04">#REF!</definedName>
    <definedName name="Graph_IARC05">#REF!</definedName>
    <definedName name="Graph_Incidents04">#REF!</definedName>
    <definedName name="Graph_Incidents05">#REF!</definedName>
    <definedName name="Graph_meterAR1_4">#REF!</definedName>
    <definedName name="Graph_Tideway04">#REF!</definedName>
    <definedName name="Graph_Tideway05">#REF!</definedName>
    <definedName name="Green_EF_CO2">#REF!</definedName>
    <definedName name="Green_Tariff">#REF!</definedName>
    <definedName name="Grid_Admin">#REF!</definedName>
    <definedName name="Grid_AMR">#REF!</definedName>
    <definedName name="Grid_Drink_Pump">#REF!</definedName>
    <definedName name="Grid_Drink_Treat">#REF!</definedName>
    <definedName name="Grid_EF_CO2">#REF!</definedName>
    <definedName name="Grid_EST">#REF!</definedName>
    <definedName name="Grid_HH">#REF!</definedName>
    <definedName name="Grid_MHH">#REF!</definedName>
    <definedName name="Grid_NAP">#REF!</definedName>
    <definedName name="Grid_NHH">#REF!</definedName>
    <definedName name="Grid_NHH_EST">#REF!</definedName>
    <definedName name="Grid_Sewage_Pump">#REF!</definedName>
    <definedName name="Grid_Sewage_Treat">#REF!</definedName>
    <definedName name="Grid_Sludge">#REF!</definedName>
    <definedName name="Grid_UMS">#REF!</definedName>
    <definedName name="Grid_UMS_Pseudo">#REF!</definedName>
    <definedName name="gross" localSheetId="1" hidden="1">{"GROSS",#N/A,FALSE,"401C11"}</definedName>
    <definedName name="gross" hidden="1">{"GROSS",#N/A,FALSE,"401C11"}</definedName>
    <definedName name="Gross_capital_expenditure___nominal.ADDN1">#REF!</definedName>
    <definedName name="Gross_capital_expenditure___nominal.ADDN2">#REF!</definedName>
    <definedName name="Gross_capital_expenditure___nominal.BR">#REF!</definedName>
    <definedName name="Gross_capital_expenditure___nominal.WN">#REF!</definedName>
    <definedName name="Gross_capital_expenditure___nominal.WR">#REF!</definedName>
    <definedName name="Gross_capital_expenditure___nominal.WWN">#REF!</definedName>
    <definedName name="Gross_Operating_expenditure___nominal.ADDN1">#REF!</definedName>
    <definedName name="Gross_Operating_expenditure___nominal.ADDN2">#REF!</definedName>
    <definedName name="Gross_Operating_expenditure___nominal.BR">#REF!</definedName>
    <definedName name="Gross_Operating_expenditure___nominal.WN">#REF!</definedName>
    <definedName name="Gross_Operating_expenditure___nominal.WR">#REF!</definedName>
    <definedName name="Gross_Operating_expenditure___nominal.WWN">#REF!</definedName>
    <definedName name="gross1" localSheetId="1" hidden="1">{"GROSS",#N/A,FALSE,"401C11"}</definedName>
    <definedName name="gross1" hidden="1">{"GROSS",#N/A,FALSE,"401C11"}</definedName>
    <definedName name="grtg" hidden="1">{"mass bal",#N/A,FALSE,"Standard_mass_bal_template";"ied sheet",#N/A,FALSE,"Standard_mass_bal_template"}</definedName>
    <definedName name="GTR_MAN">#REF!</definedName>
    <definedName name="GWENT">#REF!</definedName>
    <definedName name="GWYNEDD">#REF!</definedName>
    <definedName name="h" hidden="1">{"mass bal",#N/A,FALSE,"Standard_mass_bal_template";"ied sheet",#N/A,FALSE,"Standard_mass_bal_template"}</definedName>
    <definedName name="hahaha" hidden="1">{"mass bal",#N/A,FALSE,"Standard_mass_bal_template";"ied sheet",#N/A,FALSE,"Standard_mass_bal_template"}</definedName>
    <definedName name="HANTS">#REF!</definedName>
    <definedName name="hasdfjklhklj" localSheetId="1" hidden="1">{"NET",#N/A,FALSE,"401C11"}</definedName>
    <definedName name="hasdfjklhklj" hidden="1">{"NET",#N/A,FALSE,"401C11"}</definedName>
    <definedName name="HdRm_Cats">OFFSET(#REF!,#REF!,0,#REF!,1)</definedName>
    <definedName name="HdRm_Elements">#REF!</definedName>
    <definedName name="heading_table">#REF!</definedName>
    <definedName name="Headings">#REF!</definedName>
    <definedName name="Headroom___Business___nominal">#REF!</definedName>
    <definedName name="Headroom___Residential___nominal">#REF!</definedName>
    <definedName name="Heat_CHP">#REF!</definedName>
    <definedName name="Heat_EF_CO2">#REF!</definedName>
    <definedName name="Heat_NGasCHP_Admin">#REF!</definedName>
    <definedName name="Heat_NGasCHP_Drink">#REF!</definedName>
    <definedName name="Heat_NGasCHP_Import">#REF!</definedName>
    <definedName name="Heat_NGasCHP_Sewage">#REF!</definedName>
    <definedName name="help" localSheetId="1" hidden="1">{"CHARGE",#N/A,FALSE,"401C11"}</definedName>
    <definedName name="help" hidden="1">{"CHARGE",#N/A,FALSE,"401C11"}</definedName>
    <definedName name="HEREFORD_W">#REF!</definedName>
    <definedName name="HERTS">#REF!</definedName>
    <definedName name="HFC___125_CO2eq_GWP">#REF!</definedName>
    <definedName name="HFC___125_Weight">#REF!</definedName>
    <definedName name="HFC___134_CO2eq_GWP">#REF!</definedName>
    <definedName name="HFC___134_Weight">#REF!</definedName>
    <definedName name="HFC___134a_CO2eq_GWP">#REF!</definedName>
    <definedName name="HFC___134a_Weight">#REF!</definedName>
    <definedName name="HFC___143_CO2eq_GWP">#REF!</definedName>
    <definedName name="HFC___143_Weight">#REF!</definedName>
    <definedName name="HFC___143a_CO2eq_GWP">#REF!</definedName>
    <definedName name="HFC___143a_Weight">#REF!</definedName>
    <definedName name="HFC___152a_CO2eq_GWP">#REF!</definedName>
    <definedName name="HFC___152a_Weight">#REF!</definedName>
    <definedName name="HFC___227ea_CO2eq_GWP">#REF!</definedName>
    <definedName name="HFC___227ea_Weight">#REF!</definedName>
    <definedName name="HFC___23_CO2eq_GWP">#REF!</definedName>
    <definedName name="HFC___23_Weight">#REF!</definedName>
    <definedName name="HFC___236fa_CO2eq_GWP">#REF!</definedName>
    <definedName name="HFC___236fa_Weight">#REF!</definedName>
    <definedName name="HFC___245ca_CO2eq_GWP">#REF!</definedName>
    <definedName name="HFC___245ca_Weight">#REF!</definedName>
    <definedName name="HFC___32_CO2eq_GWP">#REF!</definedName>
    <definedName name="HFC___32_Weight">#REF!</definedName>
    <definedName name="HFC___41_CO2eq_GWP">#REF!</definedName>
    <definedName name="HFC___41_Weight">#REF!</definedName>
    <definedName name="HFC___43_CO2eq_GWP">#REF!</definedName>
    <definedName name="HFC___43_Weight">#REF!</definedName>
    <definedName name="hfhfghfg" hidden="1">{"mass bal",#N/A,FALSE,"Standard_mass_bal_template";"ied sheet",#N/A,FALSE,"Standard_mass_bal_template"}</definedName>
    <definedName name="hghghhj" localSheetId="1" hidden="1">{"CHARGE",#N/A,FALSE,"401C11"}</definedName>
    <definedName name="hghghhj" hidden="1">{"CHARGE",#N/A,FALSE,"401C11"}</definedName>
    <definedName name="Highly_dense_threshold">#REF!</definedName>
    <definedName name="HOMER">#REF!</definedName>
    <definedName name="Households_connected___bill_module">#REF!</definedName>
    <definedName name="Households_connected_for_single_service___Bill_module">#REF!</definedName>
    <definedName name="Households_connected_for_water_and_sewerage____bill_module">#REF!</definedName>
    <definedName name="HTML_CodePage" hidden="1">1252</definedName>
    <definedName name="HTML_Control" localSheetId="1"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HUMBERSIDE">#REF!</definedName>
    <definedName name="I_OF_WIGHT">#REF!</definedName>
    <definedName name="ii" hidden="1">{"mass bal",#N/A,FALSE,"Standard_mass_bal_template";"ied sheet",#N/A,FALSE,"Standard_mass_bal_template"}</definedName>
    <definedName name="ILD_check__.ADDN1">#REF!</definedName>
    <definedName name="ILD_check__.ADDN2">#REF!</definedName>
    <definedName name="ILD_check__.BR">#REF!</definedName>
    <definedName name="ILD_check__.WN">#REF!</definedName>
    <definedName name="ILD_check__.WR">#REF!</definedName>
    <definedName name="ILD_check__.WWN">#REF!</definedName>
    <definedName name="Impact_of_re_profiling_of_allowed_revenue___nominal.ADDN1">#REF!</definedName>
    <definedName name="Impact_of_re_profiling_of_allowed_revenue___nominal.ADDN2">#REF!</definedName>
    <definedName name="Impact_of_re_profiling_of_allowed_revenue___nominal.BR">#REF!</definedName>
    <definedName name="Impact_of_re_profiling_of_allowed_revenue___nominal.WN">#REF!</definedName>
    <definedName name="Impact_of_re_profiling_of_allowed_revenue___nominal.WR">#REF!</definedName>
    <definedName name="Impact_of_re_profiling_of_allowed_revenue___nominal.WWN">#REF!</definedName>
    <definedName name="Impact_of_re_profiling_of_allowed_revenue___real.ADDN1">#REF!</definedName>
    <definedName name="Impact_of_re_profiling_of_allowed_revenue___real.ADDN2">#REF!</definedName>
    <definedName name="Impact_of_re_profiling_of_allowed_revenue___real.BR">#REF!</definedName>
    <definedName name="Impact_of_re_profiling_of_allowed_revenue___real.WN">#REF!</definedName>
    <definedName name="Impact_of_re_profiling_of_allowed_revenue___real.WR">#REF!</definedName>
    <definedName name="Impact_of_re_profiling_of_allowed_revenue___real.WWN">#REF!</definedName>
    <definedName name="Include_accumulated_depreciation_in_financial_model">#REF!</definedName>
    <definedName name="Income">#REF!</definedName>
    <definedName name="IncomeAll">#REF!</definedName>
    <definedName name="Incometemp">#REF!</definedName>
    <definedName name="Increase____decrease__in_cash___Appointee___nominal">#REF!</definedName>
    <definedName name="Index">#REF!</definedName>
    <definedName name="Index_linked_debt_indexation___Appointee___nominal">#REF!</definedName>
    <definedName name="Index_linked_debt_indexation___Appointee___nominal.NEG">#REF!</definedName>
    <definedName name="Index_linked_debt_indexation___wholesale___nominal">#REF!</definedName>
    <definedName name="Index_linked_debt_indexation___wholesale___nominal_POS">#REF!</definedName>
    <definedName name="Indexation_on_2020_25_RCV___nominal.ADDN1">#REF!</definedName>
    <definedName name="Indexation_on_2020_25_RCV___nominal.ADDN2">#REF!</definedName>
    <definedName name="Indexation_on_2020_25_RCV___nominal.BR">#REF!</definedName>
    <definedName name="Indexation_on_2020_25_RCV___nominal.WN">#REF!</definedName>
    <definedName name="Indexation_on_2020_25_RCV___nominal.WR">#REF!</definedName>
    <definedName name="Indexation_on_2020_25_RCV___nominal.WWN">#REF!</definedName>
    <definedName name="Indexation_on_Post_2025_RCV___nominal.ADDN1">#REF!</definedName>
    <definedName name="Indexation_on_Post_2025_RCV___nominal.ADDN2">#REF!</definedName>
    <definedName name="Indexation_on_Post_2025_RCV___nominal.BR">#REF!</definedName>
    <definedName name="Indexation_on_Post_2025_RCV___nominal.WN">#REF!</definedName>
    <definedName name="Indexation_on_Post_2025_RCV___nominal.WR">#REF!</definedName>
    <definedName name="Indexation_on_Post_2025_RCV___nominal.WWN">#REF!</definedName>
    <definedName name="Indexation_on_Pre_2020_RCV___nominal.ADDN1">#REF!</definedName>
    <definedName name="Indexation_on_Pre_2020_RCV___nominal.ADDN2">#REF!</definedName>
    <definedName name="Indexation_on_Pre_2020_RCV___nominal.BR">#REF!</definedName>
    <definedName name="Indexation_on_Pre_2020_RCV___nominal.WN">#REF!</definedName>
    <definedName name="Indexation_on_Pre_2020_RCV___nominal.WR">#REF!</definedName>
    <definedName name="Indexation_on_Pre_2020_RCV___nominal.WWN">#REF!</definedName>
    <definedName name="Indexation_on_RCV___nominal.ADDN1">#REF!</definedName>
    <definedName name="Indexation_on_RCV___nominal.ADDN2">#REF!</definedName>
    <definedName name="Indexation_on_RCV___nominal.BR">#REF!</definedName>
    <definedName name="Indexation_on_RCV___nominal.WN">#REF!</definedName>
    <definedName name="Indexation_on_RCV___nominal.WR">#REF!</definedName>
    <definedName name="Indexation_on_RCV___nominal.WWN">#REF!</definedName>
    <definedName name="Indexation_on_RCV___Wholesale___nominal">#REF!</definedName>
    <definedName name="INDICES">#REF!</definedName>
    <definedName name="IndustryAssumptionName">#REF!</definedName>
    <definedName name="Industrytransition">#REF!</definedName>
    <definedName name="INFRA">#REF!</definedName>
    <definedName name="Innovation___Water_efficiency_funding___real.ADDN1">#REF!</definedName>
    <definedName name="Innovation___Water_efficiency_funding___real.ADDN2">#REF!</definedName>
    <definedName name="Innovation___Water_efficiency_funding___real.BR">#REF!</definedName>
    <definedName name="Innovation___Water_efficiency_funding___real.WN">#REF!</definedName>
    <definedName name="Innovation___Water_efficiency_funding___real.WR">#REF!</definedName>
    <definedName name="Innovation___Water_efficiency_funding___real.WWN">#REF!</definedName>
    <definedName name="Input0">#REF!,#REF!,#REF!,#REF!,#REF!,#REF!,#REF!,#REF!,#REF!,#REF!,#REF!,#REF!,#REF!,#REF!,#REF!,#REF!</definedName>
    <definedName name="InputArea">#REF!</definedName>
    <definedName name="InputYears">#REF!</definedName>
    <definedName name="Intangible_asset_and_investments_balance___control___nominal.ADDN1">#REF!</definedName>
    <definedName name="Intangible_asset_and_investments_balance___control___nominal.ADDN1.BEG">#REF!</definedName>
    <definedName name="Intangible_asset_and_investments_balance___control___nominal.ADDN2">#REF!</definedName>
    <definedName name="Intangible_asset_and_investments_balance___control___nominal.ADDN2.BEG">#REF!</definedName>
    <definedName name="Intangible_asset_and_investments_balance___control___nominal.BR">#REF!</definedName>
    <definedName name="Intangible_asset_and_investments_balance___control___nominal.BR.BEG">#REF!</definedName>
    <definedName name="Intangible_asset_and_investments_balance___control___nominal.WN">#REF!</definedName>
    <definedName name="Intangible_asset_and_investments_balance___control___nominal.WN.BEG">#REF!</definedName>
    <definedName name="Intangible_asset_and_investments_balance___control___nominal.WR">#REF!</definedName>
    <definedName name="Intangible_asset_and_investments_balance___control___nominal.WR.BEG">#REF!</definedName>
    <definedName name="Intangible_asset_and_investments_balance___control___nominal.WWN">#REF!</definedName>
    <definedName name="Intangible_asset_and_investments_balance___control___nominal.WWN.BEG">#REF!</definedName>
    <definedName name="Intangible_asset_and_investments_balance___Wholesale___nominal">#REF!</definedName>
    <definedName name="Intangible_assets___investments_balance___Appointee___nominal">#REF!</definedName>
    <definedName name="Interest_associated_with_post_financeability_revenue___nominal.ADDN1">#REF!</definedName>
    <definedName name="Interest_associated_with_post_financeability_revenue___nominal.ADDN2">#REF!</definedName>
    <definedName name="Interest_associated_with_post_financeability_revenue___nominal.BR">#REF!</definedName>
    <definedName name="Interest_associated_with_post_financeability_revenue___nominal.WN">#REF!</definedName>
    <definedName name="Interest_associated_with_post_financeability_revenue___nominal.WR">#REF!</definedName>
    <definedName name="Interest_associated_with_post_financeability_revenue___nominal.WWN">#REF!</definedName>
    <definedName name="Interest_associated_with_post_financeability_tax_revenue___nominal.ADDN1">#REF!</definedName>
    <definedName name="Interest_associated_with_post_financeability_tax_revenue___nominal.ADDN2">#REF!</definedName>
    <definedName name="Interest_associated_with_post_financeability_tax_revenue___nominal.BR">#REF!</definedName>
    <definedName name="Interest_associated_with_post_financeability_tax_revenue___nominal.WN">#REF!</definedName>
    <definedName name="Interest_associated_with_post_financeability_tax_revenue___nominal.WR">#REF!</definedName>
    <definedName name="Interest_associated_with_post_financeability_tax_revenue___nominal.WWN">#REF!</definedName>
    <definedName name="Interest_associated_with_tax_opening_balance___nominal.ADDN1">#REF!</definedName>
    <definedName name="Interest_associated_with_tax_opening_balance___nominal.ADDN2">#REF!</definedName>
    <definedName name="Interest_associated_with_tax_opening_balance___nominal.BR">#REF!</definedName>
    <definedName name="Interest_associated_with_tax_opening_balance___nominal.WN">#REF!</definedName>
    <definedName name="Interest_associated_with_tax_opening_balance___nominal.WR">#REF!</definedName>
    <definedName name="Interest_associated_with_tax_opening_balance___nominal.WWN">#REF!</definedName>
    <definedName name="Interest_calculation_adjustment_for_mid_year_cashflows">#REF!</definedName>
    <definedName name="Interest_for_change_in_gearing___control___nominal.ADDN1">#REF!</definedName>
    <definedName name="Interest_for_change_in_gearing___control___nominal.ADDN2">#REF!</definedName>
    <definedName name="Interest_for_change_in_gearing___control___nominal.BR">#REF!</definedName>
    <definedName name="Interest_for_change_in_gearing___control___nominal.WN">#REF!</definedName>
    <definedName name="Interest_for_change_in_gearing___control___nominal.WR">#REF!</definedName>
    <definedName name="Interest_for_change_in_gearing___control___nominal.WWN">#REF!</definedName>
    <definedName name="Interest_income___expense__excl._indexation_of_index_linked_loans___Appointee___nominal">#REF!</definedName>
    <definedName name="Interest_income___expense__excl._indexation_of_index_linked_loans___Appointee___POS___nominal">#REF!</definedName>
    <definedName name="Interest_income___expense__excl._indexation_of_index_linked_loans___control___nominal.ADDN1">#REF!</definedName>
    <definedName name="Interest_income___expense__excl._indexation_of_index_linked_loans___control___nominal.ADDN2">#REF!</definedName>
    <definedName name="Interest_income___expense__excl._indexation_of_index_linked_loans___control___nominal.BR">#REF!</definedName>
    <definedName name="Interest_income___expense__excl._indexation_of_index_linked_loans___control___nominal.WN">#REF!</definedName>
    <definedName name="Interest_income___expense__excl._indexation_of_index_linked_loans___control___nominal.WR">#REF!</definedName>
    <definedName name="Interest_income___expense__excl._indexation_of_index_linked_loans___control___nominal.WWN">#REF!</definedName>
    <definedName name="Interest_income___expense__excl._indexation_of_index_linked_loans___control___POS___nominal.ADDN1">#REF!</definedName>
    <definedName name="Interest_income___expense__excl._indexation_of_index_linked_loans___control___POS___nominal.ADDN2">#REF!</definedName>
    <definedName name="Interest_income___expense__excl._indexation_of_index_linked_loans___control___POS___nominal.BR">#REF!</definedName>
    <definedName name="Interest_income___expense__excl._indexation_of_index_linked_loans___control___POS___nominal.WN">#REF!</definedName>
    <definedName name="Interest_income___expense__excl._indexation_of_index_linked_loans___control___POS___nominal.WR">#REF!</definedName>
    <definedName name="Interest_income___expense__excl._indexation_of_index_linked_loans___control___POS___nominal.WWN">#REF!</definedName>
    <definedName name="Interest_income___expense__excl._indexation_of_index_linked_loans___Retail___nominal">#REF!</definedName>
    <definedName name="Interest_income___expense__excl._indexation_of_index_linked_loans___wholesale">#REF!</definedName>
    <definedName name="Interest_income___expense__excl._indexation_of_index_linked_loans___Wholesale___nominal">#REF!</definedName>
    <definedName name="Interest_on_allowed_revenue_from_tax_charge___control___nominal.ADDN1">#REF!</definedName>
    <definedName name="Interest_on_allowed_revenue_from_tax_charge___control___nominal.ADDN2">#REF!</definedName>
    <definedName name="Interest_on_allowed_revenue_from_tax_charge___control___nominal.BR">#REF!</definedName>
    <definedName name="Interest_on_allowed_revenue_from_tax_charge___control___nominal.WN">#REF!</definedName>
    <definedName name="Interest_on_allowed_revenue_from_tax_charge___control___nominal.WR">#REF!</definedName>
    <definedName name="Interest_on_allowed_revenue_from_tax_charge___control___nominal.WWN">#REF!</definedName>
    <definedName name="Interest_on_cash_bf_and_cash_movement___control___nominal.ADDN1">#REF!</definedName>
    <definedName name="Interest_on_cash_bf_and_cash_movement___control___nominal.ADDN2">#REF!</definedName>
    <definedName name="Interest_on_cash_bf_and_cash_movement___control___nominal.BR">#REF!</definedName>
    <definedName name="Interest_on_cash_bf_and_cash_movement___control___nominal.WN">#REF!</definedName>
    <definedName name="Interest_on_cash_bf_and_cash_movement___control___nominal.WR">#REF!</definedName>
    <definedName name="Interest_on_cash_bf_and_cash_movement___control___nominal.WWN">#REF!</definedName>
    <definedName name="Interest_on_cash_bf_and_cash_movement___wholesale___nominal">#REF!</definedName>
    <definedName name="Interest_on_cash_bf_and_cash_movement_from_change_in_net_debt___control___nominal.ADDN1">#REF!</definedName>
    <definedName name="Interest_on_cash_bf_and_cash_movement_from_change_in_net_debt___control___nominal.ADDN2">#REF!</definedName>
    <definedName name="Interest_on_cash_bf_and_cash_movement_from_change_in_net_debt___control___nominal.BR">#REF!</definedName>
    <definedName name="Interest_on_cash_bf_and_cash_movement_from_change_in_net_debt___control___nominal.WN">#REF!</definedName>
    <definedName name="Interest_on_cash_bf_and_cash_movement_from_change_in_net_debt___control___nominal.WR">#REF!</definedName>
    <definedName name="Interest_on_cash_bf_and_cash_movement_from_change_in_net_debt___control___nominal.WWN">#REF!</definedName>
    <definedName name="Interest_on_cash_bf_and_cash_movement_from_dividend_effect___control___nominal.ADDN1">#REF!</definedName>
    <definedName name="Interest_on_cash_bf_and_cash_movement_from_dividend_effect___control___nominal.ADDN2">#REF!</definedName>
    <definedName name="Interest_on_cash_bf_and_cash_movement_from_dividend_effect___control___nominal.BR">#REF!</definedName>
    <definedName name="Interest_on_cash_bf_and_cash_movement_from_dividend_effect___control___nominal.WN">#REF!</definedName>
    <definedName name="Interest_on_cash_bf_and_cash_movement_from_dividend_effect___control___nominal.WR">#REF!</definedName>
    <definedName name="Interest_on_cash_bf_and_cash_movement_from_dividend_effect___control___nominal.WWN">#REF!</definedName>
    <definedName name="Interest_on_cash_bf_and_cash_movement_from_tax_effect___wholesale___nominal.ADDN1">#REF!</definedName>
    <definedName name="Interest_on_cash_bf_and_cash_movement_from_tax_effect___wholesale___nominal.ADDN2">#REF!</definedName>
    <definedName name="Interest_on_cash_bf_and_cash_movement_from_tax_effect___wholesale___nominal.BR">#REF!</definedName>
    <definedName name="Interest_on_cash_bf_and_cash_movement_from_tax_effect___wholesale___nominal.WN">#REF!</definedName>
    <definedName name="Interest_on_cash_bf_and_cash_movement_from_tax_effect___wholesale___nominal.WR">#REF!</definedName>
    <definedName name="Interest_on_cash_bf_and_cash_movement_from_tax_effect___wholesale___nominal.WWN">#REF!</definedName>
    <definedName name="Interest_on_cash_bf_and_cash_movement_from_tax_effect___wholesale___nominal___POS.ADDN1">#REF!</definedName>
    <definedName name="Interest_on_cash_bf_and_cash_movement_from_tax_effect___wholesale___nominal___POS.ADDN2">#REF!</definedName>
    <definedName name="Interest_on_cash_bf_and_cash_movement_from_tax_effect___wholesale___nominal___POS.BR">#REF!</definedName>
    <definedName name="Interest_on_cash_bf_and_cash_movement_from_tax_effect___wholesale___nominal___POS.WN">#REF!</definedName>
    <definedName name="Interest_on_cash_bf_and_cash_movement_from_tax_effect___wholesale___nominal___POS.WR">#REF!</definedName>
    <definedName name="Interest_on_cash_bf_and_cash_movement_from_tax_effect___wholesale___nominal___POS.WWN">#REF!</definedName>
    <definedName name="Interest_on_change_in_net_debt___control___nominal.ADDN1">#REF!</definedName>
    <definedName name="Interest_on_change_in_net_debt___control___nominal.ADDN2">#REF!</definedName>
    <definedName name="Interest_on_change_in_net_debt___control___nominal.BR">#REF!</definedName>
    <definedName name="Interest_on_change_in_net_debt___control___nominal.WN">#REF!</definedName>
    <definedName name="Interest_on_change_in_net_debt___control___nominal.WR">#REF!</definedName>
    <definedName name="Interest_on_change_in_net_debt___control___nominal.WWN">#REF!</definedName>
    <definedName name="Interest_on_change_in_net_debt_cash_balance___control___nominal.ADDN1">#REF!</definedName>
    <definedName name="Interest_on_change_in_net_debt_cash_balance___control___nominal.ADDN1.BEG">#REF!</definedName>
    <definedName name="Interest_on_change_in_net_debt_cash_balance___control___nominal.ADDN2">#REF!</definedName>
    <definedName name="Interest_on_change_in_net_debt_cash_balance___control___nominal.ADDN2.BEG">#REF!</definedName>
    <definedName name="Interest_on_change_in_net_debt_cash_balance___control___nominal.BR">#REF!</definedName>
    <definedName name="Interest_on_change_in_net_debt_cash_balance___control___nominal.BR.BEG">#REF!</definedName>
    <definedName name="Interest_on_change_in_net_debt_cash_balance___control___nominal.WN">#REF!</definedName>
    <definedName name="Interest_on_change_in_net_debt_cash_balance___control___nominal.WN.BEG">#REF!</definedName>
    <definedName name="Interest_on_change_in_net_debt_cash_balance___control___nominal.WR">#REF!</definedName>
    <definedName name="Interest_on_change_in_net_debt_cash_balance___control___nominal.WR.BEG">#REF!</definedName>
    <definedName name="Interest_on_change_in_net_debt_cash_balance___control___nominal.WWN">#REF!</definedName>
    <definedName name="Interest_on_change_in_net_debt_cash_balance___control___nominal.WWN.BEG">#REF!</definedName>
    <definedName name="Interest_on_fixed_rate_loans___control___nominal.ADDN1">#REF!</definedName>
    <definedName name="Interest_on_fixed_rate_loans___control___nominal.ADDN2">#REF!</definedName>
    <definedName name="Interest_on_fixed_rate_loans___control___nominal.BR">#REF!</definedName>
    <definedName name="Interest_on_fixed_rate_loans___control___nominal.WN">#REF!</definedName>
    <definedName name="Interest_on_fixed_rate_loans___control___nominal.WR">#REF!</definedName>
    <definedName name="Interest_on_fixed_rate_loans___control___nominal.WWN">#REF!</definedName>
    <definedName name="Interest_on_interim_dividend_from_growth_method__control___nominal.ADDN1">#REF!</definedName>
    <definedName name="Interest_on_interim_dividend_from_growth_method__control___nominal.ADDN2">#REF!</definedName>
    <definedName name="Interest_on_interim_dividend_from_growth_method__control___nominal.BR">#REF!</definedName>
    <definedName name="Interest_on_interim_dividend_from_growth_method__control___nominal.WN">#REF!</definedName>
    <definedName name="Interest_on_interim_dividend_from_growth_method__control___nominal.WR">#REF!</definedName>
    <definedName name="Interest_on_interim_dividend_from_growth_method__control___nominal.WWN">#REF!</definedName>
    <definedName name="Interest_rate___tax_charge_flag.ADDN1">#REF!</definedName>
    <definedName name="Interest_rate___tax_charge_flag.ADDN2">#REF!</definedName>
    <definedName name="Interest_rate___tax_charge_flag.BR">#REF!</definedName>
    <definedName name="Interest_rate___tax_charge_flag.WN">#REF!</definedName>
    <definedName name="Interest_rate___tax_charge_flag.WR">#REF!</definedName>
    <definedName name="Interest_rate___tax_charge_flag.WWN">#REF!</definedName>
    <definedName name="Interest_received__cost___for_Receivables_and_Retail_Service_Opex____Business___nominal">#REF!</definedName>
    <definedName name="Interest_received__cost___for_Receivables_and_Retail_Service_Opex____Residential___nominal">#REF!</definedName>
    <definedName name="Interim_dividend_paid___control___nominal.ADDN1">#REF!</definedName>
    <definedName name="Interim_dividend_paid___control___nominal.ADDN2">#REF!</definedName>
    <definedName name="Interim_dividend_paid___control___nominal.BR">#REF!</definedName>
    <definedName name="Interim_dividend_paid___control___nominal.WN">#REF!</definedName>
    <definedName name="Interim_dividend_paid___control___nominal.WR">#REF!</definedName>
    <definedName name="Interim_dividend_paid___control___nominal.WWN">#REF!</definedName>
    <definedName name="Internat_Rail_Pass_CO2">#REF!</definedName>
    <definedName name="Internat_Rail_Pass_km">#REF!</definedName>
    <definedName name="interpretation">#REF!</definedName>
    <definedName name="Intersited_JanFeb_2006">#REF!</definedName>
    <definedName name="Intersited_JanMar_2006">#REF!</definedName>
    <definedName name="Inventories_balance___Appointee___nominal">#REF!</definedName>
    <definedName name="Inventories_balance___Appointee___nominal.BEG">#REF!</definedName>
    <definedName name="Inventories_balance___Wholesale___nominal">#REF!</definedName>
    <definedName name="Investment_in_other_non_current_assets___Appointee___nominal">#REF!</definedName>
    <definedName name="io" hidden="1">{"mass bal",#N/A,FALSE,"Standard_mass_bal_template";"ied sheet",#N/A,FALSE,"Standard_mass_bal_template"}</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IRCSC">#REF!</definedName>
    <definedName name="IRCSDD">#REF!</definedName>
    <definedName name="IRCSDT">#REF!</definedName>
    <definedName name="IRCST">#REF!</definedName>
    <definedName name="IRCTWD">#REF!</definedName>
    <definedName name="IRCWD">#REF!</definedName>
    <definedName name="IRCWR">#REF!</definedName>
    <definedName name="IRCWT">#REF!</definedName>
    <definedName name="IRE_Actuals">#REF!</definedName>
    <definedName name="IRE_totex_adjustment_for_ACICR__Ofwat____Appointee___real">#REF!</definedName>
    <definedName name="IRE_totex_adjustment_for_ACICR__Ofwat____nominal">#REF!</definedName>
    <definedName name="IREACT">#REF!</definedName>
    <definedName name="IREACT3">#REF!</definedName>
    <definedName name="IRECALC">#REF!</definedName>
    <definedName name="IRECALC2">#REF!</definedName>
    <definedName name="IRECALC3">#REF!</definedName>
    <definedName name="IREWD">#REF!</definedName>
    <definedName name="IREWD3">#REF!</definedName>
    <definedName name="ItemDataSectionEnd">#REF!</definedName>
    <definedName name="ItemDataSectionStart">#REF!</definedName>
    <definedName name="IUOU" hidden="1">{"mass bal",#N/A,FALSE,"Standard_mass_bal_template";"ied sheet",#N/A,FALSE,"Standard_mass_bal_template"}</definedName>
    <definedName name="JFELL" hidden="1">#REF!</definedName>
    <definedName name="jgfj" hidden="1">{"mass bal",#N/A,FALSE,"Standard_mass_bal_template";"ied sheet",#N/A,FALSE,"Standard_mass_bal_template"}</definedName>
    <definedName name="jj" hidden="1">{"mass bal",#N/A,FALSE,"Standard_mass_bal_template";"ied sheet",#N/A,FALSE,"Standard_mass_bal_template"}</definedName>
    <definedName name="Joint_Retail_income___real">#REF!</definedName>
    <definedName name="JR_LAST_YEAR">#REF!</definedName>
    <definedName name="JR_REPORT_YEAR">#REF!</definedName>
    <definedName name="JR_YEAR_B4_LAST">#REF!</definedName>
    <definedName name="JR_YEAR_B5_LAST">#REF!</definedName>
    <definedName name="K_Decimal">#REF!</definedName>
    <definedName name="k_Month_In">#REF!</definedName>
    <definedName name="KENT">#REF!</definedName>
    <definedName name="Kerosene_Admin">#REF!</definedName>
    <definedName name="Kerosene_Drink">#REF!</definedName>
    <definedName name="Kerosene_EF_CO2">#REF!</definedName>
    <definedName name="Kerosene_Sewage">#REF!</definedName>
    <definedName name="Kerosene_Sludge">#REF!</definedName>
    <definedName name="kj" hidden="1">{"mass bal",#N/A,FALSE,"Standard_mass_bal_template";"ied sheet",#N/A,FALSE,"Standard_mass_bal_template"}</definedName>
    <definedName name="kk" hidden="1">{"mass bal",#N/A,FALSE,"Standard_mass_bal_template";"ied sheet",#N/A,FALSE,"Standard_mass_bal_template"}</definedName>
    <definedName name="KSIterationHeading">#REF!</definedName>
    <definedName name="KSolveIteration">#REF!</definedName>
    <definedName name="Label">#REF!</definedName>
    <definedName name="LANCS">#REF!</definedName>
    <definedName name="Landfill_Gas_Escape">#REF!</definedName>
    <definedName name="Large_Bulk_CO2">#REF!</definedName>
    <definedName name="Large_Bulk_Tonne_km">#REF!</definedName>
    <definedName name="Large_Bulk_Tonne_km_CO2">#REF!</definedName>
    <definedName name="Large_Bulk_TonneMiles">#REF!</definedName>
    <definedName name="Large_Cont_Vessel_Tonne_km">#REF!</definedName>
    <definedName name="Large_Cont_Vessel_Tonne_km_CO2">#REF!</definedName>
    <definedName name="Large_Diesel_CO2">#REF!</definedName>
    <definedName name="Large_Diesel_Miles">#REF!</definedName>
    <definedName name="Large_Hybrid_Miles">#REF!</definedName>
    <definedName name="Large_LPG_CNG_CO2">#REF!</definedName>
    <definedName name="Large_LPG_CNG_Miles">#REF!</definedName>
    <definedName name="Large_Mbike_CO2">#REF!</definedName>
    <definedName name="Large_Mbike_Miles">#REF!</definedName>
    <definedName name="Large_Petrol_CO2">#REF!</definedName>
    <definedName name="Large_Petrol_Hybrid_CO2">#REF!</definedName>
    <definedName name="Large_Petrol_Miles">#REF!</definedName>
    <definedName name="Large_RoPax_Ferry_Tonne_km">#REF!</definedName>
    <definedName name="Large_RoPax_Ferry_Tonne_km_CO2">#REF!</definedName>
    <definedName name="Large_Roro_CO2">#REF!</definedName>
    <definedName name="Large_Roro_TonneMiles">#REF!</definedName>
    <definedName name="Large_Tanker_CO2">#REF!</definedName>
    <definedName name="Large_Tanker_Tonne_km">#REF!</definedName>
    <definedName name="Large_Tanker_Tonne_km_CO2">#REF!</definedName>
    <definedName name="Large_Tanker_TonneMiles">#REF!</definedName>
    <definedName name="Last_pre_forecast_period_flag">#REF!</definedName>
    <definedName name="Last_pre_forecast_period_flag_date">#REF!</definedName>
    <definedName name="Last_year">#REF!</definedName>
    <definedName name="LastCodeRowRef">#REF!</definedName>
    <definedName name="LEAKAGE">#REF!</definedName>
    <definedName name="Leakage_WW">#REF!</definedName>
    <definedName name="LEICS">#REF!</definedName>
    <definedName name="Length_of_critical_sewer_by_LA">#REF!</definedName>
    <definedName name="LengthMains">#REF!</definedName>
    <definedName name="LH_Freight_Tonne_km">#REF!</definedName>
    <definedName name="LH_Freight_Tonne_km_CO2">#REF!</definedName>
    <definedName name="LH_Freight_TonneMiles">#REF!</definedName>
    <definedName name="LH_Passenger_km">#REF!</definedName>
    <definedName name="Liabilities___Appointee___nominal">#REF!</definedName>
    <definedName name="Light_Rail_Pass_CO2">#REF!</definedName>
    <definedName name="Light_Rail_Pass_km">#REF!</definedName>
    <definedName name="Light_Rail_Tram_Pass_CO2">#REF!</definedName>
    <definedName name="Light_Rail_Tram_Pass_km">#REF!</definedName>
    <definedName name="limcount" hidden="1">1</definedName>
    <definedName name="LINCS">#REF!</definedName>
    <definedName name="ListOffset" hidden="1">1</definedName>
    <definedName name="LMW">#REF!</definedName>
    <definedName name="Local_Bus_CO2">#REF!</definedName>
    <definedName name="Local_Bus_Pass_km">#REF!</definedName>
    <definedName name="LONDON">#REF!</definedName>
    <definedName name="London_Bus_CO2">#REF!</definedName>
    <definedName name="London_Bus_Pass_km">#REF!</definedName>
    <definedName name="LookActionPlanTargets">#REF!</definedName>
    <definedName name="LookSubline">#REF!</definedName>
    <definedName name="LPG_Admin">#REF!</definedName>
    <definedName name="LPG_CNG_Van_CO2">#REF!</definedName>
    <definedName name="LPG_CNG_Van_Miles">#REF!</definedName>
    <definedName name="LPG_Drink">#REF!</definedName>
    <definedName name="LPG_EF_CO2">#REF!</definedName>
    <definedName name="LPG_Sewage">#REF!</definedName>
    <definedName name="LPG_Sludge">#REF!</definedName>
    <definedName name="LPG_Transport_Freight">#REF!</definedName>
    <definedName name="LPG_Transport_Passenger">#REF!</definedName>
    <definedName name="lst_acronyms">#REF!</definedName>
    <definedName name="lst_all_companies">#REF!</definedName>
    <definedName name="lst_menus">#REF!</definedName>
    <definedName name="lst_reference">#REF!</definedName>
    <definedName name="lst_scenarios">#REF!</definedName>
    <definedName name="lu">#REF!</definedName>
    <definedName name="M_GLAM">#REF!</definedName>
    <definedName name="males_UK">#REF!</definedName>
    <definedName name="Managers">#REF!</definedName>
    <definedName name="MAP">#REF!</definedName>
    <definedName name="Margin_value__tariff_band___nominal.1">#REF!</definedName>
    <definedName name="Margin_value__tariff_band___nominal.2">#REF!</definedName>
    <definedName name="Margin_value__tariff_band___nominal.3">#REF!</definedName>
    <definedName name="Mass._b_ful." hidden="1">{"mass bal",#N/A,FALSE,"Standard_mass_bal_template";"ied sheet",#N/A,FALSE,"Standard_mass_bal_template"}</definedName>
    <definedName name="Materiality">#REF!</definedName>
    <definedName name="maximo">#REF!</definedName>
    <definedName name="Measured_apportioned_revenue___business___nominal.ADDN1">#REF!</definedName>
    <definedName name="Measured_apportioned_revenue___business___nominal.ADDN2">#REF!</definedName>
    <definedName name="Measured_apportioned_revenue___business___nominal.BR">#REF!</definedName>
    <definedName name="Measured_apportioned_revenue___business___nominal.WN">#REF!</definedName>
    <definedName name="Measured_apportioned_revenue___business___nominal.WR">#REF!</definedName>
    <definedName name="Measured_apportioned_revenue___business___nominal.WWN">#REF!</definedName>
    <definedName name="Measured_apportioned_revenue___business___nominal_total">#REF!</definedName>
    <definedName name="Measured_apportioned_revenue___residential___nominal.ADDN1">#REF!</definedName>
    <definedName name="Measured_apportioned_revenue___residential___nominal.ADDN2">#REF!</definedName>
    <definedName name="Measured_apportioned_revenue___residential___nominal.BR">#REF!</definedName>
    <definedName name="Measured_apportioned_revenue___residential___nominal.WN">#REF!</definedName>
    <definedName name="Measured_apportioned_revenue___residential___nominal.WR">#REF!</definedName>
    <definedName name="Measured_apportioned_revenue___residential___nominal.WWN">#REF!</definedName>
    <definedName name="Measured_apportioned_revenue___residential___nominal_total">#REF!</definedName>
    <definedName name="Measured_dual_service_customer_service_revenue_inc_DPC_margin___post_financeability___real">#REF!</definedName>
    <definedName name="Measured_dual_service_customer_service_revenue_inc_DPC_margin___real">#REF!</definedName>
    <definedName name="Measured_income_accrual_balance___Business___nominal">#REF!</definedName>
    <definedName name="Measured_income_accrual_balance___Business___nominal.BEG">#REF!</definedName>
    <definedName name="Measured_income_accrual_balance___Residential___nominal">#REF!</definedName>
    <definedName name="Measured_income_accrual_balance___Residential___nominal.BEG">#REF!</definedName>
    <definedName name="Measured_income_accrual_balance___Retail___nominal">#REF!</definedName>
    <definedName name="Measured_income_accrual_target_balance___Business___nominal">#REF!</definedName>
    <definedName name="Measured_residential_retail_service_revenue___real">#REF!</definedName>
    <definedName name="Measured_residential_retail_service_revenue_for_debtor_days___nominal">#REF!</definedName>
    <definedName name="Measured_residential_retail_service_revenue_inc_DPC_margin___nominal">#REF!</definedName>
    <definedName name="Measured_residential_retail_service_revenue_inclusive_of_DPC_margin___real">#REF!</definedName>
    <definedName name="Measured_residential_retail_service_revenue_weighting">#REF!</definedName>
    <definedName name="Measured_sewerage_customer_service_revenue_inc_DPC_margin___post_financeability___real">#REF!</definedName>
    <definedName name="Measured_sewerage_customer_service_revenue_inc_DPC_margin___real">#REF!</definedName>
    <definedName name="Measured_water_customer_service_revenue_inc_DPC_margin___post_financeability___real">#REF!</definedName>
    <definedName name="Measured_water_customer_service_revenue_inc_DPC_margin___real">#REF!</definedName>
    <definedName name="Med_Diesel_CO2">#REF!</definedName>
    <definedName name="Med_Diesel_Miles">#REF!</definedName>
    <definedName name="Med_Hybrid_Miles">#REF!</definedName>
    <definedName name="Med_Mbike_CO2">#REF!</definedName>
    <definedName name="Med_Mbike_Miles">#REF!</definedName>
    <definedName name="Med_Petrol_CO2">#REF!</definedName>
    <definedName name="Med_Petrol_Hybrid_CO2">#REF!</definedName>
    <definedName name="Med_Petrol_Miles">#REF!</definedName>
    <definedName name="Medium_LPG_CNG_CO2">#REF!</definedName>
    <definedName name="Medium_LPG_CNG_Miles">#REF!</definedName>
    <definedName name="MERSEYSIDE">#REF!</definedName>
    <definedName name="miles_km_conversion">#REF!</definedName>
    <definedName name="misc">#REF!</definedName>
    <definedName name="MJW_EFF">#REF!</definedName>
    <definedName name="Model_column_total">#REF!</definedName>
    <definedName name="Model_period_end">#REF!</definedName>
    <definedName name="Model_period_start">#REF!</definedName>
    <definedName name="Modelling_period_check">#REF!</definedName>
    <definedName name="Modelling_period_check_overall">#REF!</definedName>
    <definedName name="Month">#REF!</definedName>
    <definedName name="Months_in_a_year">#REF!</definedName>
    <definedName name="Months_per_period">#REF!</definedName>
    <definedName name="Movement_in_advance_receipts___Business___nominal">#REF!</definedName>
    <definedName name="Movement_in_advance_receipts___Residential___nominal">#REF!</definedName>
    <definedName name="Movement_in_advance_receipts___Retail___nominal">#REF!</definedName>
    <definedName name="Movement_in_capex_creditor___Business___nominal">#REF!</definedName>
    <definedName name="Movement_in_capex_creditor___residential___nominal">#REF!</definedName>
    <definedName name="Movement_in_capex_creditor___Retail___nominal">#REF!</definedName>
    <definedName name="Movement_in_capex_creditors___control___nominal.ADDN1">#REF!</definedName>
    <definedName name="Movement_in_capex_creditors___control___nominal.ADDN2">#REF!</definedName>
    <definedName name="Movement_in_capex_creditors___control___nominal.BR">#REF!</definedName>
    <definedName name="Movement_in_capex_creditors___control___nominal.WN">#REF!</definedName>
    <definedName name="Movement_in_capex_creditors___control___nominal.WR">#REF!</definedName>
    <definedName name="Movement_in_capex_creditors___control___nominal.WWN">#REF!</definedName>
    <definedName name="Movement_in_creditors___Business___nominal">#REF!</definedName>
    <definedName name="Movement_in_creditors___Residential___nominal">#REF!</definedName>
    <definedName name="Movement_in_deferred_tax_provision___Appointee___nominal">#REF!</definedName>
    <definedName name="Movement_in_deferred_tax_provision___Calc___nominal">#REF!</definedName>
    <definedName name="Movement_in_deferred_tax_provision___check">#REF!</definedName>
    <definedName name="Movement_in_deferred_tax_provision___check_overall">#REF!</definedName>
    <definedName name="Movement_in_deferred_tax_provision___control.ADDN1">#REF!</definedName>
    <definedName name="Movement_in_deferred_tax_provision___control.ADDN2">#REF!</definedName>
    <definedName name="Movement_in_deferred_tax_provision___control.BR">#REF!</definedName>
    <definedName name="Movement_in_deferred_tax_provision___control.WN">#REF!</definedName>
    <definedName name="Movement_in_deferred_tax_provision___control.WR">#REF!</definedName>
    <definedName name="Movement_in_deferred_tax_provision___control.WWN">#REF!</definedName>
    <definedName name="Movement_in_deferred_tax_provision___post_financeability___control___nominal.ADDN1">#REF!</definedName>
    <definedName name="Movement_in_deferred_tax_provision___post_financeability___control___nominal.ADDN2">#REF!</definedName>
    <definedName name="Movement_in_deferred_tax_provision___post_financeability___control___nominal.BR">#REF!</definedName>
    <definedName name="Movement_in_deferred_tax_provision___post_financeability___control___nominal.WN">#REF!</definedName>
    <definedName name="Movement_in_deferred_tax_provision___post_financeability___control___nominal.WR">#REF!</definedName>
    <definedName name="Movement_in_deferred_tax_provision___post_financeability___control___nominal.WWN">#REF!</definedName>
    <definedName name="Movement_in_deferred_tax_provision___wholesale___nominal">#REF!</definedName>
    <definedName name="Movement_in_intangible_asset_and_investments___control___nominal.ADDN1">#REF!</definedName>
    <definedName name="Movement_in_intangible_asset_and_investments___control___nominal.ADDN1.NEG">#REF!</definedName>
    <definedName name="Movement_in_intangible_asset_and_investments___control___nominal.ADDN2">#REF!</definedName>
    <definedName name="Movement_in_intangible_asset_and_investments___control___nominal.ADDN2.NEG">#REF!</definedName>
    <definedName name="Movement_in_intangible_asset_and_investments___control___nominal.BR">#REF!</definedName>
    <definedName name="Movement_in_intangible_asset_and_investments___control___nominal.BR.NEG">#REF!</definedName>
    <definedName name="Movement_in_intangible_asset_and_investments___control___nominal.WN">#REF!</definedName>
    <definedName name="Movement_in_intangible_asset_and_investments___control___nominal.WN.NEG">#REF!</definedName>
    <definedName name="Movement_in_intangible_asset_and_investments___control___nominal.WR">#REF!</definedName>
    <definedName name="Movement_in_intangible_asset_and_investments___control___nominal.WR.NEG">#REF!</definedName>
    <definedName name="Movement_in_intangible_asset_and_investments___control___nominal.WWN">#REF!</definedName>
    <definedName name="Movement_in_intangible_asset_and_investments___control___nominal.WWN.NEG">#REF!</definedName>
    <definedName name="Movement_in_intangible_asset_and_investments___Wholesale___nominal">#REF!</definedName>
    <definedName name="Movement_in_intangible_asset_and_investments___Wholesale___nominal.NEG">#REF!</definedName>
    <definedName name="Movement_in_inventories___Appointee___nominal">#REF!</definedName>
    <definedName name="Movement_in_inventories___nominal___control.ADDN1">#REF!</definedName>
    <definedName name="Movement_in_inventories___nominal___control.ADDN2">#REF!</definedName>
    <definedName name="Movement_in_inventories___nominal___control.BR">#REF!</definedName>
    <definedName name="Movement_in_inventories___nominal___control.WN">#REF!</definedName>
    <definedName name="Movement_in_inventories___nominal___control.WR">#REF!</definedName>
    <definedName name="Movement_in_inventories___nominal___control.WWN">#REF!</definedName>
    <definedName name="Movement_in_inventories___Wholesale___nominal">#REF!</definedName>
    <definedName name="Movement_in_measured_income_accrual___Business___nominal">#REF!</definedName>
    <definedName name="Movement_in_measured_income_accrual___Residential___nominal">#REF!</definedName>
    <definedName name="Movement_in_measured_income_accrual___Retail___nominal">#REF!</definedName>
    <definedName name="Movement_in_other_creditors___control___nominal.ADDN1">#REF!</definedName>
    <definedName name="Movement_in_other_creditors___control___nominal.ADDN2">#REF!</definedName>
    <definedName name="Movement_in_other_creditors___control___nominal.BR">#REF!</definedName>
    <definedName name="Movement_in_other_creditors___control___nominal.WN">#REF!</definedName>
    <definedName name="Movement_in_other_creditors___control___nominal.WR">#REF!</definedName>
    <definedName name="Movement_in_other_creditors___control___nominal.WWN">#REF!</definedName>
    <definedName name="Movement_in_other_creditors___Wholesale___nominal">#REF!</definedName>
    <definedName name="Movement_in_other_debtors___control___nominal.ADDN1">#REF!</definedName>
    <definedName name="Movement_in_other_debtors___control___nominal.ADDN2">#REF!</definedName>
    <definedName name="Movement_in_other_debtors___control___nominal.BR">#REF!</definedName>
    <definedName name="Movement_in_other_debtors___control___nominal.WN">#REF!</definedName>
    <definedName name="Movement_in_other_debtors___control___nominal.WR">#REF!</definedName>
    <definedName name="Movement_in_other_debtors___control___nominal.WWN">#REF!</definedName>
    <definedName name="Movement_in_other_liabilities___Wholesale___nominal">#REF!</definedName>
    <definedName name="Movement_in_Pensions___control___nominal.ADDN1">#REF!</definedName>
    <definedName name="Movement_in_Pensions___control___nominal.ADDN1.NEG">#REF!</definedName>
    <definedName name="Movement_in_Pensions___control___nominal.ADDN2">#REF!</definedName>
    <definedName name="Movement_in_Pensions___control___nominal.ADDN2.NEG">#REF!</definedName>
    <definedName name="Movement_in_Pensions___control___nominal.BR">#REF!</definedName>
    <definedName name="Movement_in_Pensions___control___nominal.BR.NEG">#REF!</definedName>
    <definedName name="Movement_in_Pensions___control___nominal.WN">#REF!</definedName>
    <definedName name="Movement_in_Pensions___control___nominal.WN.NEG">#REF!</definedName>
    <definedName name="Movement_in_Pensions___control___nominal.WR">#REF!</definedName>
    <definedName name="Movement_in_Pensions___control___nominal.WR.NEG">#REF!</definedName>
    <definedName name="Movement_in_Pensions___control___nominal.WWN">#REF!</definedName>
    <definedName name="Movement_in_Pensions___control___nominal.WWN.NEG">#REF!</definedName>
    <definedName name="Movement_in_Pensions___Wholesale___nominal">#REF!</definedName>
    <definedName name="Movement_in_Pensions___Wholesale___nominal.NEG">#REF!</definedName>
    <definedName name="Movement_in_provisions___Wholesale___nominal">#REF!</definedName>
    <definedName name="Movement_in_retirement_benefit_asset____liability__balance___Business___nominal">#REF!</definedName>
    <definedName name="Movement_in_retirement_benefit_asset____liability__balance___Residential___nominal">#REF!</definedName>
    <definedName name="Movement_in_retirement_benefit_asset____liability__balance___Retail___nominal">#REF!</definedName>
    <definedName name="Movement_in_trade__capex_creditors_and_other_payables___Appointee___nominal">#REF!</definedName>
    <definedName name="Movement_in_trade_and_other_creditors___Business___nominal">#REF!</definedName>
    <definedName name="Movement_in_trade_and_other_creditors___Residential___nominal">#REF!</definedName>
    <definedName name="Movement_in_trade_and_other_receivables___Appointee___nominal">#REF!</definedName>
    <definedName name="Movement_in_trade_creditor___Retail___nominal">#REF!</definedName>
    <definedName name="Movement_in_trade_creditors___control___nominal.ADDN1">#REF!</definedName>
    <definedName name="Movement_in_trade_creditors___control___nominal.ADDN2">#REF!</definedName>
    <definedName name="Movement_in_trade_creditors___control___nominal.BR">#REF!</definedName>
    <definedName name="Movement_in_trade_creditors___control___nominal.WN">#REF!</definedName>
    <definedName name="Movement_in_trade_creditors___control___nominal.WR">#REF!</definedName>
    <definedName name="Movement_in_trade_creditors___control___nominal.WWN">#REF!</definedName>
    <definedName name="Movement_in_trade_debtor___Business___nominal">#REF!</definedName>
    <definedName name="Movement_in_trade_debtor___Residential___nominal">#REF!</definedName>
    <definedName name="Movement_in_trade_debtor___Retail___nominal">#REF!</definedName>
    <definedName name="Movement_in_trade_debtors___control___nominal.ADDN1">#REF!</definedName>
    <definedName name="Movement_in_trade_debtors___control___nominal.ADDN2">#REF!</definedName>
    <definedName name="Movement_in_trade_debtors___control___nominal.BR">#REF!</definedName>
    <definedName name="Movement_in_trade_debtors___control___nominal.WN">#REF!</definedName>
    <definedName name="Movement_in_trade_debtors___control___nominal.WR">#REF!</definedName>
    <definedName name="Movement_in_trade_debtors___control___nominal.WWN">#REF!</definedName>
    <definedName name="Movement_in_trade_debtors_and_other_receivables___control.ADDN1">#REF!</definedName>
    <definedName name="Movement_in_trade_debtors_and_other_receivables___control.ADDN2">#REF!</definedName>
    <definedName name="Movement_in_trade_debtors_and_other_receivables___control.BR">#REF!</definedName>
    <definedName name="Movement_in_trade_debtors_and_other_receivables___control.WN">#REF!</definedName>
    <definedName name="Movement_in_trade_debtors_and_other_receivables___control.WR">#REF!</definedName>
    <definedName name="Movement_in_trade_debtors_and_other_receivables___control.WWN">#REF!</definedName>
    <definedName name="Movement_in_trade_debtors_and_other_receivables___Wholesale___nominal">#REF!</definedName>
    <definedName name="Movement_in_wholesale_creditor___Business___nominal">#REF!</definedName>
    <definedName name="Movement_in_wholesale_creditor___Residential___nominal">#REF!</definedName>
    <definedName name="Movement_in_working_capital___control___nominal.ADDN1">#REF!</definedName>
    <definedName name="Movement_in_working_capital___control___nominal.ADDN2">#REF!</definedName>
    <definedName name="Movement_in_working_capital___control___nominal.BR">#REF!</definedName>
    <definedName name="Movement_in_working_capital___control___nominal.WN">#REF!</definedName>
    <definedName name="Movement_in_working_capital___control___nominal.WR">#REF!</definedName>
    <definedName name="Movement_in_working_capital___control___nominal.WWN">#REF!</definedName>
    <definedName name="Movement_in_working_capital___trade__capex_and_other_creditors___control___nominal.ADDN1">#REF!</definedName>
    <definedName name="Movement_in_working_capital___trade__capex_and_other_creditors___control___nominal.ADDN2">#REF!</definedName>
    <definedName name="Movement_in_working_capital___trade__capex_and_other_creditors___control___nominal.BR">#REF!</definedName>
    <definedName name="Movement_in_working_capital___trade__capex_and_other_creditors___control___nominal.WN">#REF!</definedName>
    <definedName name="Movement_in_working_capital___trade__capex_and_other_creditors___control___nominal.WR">#REF!</definedName>
    <definedName name="Movement_in_working_capital___trade__capex_and_other_creditors___control___nominal.WWN">#REF!</definedName>
    <definedName name="Movement_in_working_capital___trade__capex_and_other_creditors___Wholesale___nominal">#REF!</definedName>
    <definedName name="mQgBC">OFFSET(#REF!,0,#REF!,1,#REF!)</definedName>
    <definedName name="mQgLabels">OFFSET(#REF!,0,#REF!,2,#REF!)</definedName>
    <definedName name="MSOA11_WD21_LAD21_EW_LU">#REF!</definedName>
    <definedName name="N_A_H">#REF!</definedName>
    <definedName name="N_A_M">#REF!</definedName>
    <definedName name="N_AW_H">#REF!</definedName>
    <definedName name="N_AW_L">#REF!</definedName>
    <definedName name="N_AW_M">#REF!</definedName>
    <definedName name="N_DS_AD">#REF!</definedName>
    <definedName name="N_DS_APD">#REF!</definedName>
    <definedName name="N_DS_Comp">#REF!</definedName>
    <definedName name="N_DS_Limed">#REF!</definedName>
    <definedName name="N_DS_Raw">#REF!</definedName>
    <definedName name="N_DS_Sludge">#REF!</definedName>
    <definedName name="N_DS_THP">#REF!</definedName>
    <definedName name="N_E">#REF!</definedName>
    <definedName name="N_G">#REF!</definedName>
    <definedName name="N_YORKS">#REF!</definedName>
    <definedName name="N2O_CO2eq_GWP">#REF!</definedName>
    <definedName name="N2O_N_N2O_conversion">#REF!</definedName>
    <definedName name="name">#REF!</definedName>
    <definedName name="name_table">#REF!</definedName>
    <definedName name="name2" hidden="1">{"mass bal",#N/A,FALSE,"Standard_mass_bal_template";"ied sheet",#N/A,FALSE,"Standard_mass_bal_template"}</definedName>
    <definedName name="namechange" hidden="1">{"mass bal",#N/A,FALSE,"Standard_mass_bal_template";"ied sheet",#N/A,FALSE,"Standard_mass_bal_template"}</definedName>
    <definedName name="Nat_Rail_Pass_CO2">#REF!</definedName>
    <definedName name="Nat_Rail_Pass_km">#REF!</definedName>
    <definedName name="Negative_tax_calculated___nominal.ADDN1">#REF!</definedName>
    <definedName name="Negative_tax_calculated___nominal.ADDN2">#REF!</definedName>
    <definedName name="Negative_tax_calculated___nominal.BR">#REF!</definedName>
    <definedName name="Negative_tax_calculated___nominal.WN">#REF!</definedName>
    <definedName name="Negative_tax_calculated___nominal.WR">#REF!</definedName>
    <definedName name="Negative_tax_calculated___nominal.WWN">#REF!</definedName>
    <definedName name="Negative_tax_calculated___post_financeability___nominal.ADDN1">#REF!</definedName>
    <definedName name="Negative_tax_calculated___post_financeability___nominal.ADDN2">#REF!</definedName>
    <definedName name="Negative_tax_calculated___post_financeability___nominal.BR">#REF!</definedName>
    <definedName name="Negative_tax_calculated___post_financeability___nominal.WN">#REF!</definedName>
    <definedName name="Negative_tax_calculated___post_financeability___nominal.WR">#REF!</definedName>
    <definedName name="Negative_tax_calculated___post_financeability___nominal.WWN">#REF!</definedName>
    <definedName name="NESBPinputs">#REF!</definedName>
    <definedName name="NESBPtrans">#REF!</definedName>
    <definedName name="NEStransition">#REF!</definedName>
    <definedName name="Net_assets___Appointee___nominal">#REF!</definedName>
    <definedName name="Net_assets___control___nominal.ADDN1">#REF!</definedName>
    <definedName name="Net_assets___control___nominal.ADDN2">#REF!</definedName>
    <definedName name="Net_assets___control___nominal.BR">#REF!</definedName>
    <definedName name="Net_assets___control___nominal.WN">#REF!</definedName>
    <definedName name="Net_assets___control___nominal.WR">#REF!</definedName>
    <definedName name="Net_assets___control___nominal.WWN">#REF!</definedName>
    <definedName name="Net_assets___Retail___nominal">#REF!</definedName>
    <definedName name="Net_assets___Wholesale___nominal">#REF!</definedName>
    <definedName name="Net_assets_before_deferred_tax___Appointee___nominal">#REF!</definedName>
    <definedName name="Net_assets_before_deferred_tax___Wholesale___nominal">#REF!</definedName>
    <definedName name="Net_assets_before_deferred_tax__control___nominal.ADDN1">#REF!</definedName>
    <definedName name="Net_assets_before_deferred_tax__control___nominal.ADDN2">#REF!</definedName>
    <definedName name="Net_assets_before_deferred_tax__control___nominal.BR">#REF!</definedName>
    <definedName name="Net_assets_before_deferred_tax__control___nominal.WN">#REF!</definedName>
    <definedName name="Net_assets_before_deferred_tax__control___nominal.WR">#REF!</definedName>
    <definedName name="Net_assets_before_deferred_tax__control___nominal.WWN">#REF!</definedName>
    <definedName name="Net_cash_flow___Business___nominal">#REF!</definedName>
    <definedName name="Net_cash_flow___Residential___nominal">#REF!</definedName>
    <definedName name="Net_cash_flow__excl._interest_received____cost_____Business___nominal">#REF!</definedName>
    <definedName name="Net_cash_flow__excl._interest_received____cost_____Residential___nominal">#REF!</definedName>
    <definedName name="Net_cash_generated____used__in_financing_activities___Appointee___nominal">#REF!</definedName>
    <definedName name="Net_cash_generated____used__in_financing_activities___control___nominal.ADDN1">#REF!</definedName>
    <definedName name="Net_cash_generated____used__in_financing_activities___control___nominal.ADDN2">#REF!</definedName>
    <definedName name="Net_cash_generated____used__in_financing_activities___control___nominal.BR">#REF!</definedName>
    <definedName name="Net_cash_generated____used__in_financing_activities___control___nominal.WN">#REF!</definedName>
    <definedName name="Net_cash_generated____used__in_financing_activities___control___nominal.WR">#REF!</definedName>
    <definedName name="Net_cash_generated____used__in_financing_activities___control___nominal.WWN">#REF!</definedName>
    <definedName name="Net_cash_generated____used__in_financing_activities___Retail___nominal">#REF!</definedName>
    <definedName name="Net_cash_generated____used__in_financing_activities___Wholesale___nominal">#REF!</definedName>
    <definedName name="Net_cash_generated____used__in_investing_activities___Appointee___nominal">#REF!</definedName>
    <definedName name="Net_cash_generated____used__in_investing_activities___control___nominal.ADDN1">#REF!</definedName>
    <definedName name="Net_cash_generated____used__in_investing_activities___control___nominal.ADDN2">#REF!</definedName>
    <definedName name="Net_cash_generated____used__in_investing_activities___control___nominal.BR">#REF!</definedName>
    <definedName name="Net_cash_generated____used__in_investing_activities___control___nominal.WN">#REF!</definedName>
    <definedName name="Net_cash_generated____used__in_investing_activities___control___nominal.WR">#REF!</definedName>
    <definedName name="Net_cash_generated____used__in_investing_activities___control___nominal.WWN">#REF!</definedName>
    <definedName name="Net_cash_generated____used__in_investing_activities___Retail___nominal">#REF!</definedName>
    <definedName name="Net_cash_generated____used__in_investing_activities___Wholesale___nominal">#REF!</definedName>
    <definedName name="Net_cash_generated____used__in_operating_activities___Appointee___nominal">#REF!</definedName>
    <definedName name="Net_cash_generated____used__in_operating_activities___control___nominal.ADDN1">#REF!</definedName>
    <definedName name="Net_cash_generated____used__in_operating_activities___control___nominal.ADDN2">#REF!</definedName>
    <definedName name="Net_cash_generated____used__in_operating_activities___control___nominal.BR">#REF!</definedName>
    <definedName name="Net_cash_generated____used__in_operating_activities___control___nominal.WN">#REF!</definedName>
    <definedName name="Net_cash_generated____used__in_operating_activities___control___nominal.WR">#REF!</definedName>
    <definedName name="Net_cash_generated____used__in_operating_activities___control___nominal.WWN">#REF!</definedName>
    <definedName name="Net_cash_generated____used__in_operating_activities___Retail___nominal">#REF!</definedName>
    <definedName name="Net_cash_generated____used__in_operating_activities___Wholesale___nominal">#REF!</definedName>
    <definedName name="Net_cash_generated____used__in_operations___Appointee___nominal">#REF!</definedName>
    <definedName name="Net_cash_generated____used__in_operations___control___nominal.ADDN1">#REF!</definedName>
    <definedName name="Net_cash_generated____used__in_operations___control___nominal.ADDN2">#REF!</definedName>
    <definedName name="Net_cash_generated____used__in_operations___control___nominal.BR">#REF!</definedName>
    <definedName name="Net_cash_generated____used__in_operations___control___nominal.WN">#REF!</definedName>
    <definedName name="Net_cash_generated____used__in_operations___control___nominal.WR">#REF!</definedName>
    <definedName name="Net_cash_generated____used__in_operations___control___nominal.WWN">#REF!</definedName>
    <definedName name="Net_cash_generated____used__in_operations___Retail___nominal">#REF!</definedName>
    <definedName name="Net_cash_generated____used__in_operations___Wholesale___nominal">#REF!</definedName>
    <definedName name="Net_cash_generated_before_financing_activities___Appointee___nominal">#REF!</definedName>
    <definedName name="Net_debt___Appointee___nominal">#REF!</definedName>
    <definedName name="Net_debt___control___nominal.ADDN1">#REF!</definedName>
    <definedName name="Net_debt___control___nominal.ADDN2">#REF!</definedName>
    <definedName name="Net_debt___control___nominal.BR">#REF!</definedName>
    <definedName name="Net_debt___control___nominal.WN">#REF!</definedName>
    <definedName name="Net_debt___control___nominal.WR">#REF!</definedName>
    <definedName name="Net_debt___control___nominal.WWN">#REF!</definedName>
    <definedName name="Net_debt___forecast___Appointee___nominal">#REF!</definedName>
    <definedName name="Net_debt___Wholesale___nominal">#REF!</definedName>
    <definedName name="Net_debt_opening_balance___Wholesale___nominal">#REF!</definedName>
    <definedName name="Net_debt_post_financeability_adjustment___Appointee___nominal">#REF!</definedName>
    <definedName name="Net_increase____decrease__in_cash___Retail___nominal">#REF!</definedName>
    <definedName name="Net_increase____decrease__in_cash___Wholesale___nominal">#REF!</definedName>
    <definedName name="Net_increase____decrease__in_cash__control___nominal.ADDN1">#REF!</definedName>
    <definedName name="Net_increase____decrease__in_cash__control___nominal.ADDN2">#REF!</definedName>
    <definedName name="Net_increase____decrease__in_cash__control___nominal.BR">#REF!</definedName>
    <definedName name="Net_increase____decrease__in_cash__control___nominal.WN">#REF!</definedName>
    <definedName name="Net_increase____decrease__in_cash__control___nominal.WR">#REF!</definedName>
    <definedName name="Net_increase____decrease__in_cash__control___nominal.WWN">#REF!</definedName>
    <definedName name="Net_increase____decrease__in_cash_Appointee_total_check">#REF!</definedName>
    <definedName name="Net_increase____decrease__in_cash_Appointee_total_check_overall">#REF!</definedName>
    <definedName name="Net_interest_income____paid____Retail___nominal">#REF!</definedName>
    <definedName name="Net_margin_by_tariff_band_check">#REF!</definedName>
    <definedName name="Net_margin_by_tariff_band_check_calc">#REF!</definedName>
    <definedName name="Net_margin_by_tariff_band_check_overall">#REF!</definedName>
    <definedName name="Net_margin_incl._interest_received___Business___nominal">#REF!</definedName>
    <definedName name="Net_margin_incl._interest_received___Residential___nominal">#REF!</definedName>
    <definedName name="Net_operating_expenditure___Wholesale___nominal">#REF!</definedName>
    <definedName name="Net_operating_expenditure___Wholesale___nominal.NEG">#REF!</definedName>
    <definedName name="Net_operating_expenditure_allowable_for_tax_deductions___nominal.ADDN1">#REF!</definedName>
    <definedName name="Net_operating_expenditure_allowable_for_tax_deductions___nominal.ADDN2">#REF!</definedName>
    <definedName name="Net_operating_expenditure_allowable_for_tax_deductions___nominal.BR">#REF!</definedName>
    <definedName name="Net_operating_expenditure_allowable_for_tax_deductions___nominal.WN">#REF!</definedName>
    <definedName name="Net_operating_expenditure_allowable_for_tax_deductions___nominal.WR">#REF!</definedName>
    <definedName name="Net_operating_expenditure_allowable_for_tax_deductions___nominal.WWN">#REF!</definedName>
    <definedName name="Net_operating_expenditure_allowable_for_tax_deductions___wholesale___nominal">#REF!</definedName>
    <definedName name="Net_profit___Appointee___nominal">#REF!</definedName>
    <definedName name="Net_Totex___nominal.ADDN1">#REF!</definedName>
    <definedName name="Net_Totex___nominal.ADDN2">#REF!</definedName>
    <definedName name="Net_Totex___nominal.BR">#REF!</definedName>
    <definedName name="Net_Totex___nominal.WN">#REF!</definedName>
    <definedName name="Net_Totex___nominal.WR">#REF!</definedName>
    <definedName name="Net_Totex___nominal.WWN">#REF!</definedName>
    <definedName name="Net_Totex___real.ADDN1">#REF!</definedName>
    <definedName name="Net_Totex___real.ADDN2">#REF!</definedName>
    <definedName name="Net_Totex___real.BR">#REF!</definedName>
    <definedName name="Net_Totex___real.WN">#REF!</definedName>
    <definedName name="Net_Totex___real.WR">#REF!</definedName>
    <definedName name="Net_Totex___real.WWN">#REF!</definedName>
    <definedName name="Net_Totex_for_PAYG___nominal.ADDN1">#REF!</definedName>
    <definedName name="Net_Totex_for_PAYG___nominal.ADDN2">#REF!</definedName>
    <definedName name="Net_Totex_for_PAYG___nominal.BR">#REF!</definedName>
    <definedName name="Net_Totex_for_PAYG___nominal.WN">#REF!</definedName>
    <definedName name="Net_Totex_for_PAYG___nominal.WR">#REF!</definedName>
    <definedName name="Net_Totex_for_PAYG___nominal.WWN">#REF!</definedName>
    <definedName name="Net_Totex_for_PAYG___real.ADDN1">#REF!</definedName>
    <definedName name="Net_Totex_for_PAYG___real.ADDN2">#REF!</definedName>
    <definedName name="Net_Totex_for_PAYG___real.BR">#REF!</definedName>
    <definedName name="Net_Totex_for_PAYG___real.WN">#REF!</definedName>
    <definedName name="Net_Totex_for_PAYG___real.WR">#REF!</definedName>
    <definedName name="Net_Totex_for_PAYG___real.WWN">#REF!</definedName>
    <definedName name="Net_Totex_for_PAYG___Wholesale___real">#REF!</definedName>
    <definedName name="new" localSheetId="10" hidden="1">{"bal",#N/A,FALSE,"working papers";"income",#N/A,FALSE,"working papers"}</definedName>
    <definedName name="new" localSheetId="1" hidden="1">{"bal",#N/A,FALSE,"working papers";"income",#N/A,FALSE,"working papers"}</definedName>
    <definedName name="new" localSheetId="0" hidden="1">{"bal",#N/A,FALSE,"working papers";"income",#N/A,FALSE,"working papers"}</definedName>
    <definedName name="new" localSheetId="22" hidden="1">{"bal",#N/A,FALSE,"working papers";"income",#N/A,FALSE,"working papers"}</definedName>
    <definedName name="new" hidden="1">{"bal",#N/A,FALSE,"working papers";"income",#N/A,FALSE,"working papers"}</definedName>
    <definedName name="NEWAREA">#REF!</definedName>
    <definedName name="NGas_Admin">#REF!</definedName>
    <definedName name="Ngas_Admin_Exp">#REF!</definedName>
    <definedName name="NGas_CHP_Admin">#REF!</definedName>
    <definedName name="NGas_CHP_Drink">#REF!</definedName>
    <definedName name="NGas_CHP_Sewage">#REF!</definedName>
    <definedName name="NGas_Drink">#REF!</definedName>
    <definedName name="Ngas_Drink_Exp">#REF!</definedName>
    <definedName name="NGas_EF_CO2">#REF!</definedName>
    <definedName name="NGas_NGQCHP1">#REF!</definedName>
    <definedName name="NGas_NGQCHP2">#REF!</definedName>
    <definedName name="NGas_Sewage">#REF!</definedName>
    <definedName name="Ngas_Sewage_Exp">#REF!</definedName>
    <definedName name="NGas_Sludge">#REF!</definedName>
    <definedName name="Ngas_Sludge_Exp">#REF!</definedName>
    <definedName name="Nload_Secondary">#REF!</definedName>
    <definedName name="nmbm" hidden="1">{"mass bal",#N/A,FALSE,"Standard_mass_bal_template";"ied sheet",#N/A,FALSE,"Standard_mass_bal_template"}</definedName>
    <definedName name="No_Biogas_Data">#REF!</definedName>
    <definedName name="Nominal_dividend_growth___adjusted">#REF!</definedName>
    <definedName name="Non_current_assets___Appointee___nominal">#REF!</definedName>
    <definedName name="Non_distributable_reserves_balance___Appointee___nominal">#REF!</definedName>
    <definedName name="Non_distributable_reserves_balance___control___nominal.ADDN1">#REF!</definedName>
    <definedName name="Non_distributable_reserves_balance___control___nominal.ADDN1.BEG">#REF!</definedName>
    <definedName name="Non_distributable_reserves_balance___control___nominal.ADDN2">#REF!</definedName>
    <definedName name="Non_distributable_reserves_balance___control___nominal.ADDN2.BEG">#REF!</definedName>
    <definedName name="Non_distributable_reserves_balance___control___nominal.BR">#REF!</definedName>
    <definedName name="Non_distributable_reserves_balance___control___nominal.BR.BEG">#REF!</definedName>
    <definedName name="Non_distributable_reserves_balance___control___nominal.WN">#REF!</definedName>
    <definedName name="Non_distributable_reserves_balance___control___nominal.WN.BEG">#REF!</definedName>
    <definedName name="Non_distributable_reserves_balance___control___nominal.WR">#REF!</definedName>
    <definedName name="Non_distributable_reserves_balance___control___nominal.WR.BEG">#REF!</definedName>
    <definedName name="Non_distributable_reserves_balance___control___nominal.WWN">#REF!</definedName>
    <definedName name="Non_distributable_reserves_balance___control___nominal.WWN.BEG">#REF!</definedName>
    <definedName name="Non_distributable_reserves_balance___Wholesale___nominal">#REF!</definedName>
    <definedName name="Non_PAYG_Totex___nominal.ADDN1">#REF!</definedName>
    <definedName name="Non_PAYG_Totex___nominal.ADDN2">#REF!</definedName>
    <definedName name="Non_PAYG_Totex___nominal.BR">#REF!</definedName>
    <definedName name="Non_PAYG_Totex___nominal.WN">#REF!</definedName>
    <definedName name="Non_PAYG_Totex___nominal.WR">#REF!</definedName>
    <definedName name="Non_PAYG_Totex___nominal.WWN">#REF!</definedName>
    <definedName name="Non_price_control_income___third_party_services___Bulk_supplies___Combined___real.ADDN1">#REF!</definedName>
    <definedName name="Non_price_control_income___third_party_services___Bulk_supplies___Combined___real.ADDN2">#REF!</definedName>
    <definedName name="Non_price_control_income___third_party_services___Bulk_supplies___Combined___real.BR">#REF!</definedName>
    <definedName name="Non_price_control_income___third_party_services___Bulk_supplies___Combined___real.WN">#REF!</definedName>
    <definedName name="Non_price_control_income___third_party_services___Bulk_supplies___Combined___real.WR">#REF!</definedName>
    <definedName name="Non_price_control_income___third_party_services___Bulk_supplies___Combined___real.WWN">#REF!</definedName>
    <definedName name="NORFOLK">#REF!</definedName>
    <definedName name="NORTHANTS">#REF!</definedName>
    <definedName name="NORTHUMBERLAND">#REF!</definedName>
    <definedName name="Notional">#REF!</definedName>
    <definedName name="Notional_target_gearing___wholesale">#REF!</definedName>
    <definedName name="NOTTS">#REF!</definedName>
    <definedName name="NPV_check.ADDN1">#REF!</definedName>
    <definedName name="NPV_check.ADDN2">#REF!</definedName>
    <definedName name="NPV_check.BR">#REF!</definedName>
    <definedName name="NPV_check.WN">#REF!</definedName>
    <definedName name="NPV_check.WR">#REF!</definedName>
    <definedName name="NPV_check.WWN">#REF!</definedName>
    <definedName name="NPV_check_overall.ADDN1">#REF!</definedName>
    <definedName name="NPV_check_overall.ADDN2">#REF!</definedName>
    <definedName name="NPV_check_overall.BR">#REF!</definedName>
    <definedName name="NPV_check_overall.WN">#REF!</definedName>
    <definedName name="NPV_check_overall.WR">#REF!</definedName>
    <definedName name="NPV_check_overall.WWN">#REF!</definedName>
    <definedName name="NPV_difference___real.ADDN1">#REF!</definedName>
    <definedName name="NPV_difference___real.ADDN2">#REF!</definedName>
    <definedName name="NPV_difference___real.BR">#REF!</definedName>
    <definedName name="NPV_difference___real.WN">#REF!</definedName>
    <definedName name="NPV_difference___real.WR">#REF!</definedName>
    <definedName name="NPV_difference___real.WWN">#REF!</definedName>
    <definedName name="NPV_for_revenue_as_per_TDS___BR___real">#REF!</definedName>
    <definedName name="NPV_of_re_profiled_allowed_revenue___active___real.ADDN1">#REF!</definedName>
    <definedName name="NPV_of_re_profiled_allowed_revenue___active___real.ADDN2">#REF!</definedName>
    <definedName name="NPV_of_re_profiled_allowed_revenue___active___real.BR">#REF!</definedName>
    <definedName name="NPV_of_re_profiled_allowed_revenue___active___real.WN">#REF!</definedName>
    <definedName name="NPV_of_re_profiled_allowed_revenue___active___real.WR">#REF!</definedName>
    <definedName name="NPV_of_re_profiled_allowed_revenue___active___real.WWN">#REF!</definedName>
    <definedName name="NPV_of_revenue_requirement_excl_tax_charge___real.ADDN1">#REF!</definedName>
    <definedName name="NPV_of_revenue_requirement_excl_tax_charge___real.ADDN2">#REF!</definedName>
    <definedName name="NPV_of_revenue_requirement_excl_tax_charge___real.BR">#REF!</definedName>
    <definedName name="NPV_of_revenue_requirement_excl_tax_charge___real.WN">#REF!</definedName>
    <definedName name="NPV_of_revenue_requirement_excl_tax_charge___real.WR">#REF!</definedName>
    <definedName name="NPV_of_revenue_requirement_excl_tax_charge___real.WWN">#REF!</definedName>
    <definedName name="NvsASD">"V2006-03-22"</definedName>
    <definedName name="NvsAutoDrillOk">"VN"</definedName>
    <definedName name="NvsElapsedTime">0.0345248842568253</definedName>
    <definedName name="NvsEndTime">38812.6159520833</definedName>
    <definedName name="NvsInstSpec">"%,FTW_CC,TCOSTCENTRE_ROLLUP,NALL VALUES"</definedName>
    <definedName name="NvsLayoutType">"M3"</definedName>
    <definedName name="NvsPanelEffdt">"V2003-06-20"</definedName>
    <definedName name="NvsPanelSetid">"VTWA"</definedName>
    <definedName name="NvsParentRef">#REF!</definedName>
    <definedName name="NvsReqBU">"VGL002"</definedName>
    <definedName name="NvsReqBUOnly">"VY"</definedName>
    <definedName name="NvsTransLed">"VN"</definedName>
    <definedName name="NvsTreeASD">"V2006-03-22"</definedName>
    <definedName name="NvsValTbl.BUSINESS_UNIT">"BUS_UNIT_TBL_GL"</definedName>
    <definedName name="NW_A_H">#REF!</definedName>
    <definedName name="NW_A_L">#REF!</definedName>
    <definedName name="NW_A_M">#REF!</definedName>
    <definedName name="NW_A_N">#REF!</definedName>
    <definedName name="NW_AW_H">#REF!</definedName>
    <definedName name="NW_AW_L">#REF!</definedName>
    <definedName name="NW_AW_M">#REF!</definedName>
    <definedName name="NW_AW_N">#REF!</definedName>
    <definedName name="NW_E">#REF!</definedName>
    <definedName name="NW_G">#REF!</definedName>
    <definedName name="NW_halfpreston">#REF!</definedName>
    <definedName name="NW_W">#REF!</definedName>
    <definedName name="NWTBPinputs">#REF!</definedName>
    <definedName name="NWTBPtrans">#REF!</definedName>
    <definedName name="NWTtransition">#REF!</definedName>
    <definedName name="obxIssuesLog">#REF!</definedName>
    <definedName name="OCF_Sites_List">#REF!</definedName>
    <definedName name="ODLookUp">#REF!</definedName>
    <definedName name="Ofwat_____of_dividends_issued_as_scrip_shares">#REF!</definedName>
    <definedName name="Ofwat_____of_ILD">#REF!</definedName>
    <definedName name="Ofwat_____of_ordinary_dividends_paid_as_interim_dividend">#REF!</definedName>
    <definedName name="Ofwat___2020_25_RCV_opening_balance___real.ADDN1">#REF!</definedName>
    <definedName name="Ofwat___2020_25_RCV_opening_balance___real.ADDN2">#REF!</definedName>
    <definedName name="Ofwat___2020_25_RCV_opening_balance___real.BR">#REF!</definedName>
    <definedName name="Ofwat___2020_25_RCV_opening_balance___real.WN">#REF!</definedName>
    <definedName name="Ofwat___2020_25_RCV_opening_balance___real.WR">#REF!</definedName>
    <definedName name="Ofwat___2020_25_RCV_opening_balance___real.WWN">#REF!</definedName>
    <definedName name="Ofwat___accounting_charge_included_in_regulatory_accounts_for_Defined_Contribution_schemes___charge_for_DC_schemes___control___real.ADDN1">#REF!</definedName>
    <definedName name="Ofwat___accounting_charge_included_in_regulatory_accounts_for_Defined_Contribution_schemes___charge_for_DC_schemes___control___real.ADDN2">#REF!</definedName>
    <definedName name="Ofwat___accounting_charge_included_in_regulatory_accounts_for_Defined_Contribution_schemes___charge_for_DC_schemes___control___real.BR">#REF!</definedName>
    <definedName name="Ofwat___accounting_charge_included_in_regulatory_accounts_for_Defined_Contribution_schemes___charge_for_DC_schemes___control___real.WN">#REF!</definedName>
    <definedName name="Ofwat___accounting_charge_included_in_regulatory_accounts_for_Defined_Contribution_schemes___charge_for_DC_schemes___control___real.WR">#REF!</definedName>
    <definedName name="Ofwat___accounting_charge_included_in_regulatory_accounts_for_Defined_Contribution_schemes___charge_for_DC_schemes___control___real.WWN">#REF!</definedName>
    <definedName name="Ofwat___actual_opening_Fixed_rate_debt___nominal.ADDN1">#REF!</definedName>
    <definedName name="Ofwat___actual_opening_Fixed_rate_debt___nominal.ADDN2">#REF!</definedName>
    <definedName name="Ofwat___actual_opening_Fixed_rate_debt___nominal.BR">#REF!</definedName>
    <definedName name="Ofwat___actual_opening_Fixed_rate_debt___nominal.WN">#REF!</definedName>
    <definedName name="Ofwat___actual_opening_Fixed_rate_debt___nominal.WR">#REF!</definedName>
    <definedName name="Ofwat___actual_opening_Fixed_rate_debt___nominal.WWN">#REF!</definedName>
    <definedName name="Ofwat___actual_opening_Floating_rate_debt___nominal.ADDN1">#REF!</definedName>
    <definedName name="Ofwat___actual_opening_Floating_rate_debt___nominal.ADDN2">#REF!</definedName>
    <definedName name="Ofwat___actual_opening_Floating_rate_debt___nominal.BR">#REF!</definedName>
    <definedName name="Ofwat___actual_opening_Floating_rate_debt___nominal.WN">#REF!</definedName>
    <definedName name="Ofwat___actual_opening_Floating_rate_debt___nominal.WR">#REF!</definedName>
    <definedName name="Ofwat___actual_opening_Floating_rate_debt___nominal.WWN">#REF!</definedName>
    <definedName name="Ofwat___actual_opening_index_linked_debt___nominal.ADDN1">#REF!</definedName>
    <definedName name="Ofwat___actual_opening_index_linked_debt___nominal.ADDN2">#REF!</definedName>
    <definedName name="Ofwat___actual_opening_index_linked_debt___nominal.BR">#REF!</definedName>
    <definedName name="Ofwat___actual_opening_index_linked_debt___nominal.WN">#REF!</definedName>
    <definedName name="Ofwat___actual_opening_index_linked_debt___nominal.WR">#REF!</definedName>
    <definedName name="Ofwat___actual_opening_index_linked_debt___nominal.WWN">#REF!</definedName>
    <definedName name="Ofwat___adjustment_to_tax_payment.ADDN1">#REF!</definedName>
    <definedName name="Ofwat___adjustment_to_tax_payment.ADDN2">#REF!</definedName>
    <definedName name="Ofwat___adjustment_to_tax_payment.BR">#REF!</definedName>
    <definedName name="Ofwat___adjustment_to_tax_payment.WN">#REF!</definedName>
    <definedName name="Ofwat___adjustment_to_tax_payment.WR">#REF!</definedName>
    <definedName name="Ofwat___adjustment_to_tax_payment.WWN">#REF!</definedName>
    <definedName name="Ofwat___Adjustment_to_Wholesale_revenue_requirement___real.ADDN1">#REF!</definedName>
    <definedName name="Ofwat___Adjustment_to_Wholesale_revenue_requirement___real.ADDN2">#REF!</definedName>
    <definedName name="Ofwat___Adjustment_to_Wholesale_revenue_requirement___real.BR">#REF!</definedName>
    <definedName name="Ofwat___Adjustment_to_Wholesale_revenue_requirement___real.WN">#REF!</definedName>
    <definedName name="Ofwat___Adjustment_to_Wholesale_revenue_requirement___real.WR">#REF!</definedName>
    <definedName name="Ofwat___Adjustment_to_Wholesale_revenue_requirement___real.WWN">#REF!</definedName>
    <definedName name="Ofwat___allowable_depreciation_on_capitalised_revenue___control.ADDN1">#REF!</definedName>
    <definedName name="Ofwat___allowable_depreciation_on_capitalised_revenue___control.ADDN2">#REF!</definedName>
    <definedName name="Ofwat___allowable_depreciation_on_capitalised_revenue___control.BR">#REF!</definedName>
    <definedName name="Ofwat___allowable_depreciation_on_capitalised_revenue___control.WN">#REF!</definedName>
    <definedName name="Ofwat___allowable_depreciation_on_capitalised_revenue___control.WR">#REF!</definedName>
    <definedName name="Ofwat___allowable_depreciation_on_capitalised_revenue___control.WWN">#REF!</definedName>
    <definedName name="Ofwat___Alternative_revenue_value___real.ADDN1">#REF!</definedName>
    <definedName name="Ofwat___Alternative_revenue_value___real.ADDN2">#REF!</definedName>
    <definedName name="Ofwat___Alternative_revenue_value___real.BR">#REF!</definedName>
    <definedName name="Ofwat___Alternative_revenue_value___real.WN">#REF!</definedName>
    <definedName name="Ofwat___Alternative_revenue_value___real.WR">#REF!</definedName>
    <definedName name="Ofwat___Alternative_revenue_value___real.WWN">#REF!</definedName>
    <definedName name="Ofwat___Base_revenue_for_2024_25___real.ADDN1">#REF!</definedName>
    <definedName name="Ofwat___Base_revenue_for_2024_25___real.ADDN2">#REF!</definedName>
    <definedName name="Ofwat___Base_revenue_for_2024_25___real.BR">#REF!</definedName>
    <definedName name="Ofwat___Base_revenue_for_2024_25___real.WN">#REF!</definedName>
    <definedName name="Ofwat___Base_revenue_for_2024_25___real.WR">#REF!</definedName>
    <definedName name="Ofwat___Base_revenue_for_2024_25___real.WWN">#REF!</definedName>
    <definedName name="Ofwat___blended_interest_rate_on_change_in_borrowings">#REF!</definedName>
    <definedName name="Ofwat___Business__retail_total_allowed_depreciation___real">#REF!</definedName>
    <definedName name="Ofwat___Business_Advance_Receipts_Weighting___Unmeasured">#REF!</definedName>
    <definedName name="Ofwat___Business_Measured_income_accrual_Opening_balance___nominal">#REF!</definedName>
    <definedName name="Ofwat___Business_measured_income_proportion_of_total_Business_income">#REF!</definedName>
    <definedName name="Ofwat___Business_retail_advance_receipts_creditor_days_measured">#REF!</definedName>
    <definedName name="Ofwat___Business_retail_advance_receipts_creditor_days_unmeasured">#REF!</definedName>
    <definedName name="Ofwat___Business_retail_average_cost_per_customer_in_Tariff_Band__Welsh_companies____real.1">#REF!</definedName>
    <definedName name="Ofwat___Business_retail_average_cost_per_customer_in_Tariff_Band__Welsh_companies____real.2">#REF!</definedName>
    <definedName name="Ofwat___Business_retail_average_cost_per_customer_in_Tariff_Band__Welsh_companies____real.3">#REF!</definedName>
    <definedName name="Ofwat___Business_retail_margin___Override">#REF!</definedName>
    <definedName name="Ofwat___Business_retail_Measured_income_accrual_rate">#REF!</definedName>
    <definedName name="Ofwat___Business_retail_revenue_adjustment___real">#REF!</definedName>
    <definedName name="Ofwat___Business_retail_revenue_override___nominal">#REF!</definedName>
    <definedName name="Ofwat___business_weighted_average_debtor_days">#REF!</definedName>
    <definedName name="Ofwat___Capex_creditor_days">#REF!</definedName>
    <definedName name="Ofwat___Capital_expenditure___proportion_of_new_capital_expenditure_qualifying_for_the_main_rate_pool___control.ADDN1">#REF!</definedName>
    <definedName name="Ofwat___Capital_expenditure___proportion_of_new_capital_expenditure_qualifying_for_the_main_rate_pool___control.ADDN2">#REF!</definedName>
    <definedName name="Ofwat___Capital_expenditure___proportion_of_new_capital_expenditure_qualifying_for_the_main_rate_pool___control.BR">#REF!</definedName>
    <definedName name="Ofwat___Capital_expenditure___proportion_of_new_capital_expenditure_qualifying_for_the_main_rate_pool___control.WN">#REF!</definedName>
    <definedName name="Ofwat___Capital_expenditure___proportion_of_new_capital_expenditure_qualifying_for_the_main_rate_pool___control.WR">#REF!</definedName>
    <definedName name="Ofwat___Capital_expenditure___proportion_of_new_capital_expenditure_qualifying_for_the_main_rate_pool___control.WWN">#REF!</definedName>
    <definedName name="Ofwat___Capital_expenditure___proportion_of_new_capital_expenditure_qualifying_for_the_special_rate_pool___control.ADDN1">#REF!</definedName>
    <definedName name="Ofwat___Capital_expenditure___proportion_of_new_capital_expenditure_qualifying_for_the_special_rate_pool___control.ADDN2">#REF!</definedName>
    <definedName name="Ofwat___Capital_expenditure___proportion_of_new_capital_expenditure_qualifying_for_the_special_rate_pool___control.BR">#REF!</definedName>
    <definedName name="Ofwat___Capital_expenditure___proportion_of_new_capital_expenditure_qualifying_for_the_special_rate_pool___control.WN">#REF!</definedName>
    <definedName name="Ofwat___Capital_expenditure___proportion_of_new_capital_expenditure_qualifying_for_the_special_rate_pool___control.WR">#REF!</definedName>
    <definedName name="Ofwat___Capital_expenditure___proportion_of_new_capital_expenditure_qualifying_for_the_special_rate_pool___control.WWN">#REF!</definedName>
    <definedName name="Ofwat___Capital_expenditure___proportion_of_new_capital_expenditure_qualifying_for_the_structures_and_buildings_pool___control.ADDN1">#REF!</definedName>
    <definedName name="Ofwat___Capital_expenditure___proportion_of_new_capital_expenditure_qualifying_for_the_structures_and_buildings_pool___control.ADDN2">#REF!</definedName>
    <definedName name="Ofwat___Capital_expenditure___proportion_of_new_capital_expenditure_qualifying_for_the_structures_and_buildings_pool___control.BR">#REF!</definedName>
    <definedName name="Ofwat___Capital_expenditure___proportion_of_new_capital_expenditure_qualifying_for_the_structures_and_buildings_pool___control.WN">#REF!</definedName>
    <definedName name="Ofwat___Capital_expenditure___proportion_of_new_capital_expenditure_qualifying_for_the_structures_and_buildings_pool___control.WR">#REF!</definedName>
    <definedName name="Ofwat___Capital_expenditure___proportion_of_new_capital_expenditure_qualifying_for_the_structures_and_buildings_pool___control.WWN">#REF!</definedName>
    <definedName name="Ofwat___Capital_expenditure_on_assets_principally_used_by_business_retail___real">#REF!</definedName>
    <definedName name="Ofwat___Capital_expenditure_on_assets_principally_used_by_residential_retail___real">#REF!</definedName>
    <definedName name="Ofwat___Capital_expenditure_writing_down_allowance_main_rate_pool">#REF!</definedName>
    <definedName name="Ofwat___Capital_expenditure_writing_down_allowance_main_rate_pool___first_year_rate">#REF!</definedName>
    <definedName name="Ofwat___Capital_expenditure_writing_down_allowance_special_rate_pool">#REF!</definedName>
    <definedName name="Ofwat___Capital_expenditure_writing_down_allowance_special_rate_pool___first_year_rate">#REF!</definedName>
    <definedName name="Ofwat___Capital_expenditure_writing_down_allowance_structures_and_buildings_pool">#REF!</definedName>
    <definedName name="Ofwat___Capital_expenditure_writing_down_allowance_structures_and_buildings_pool___first_year_rate">#REF!</definedName>
    <definedName name="Ofwat___Cash_and_cash_equivalents_actual_initial_balance___control___nominal.ADDN1">#REF!</definedName>
    <definedName name="Ofwat___Cash_and_cash_equivalents_actual_initial_balance___control___nominal.ADDN2">#REF!</definedName>
    <definedName name="Ofwat___Cash_and_cash_equivalents_actual_initial_balance___control___nominal.BR">#REF!</definedName>
    <definedName name="Ofwat___Cash_and_cash_equivalents_actual_initial_balance___control___nominal.WN">#REF!</definedName>
    <definedName name="Ofwat___Cash_and_cash_equivalents_actual_initial_balance___control___nominal.WR">#REF!</definedName>
    <definedName name="Ofwat___Cash_and_cash_equivalents_actual_initial_balance___control___nominal.WWN">#REF!</definedName>
    <definedName name="Ofwat___cash_contributions__DB_schemes__ongoing____actual_and_forecast___control___real.ADDN1">#REF!</definedName>
    <definedName name="Ofwat___cash_contributions__DB_schemes__ongoing____actual_and_forecast___control___real.ADDN2">#REF!</definedName>
    <definedName name="Ofwat___cash_contributions__DB_schemes__ongoing____actual_and_forecast___control___real.BR">#REF!</definedName>
    <definedName name="Ofwat___cash_contributions__DB_schemes__ongoing____actual_and_forecast___control___real.WN">#REF!</definedName>
    <definedName name="Ofwat___cash_contributions__DB_schemes__ongoing____actual_and_forecast___control___real.WR">#REF!</definedName>
    <definedName name="Ofwat___cash_contributions__DB_schemes__ongoing____actual_and_forecast___control___real.WWN">#REF!</definedName>
    <definedName name="Ofwat___cash_interest_rate.ADDN1">#REF!</definedName>
    <definedName name="Ofwat___cash_interest_rate.ADDN2">#REF!</definedName>
    <definedName name="Ofwat___cash_interest_rate.BR">#REF!</definedName>
    <definedName name="Ofwat___cash_interest_rate.WN">#REF!</definedName>
    <definedName name="Ofwat___cash_interest_rate.WR">#REF!</definedName>
    <definedName name="Ofwat___cash_interest_rate.WWN">#REF!</definedName>
    <definedName name="Ofwat___Charge_for_DB_schemes___residential_retail___charge_for_DB_schemes___control___real.ADDN1">#REF!</definedName>
    <definedName name="Ofwat___Charge_for_DB_schemes___residential_retail___charge_for_DB_schemes___control___real.ADDN2">#REF!</definedName>
    <definedName name="Ofwat___Charge_for_DB_schemes___residential_retail___charge_for_DB_schemes___control___real.BR">#REF!</definedName>
    <definedName name="Ofwat___Charge_for_DB_schemes___residential_retail___charge_for_DB_schemes___control___real.WN">#REF!</definedName>
    <definedName name="Ofwat___Charge_for_DB_schemes___residential_retail___charge_for_DB_schemes___control___real.WR">#REF!</definedName>
    <definedName name="Ofwat___Charge_for_DB_schemes___residential_retail___charge_for_DB_schemes___control___real.WWN">#REF!</definedName>
    <definedName name="Ofwat___Consumer_price_index__including_housing_costs____Consumer_Price_Index__with_housing__for_April">#REF!</definedName>
    <definedName name="Ofwat___Consumer_price_index__including_housing_costs____Consumer_Price_Index__with_housing__for_August">#REF!</definedName>
    <definedName name="Ofwat___Consumer_price_index__including_housing_costs____Consumer_Price_Index__with_housing__for_December">#REF!</definedName>
    <definedName name="Ofwat___Consumer_price_index__including_housing_costs____Consumer_Price_Index__with_housing__for_February">#REF!</definedName>
    <definedName name="Ofwat___Consumer_price_index__including_housing_costs____Consumer_Price_Index__with_housing__for_January">#REF!</definedName>
    <definedName name="Ofwat___Consumer_price_index__including_housing_costs____Consumer_Price_Index__with_housing__for_July">#REF!</definedName>
    <definedName name="Ofwat___Consumer_price_index__including_housing_costs____Consumer_Price_Index__with_housing__for_June">#REF!</definedName>
    <definedName name="Ofwat___Consumer_price_index__including_housing_costs____Consumer_Price_Index__with_housing__for_March">#REF!</definedName>
    <definedName name="Ofwat___Consumer_price_index__including_housing_costs____Consumer_Price_Index__with_housing__for_May">#REF!</definedName>
    <definedName name="Ofwat___Consumer_price_index__including_housing_costs____Consumer_Price_Index__with_housing__for_November">#REF!</definedName>
    <definedName name="Ofwat___Consumer_price_index__including_housing_costs____Consumer_Price_Index__with_housing__for_November___Constant">#REF!</definedName>
    <definedName name="Ofwat___Consumer_price_index__including_housing_costs____Consumer_Price_Index__with_housing__for_October">#REF!</definedName>
    <definedName name="Ofwat___Consumer_price_index__including_housing_costs____Consumer_Price_Index__with_housing__for_September">#REF!</definedName>
    <definedName name="Ofwat___Cost_to_serve_metered_dual_customers___real">#REF!</definedName>
    <definedName name="Ofwat___Cost_to_serve_metered_sewerage_customers___real">#REF!</definedName>
    <definedName name="Ofwat___Cost_to_serve_metered_water_customers___real">#REF!</definedName>
    <definedName name="Ofwat___Cost_to_serve_per_unmetered_water_customers___real">#REF!</definedName>
    <definedName name="Ofwat___Cost_to_serve_unmetered_dual_customers___real">#REF!</definedName>
    <definedName name="Ofwat___Cost_to_serve_unmetered_sewerage_customers___real">#REF!</definedName>
    <definedName name="Ofwat___CPI_H____2022_23___April">#REF!</definedName>
    <definedName name="Ofwat___CPI_H____2022_23___August">#REF!</definedName>
    <definedName name="Ofwat___CPI_H____2022_23___December">#REF!</definedName>
    <definedName name="Ofwat___CPI_H____2022_23___February">#REF!</definedName>
    <definedName name="Ofwat___CPI_H____2022_23___January">#REF!</definedName>
    <definedName name="Ofwat___CPI_H____2022_23___July">#REF!</definedName>
    <definedName name="Ofwat___CPI_H____2022_23___June">#REF!</definedName>
    <definedName name="Ofwat___CPI_H____2022_23___March">#REF!</definedName>
    <definedName name="Ofwat___CPI_H____2022_23___May">#REF!</definedName>
    <definedName name="Ofwat___CPI_H____2022_23___November">#REF!</definedName>
    <definedName name="Ofwat___CPI_H____2022_23___October">#REF!</definedName>
    <definedName name="Ofwat___CPI_H____2022_23___September">#REF!</definedName>
    <definedName name="Ofwat___Current_tax_liabilities___Appointee_b_f___nominal">#REF!</definedName>
    <definedName name="Ofwat___Debtors_other___nominal">#REF!</definedName>
    <definedName name="Ofwat___Defined_benefit_pension_deficit_recovery_per_IN13_17___real.ADDN1">#REF!</definedName>
    <definedName name="Ofwat___Defined_benefit_pension_deficit_recovery_per_IN13_17___real.ADDN2">#REF!</definedName>
    <definedName name="Ofwat___Defined_benefit_pension_deficit_recovery_per_IN13_17___real.BR">#REF!</definedName>
    <definedName name="Ofwat___Defined_benefit_pension_deficit_recovery_per_IN13_17___real.WN">#REF!</definedName>
    <definedName name="Ofwat___Defined_benefit_pension_deficit_recovery_per_IN13_17___real.WR">#REF!</definedName>
    <definedName name="Ofwat___Defined_benefit_pension_deficit_recovery_per_IN13_17___real.WWN">#REF!</definedName>
    <definedName name="Ofwat___Depreciation_b_f___control___active___nominal.ADDN1">#REF!</definedName>
    <definedName name="Ofwat___Depreciation_b_f___control___active___nominal.ADDN2">#REF!</definedName>
    <definedName name="Ofwat___Depreciation_b_f___control___active___nominal.BR">#REF!</definedName>
    <definedName name="Ofwat___Depreciation_b_f___control___active___nominal.WN">#REF!</definedName>
    <definedName name="Ofwat___Depreciation_b_f___control___active___nominal.WR">#REF!</definedName>
    <definedName name="Ofwat___Depreciation_b_f___control___active___nominal.WWN">#REF!</definedName>
    <definedName name="Ofwat___Disallowable_expenditure___Change_in_general_provisions___control___nominal.ADDN1">#REF!</definedName>
    <definedName name="Ofwat___Disallowable_expenditure___Change_in_general_provisions___control___nominal.ADDN2">#REF!</definedName>
    <definedName name="Ofwat___Disallowable_expenditure___Change_in_general_provisions___control___nominal.BR">#REF!</definedName>
    <definedName name="Ofwat___Disallowable_expenditure___Change_in_general_provisions___control___nominal.WN">#REF!</definedName>
    <definedName name="Ofwat___Disallowable_expenditure___Change_in_general_provisions___control___nominal.WR">#REF!</definedName>
    <definedName name="Ofwat___Disallowable_expenditure___Change_in_general_provisions___control___nominal.WWN">#REF!</definedName>
    <definedName name="Ofwat___Discount_rate_for_reprofiling_allowed_revenue.ADDN1">#REF!</definedName>
    <definedName name="Ofwat___Discount_rate_for_reprofiling_allowed_revenue.ADDN2">#REF!</definedName>
    <definedName name="Ofwat___Discount_rate_for_reprofiling_allowed_revenue.BR">#REF!</definedName>
    <definedName name="Ofwat___Discount_rate_for_reprofiling_allowed_revenue.WN">#REF!</definedName>
    <definedName name="Ofwat___Discount_rate_for_reprofiling_allowed_revenue.WR">#REF!</definedName>
    <definedName name="Ofwat___Discount_rate_for_reprofiling_allowed_revenue.WWN">#REF!</definedName>
    <definedName name="Ofwat___Dividend_creditors_wholesale_retail_split___business_retail___nominal">#REF!</definedName>
    <definedName name="Ofwat___Dividend_creditors_wholesale_retail_split___Dividend_creditors___residential_retail___nominal">#REF!</definedName>
    <definedName name="Ofwat___dividend_yield">#REF!</definedName>
    <definedName name="Ofwat___Expenditure___Total_residential_retail_costs___Residential_measured___Water_and_Wastewater___nominal">#REF!</definedName>
    <definedName name="Ofwat___Expenditure___Total_residential_retail_costs___Residential_unmeasured___Water_and_Wastewater___nominal">#REF!</definedName>
    <definedName name="Ofwat___Finance_lease_depreciation___control___nominal.ADDN1">#REF!</definedName>
    <definedName name="Ofwat___Finance_lease_depreciation___control___nominal.ADDN2">#REF!</definedName>
    <definedName name="Ofwat___Finance_lease_depreciation___control___nominal.BR">#REF!</definedName>
    <definedName name="Ofwat___Finance_lease_depreciation___control___nominal.WN">#REF!</definedName>
    <definedName name="Ofwat___Finance_lease_depreciation___control___nominal.WR">#REF!</definedName>
    <definedName name="Ofwat___Finance_lease_depreciation___control___nominal.WWN">#REF!</definedName>
    <definedName name="Ofwat___Fixed_asset_net_book_value_at_31_March___business_retail___nominal">#REF!</definedName>
    <definedName name="Ofwat___fixed_asset_net_book_value_at_31_March___residential_retail___nominal">#REF!</definedName>
    <definedName name="Ofwat___Fixed_assets_b_f___control___active___nominal.ADDN1">#REF!</definedName>
    <definedName name="Ofwat___Fixed_assets_b_f___control___active___nominal.ADDN2">#REF!</definedName>
    <definedName name="Ofwat___Fixed_assets_b_f___control___active___nominal.BR">#REF!</definedName>
    <definedName name="Ofwat___Fixed_assets_b_f___control___active___nominal.WN">#REF!</definedName>
    <definedName name="Ofwat___Fixed_assets_b_f___control___active___nominal.WR">#REF!</definedName>
    <definedName name="Ofwat___Fixed_assets_b_f___control___active___nominal.WWN">#REF!</definedName>
    <definedName name="Ofwat___Grants_and_contributions___capital_expenditure___non_price_control___real.ADDN1">#REF!</definedName>
    <definedName name="Ofwat___Grants_and_contributions___capital_expenditure___non_price_control___real.ADDN2">#REF!</definedName>
    <definedName name="Ofwat___Grants_and_contributions___capital_expenditure___non_price_control___real.BR">#REF!</definedName>
    <definedName name="Ofwat___Grants_and_contributions___capital_expenditure___non_price_control___real.WN">#REF!</definedName>
    <definedName name="Ofwat___Grants_and_contributions___capital_expenditure___non_price_control___real.WR">#REF!</definedName>
    <definedName name="Ofwat___Grants_and_contributions___capital_expenditure___non_price_control___real.WWN">#REF!</definedName>
    <definedName name="Ofwat___Grants_and_contributions___operational_expenditure___non_price_control___real.ADDN1">#REF!</definedName>
    <definedName name="Ofwat___Grants_and_contributions___operational_expenditure___non_price_control___real.ADDN2">#REF!</definedName>
    <definedName name="Ofwat___Grants_and_contributions___operational_expenditure___non_price_control___real.BR">#REF!</definedName>
    <definedName name="Ofwat___Grants_and_contributions___operational_expenditure___non_price_control___real.WN">#REF!</definedName>
    <definedName name="Ofwat___Grants_and_contributions___operational_expenditure___non_price_control___real.WR">#REF!</definedName>
    <definedName name="Ofwat___Grants_and_contributions___operational_expenditure___non_price_control___real.WWN">#REF!</definedName>
    <definedName name="Ofwat___Grants_and_contributions_net_of_income_offset___capital_expenditure___price_control___real.ADDN1">#REF!</definedName>
    <definedName name="Ofwat___Grants_and_contributions_net_of_income_offset___capital_expenditure___price_control___real.ADDN2">#REF!</definedName>
    <definedName name="Ofwat___Grants_and_contributions_net_of_income_offset___capital_expenditure___price_control___real.BR">#REF!</definedName>
    <definedName name="Ofwat___Grants_and_contributions_net_of_income_offset___capital_expenditure___price_control___real.WN">#REF!</definedName>
    <definedName name="Ofwat___Grants_and_contributions_net_of_income_offset___capital_expenditure___price_control___real.WR">#REF!</definedName>
    <definedName name="Ofwat___Grants_and_contributions_net_of_income_offset___capital_expenditure___price_control___real.WWN">#REF!</definedName>
    <definedName name="Ofwat___Grants_and_contributions_net_of_income_offset___operational_expenditure___price_control___real.ADDN1">#REF!</definedName>
    <definedName name="Ofwat___Grants_and_contributions_net_of_income_offset___operational_expenditure___price_control___real.ADDN2">#REF!</definedName>
    <definedName name="Ofwat___Grants_and_contributions_net_of_income_offset___operational_expenditure___price_control___real.BR">#REF!</definedName>
    <definedName name="Ofwat___Grants_and_contributions_net_of_income_offset___operational_expenditure___price_control___real.WN">#REF!</definedName>
    <definedName name="Ofwat___Grants_and_contributions_net_of_income_offset___operational_expenditure___price_control___real.WR">#REF!</definedName>
    <definedName name="Ofwat___Grants_and_contributions_net_of_income_offset___operational_expenditure___price_control___real.WWN">#REF!</definedName>
    <definedName name="Ofwat___Gross_capital_expenditure___including_g_c_and_cost_sharing___real.ADDN1">#REF!</definedName>
    <definedName name="Ofwat___Gross_capital_expenditure___including_g_c_and_cost_sharing___real.ADDN2">#REF!</definedName>
    <definedName name="Ofwat___Gross_capital_expenditure___including_g_c_and_cost_sharing___real.BR">#REF!</definedName>
    <definedName name="Ofwat___Gross_capital_expenditure___including_g_c_and_cost_sharing___real.WN">#REF!</definedName>
    <definedName name="Ofwat___Gross_capital_expenditure___including_g_c_and_cost_sharing___real.WR">#REF!</definedName>
    <definedName name="Ofwat___Gross_capital_expenditure___including_g_c_and_cost_sharing___real.WWN">#REF!</definedName>
    <definedName name="Ofwat___HH_Advance_receipts_creditor_days_measured">#REF!</definedName>
    <definedName name="Ofwat___HH_Advance_receipts_creditor_days_unmeasured">#REF!</definedName>
    <definedName name="Ofwat___HH_Measured_income_accrual___nominal">#REF!</definedName>
    <definedName name="Ofwat___HH_Measured_income_accrual_rate">#REF!</definedName>
    <definedName name="Ofwat___HH_measured_trade_debtors">#REF!</definedName>
    <definedName name="Ofwat___HH_measured_trade_receivables___net___nominal">#REF!</definedName>
    <definedName name="Ofwat___HH_unmeasured_trade_debtors">#REF!</definedName>
    <definedName name="Ofwat___HH_unmeasured_trade_receivables___nominal">#REF!</definedName>
    <definedName name="Ofwat___Households_connected_for_sewerage_only___metered">#REF!</definedName>
    <definedName name="Ofwat___Households_connected_for_sewerage_only___unmetered">#REF!</definedName>
    <definedName name="Ofwat___Households_connected_for_water_and_sewerage___metered">#REF!</definedName>
    <definedName name="Ofwat___Households_connected_for_water_and_sewerage___unmetered">#REF!</definedName>
    <definedName name="Ofwat___Households_connected_for_water_only___metered">#REF!</definedName>
    <definedName name="Ofwat___Households_connected_for_water_only___unmetered">#REF!</definedName>
    <definedName name="Ofwat___Innovation_funding___real.ADDN1">#REF!</definedName>
    <definedName name="Ofwat___Innovation_funding___real.ADDN2">#REF!</definedName>
    <definedName name="Ofwat___Innovation_funding___real.BR">#REF!</definedName>
    <definedName name="Ofwat___Innovation_funding___real.WN">#REF!</definedName>
    <definedName name="Ofwat___Innovation_funding___real.WR">#REF!</definedName>
    <definedName name="Ofwat___Innovation_funding___real.WWN">#REF!</definedName>
    <definedName name="Ofwat___Interest_rate___Business___Active">#REF!</definedName>
    <definedName name="Ofwat___interest_rate___residential">#REF!</definedName>
    <definedName name="Ofwat___interest_rate_on_CPIH_index_linked_debt.ADDN1">#REF!</definedName>
    <definedName name="Ofwat___interest_rate_on_CPIH_index_linked_debt.ADDN2">#REF!</definedName>
    <definedName name="Ofwat___interest_rate_on_CPIH_index_linked_debt.BR">#REF!</definedName>
    <definedName name="Ofwat___interest_rate_on_CPIH_index_linked_debt.WN">#REF!</definedName>
    <definedName name="Ofwat___interest_rate_on_CPIH_index_linked_debt.WR">#REF!</definedName>
    <definedName name="Ofwat___interest_rate_on_CPIH_index_linked_debt.WWN">#REF!</definedName>
    <definedName name="Ofwat___interest_rate_on_fixed_rate_debt.ADDN1">#REF!</definedName>
    <definedName name="Ofwat___interest_rate_on_fixed_rate_debt.ADDN2">#REF!</definedName>
    <definedName name="Ofwat___interest_rate_on_fixed_rate_debt.BR">#REF!</definedName>
    <definedName name="Ofwat___interest_rate_on_fixed_rate_debt.WN">#REF!</definedName>
    <definedName name="Ofwat___interest_rate_on_fixed_rate_debt.WR">#REF!</definedName>
    <definedName name="Ofwat___interest_rate_on_fixed_rate_debt.WWN">#REF!</definedName>
    <definedName name="Ofwat___interest_rate_on_RPI_index_linked_debt.ADDN1">#REF!</definedName>
    <definedName name="Ofwat___interest_rate_on_RPI_index_linked_debt.ADDN2">#REF!</definedName>
    <definedName name="Ofwat___interest_rate_on_RPI_index_linked_debt.BR">#REF!</definedName>
    <definedName name="Ofwat___interest_rate_on_RPI_index_linked_debt.WN">#REF!</definedName>
    <definedName name="Ofwat___interest_rate_on_RPI_index_linked_debt.WR">#REF!</definedName>
    <definedName name="Ofwat___interest_rate_on_RPI_index_linked_debt.WWN">#REF!</definedName>
    <definedName name="Ofwat___Inventories_balance___control___nominal.ADDN1">#REF!</definedName>
    <definedName name="Ofwat___Inventories_balance___control___nominal.ADDN2">#REF!</definedName>
    <definedName name="Ofwat___Inventories_balance___control___nominal.BR">#REF!</definedName>
    <definedName name="Ofwat___Inventories_balance___control___nominal.WN">#REF!</definedName>
    <definedName name="Ofwat___Inventories_balance___control___nominal.WR">#REF!</definedName>
    <definedName name="Ofwat___Inventories_balance___control___nominal.WWN">#REF!</definedName>
    <definedName name="Ofwat___IRE_totex_adjustment_for_ACICR__Ofwat____real.ADDN1">#REF!</definedName>
    <definedName name="Ofwat___IRE_totex_adjustment_for_ACICR__Ofwat____real.ADDN2">#REF!</definedName>
    <definedName name="Ofwat___IRE_totex_adjustment_for_ACICR__Ofwat____real.BR">#REF!</definedName>
    <definedName name="Ofwat___IRE_totex_adjustment_for_ACICR__Ofwat____real.WN">#REF!</definedName>
    <definedName name="Ofwat___IRE_totex_adjustment_for_ACICR__Ofwat____real.WR">#REF!</definedName>
    <definedName name="Ofwat___IRE_totex_adjustment_for_ACICR__Ofwat____real.WWN">#REF!</definedName>
    <definedName name="Ofwat___Long_term_CPI_H__assumed_percentage_increase">#REF!</definedName>
    <definedName name="Ofwat___Measured_charge___business.ADDN1">#REF!</definedName>
    <definedName name="Ofwat___Measured_charge___business.ADDN2">#REF!</definedName>
    <definedName name="Ofwat___Measured_charge___business.BR">#REF!</definedName>
    <definedName name="Ofwat___Measured_charge___business.WN">#REF!</definedName>
    <definedName name="Ofwat___Measured_charge___business.WR">#REF!</definedName>
    <definedName name="Ofwat___Measured_charge___business.WWN">#REF!</definedName>
    <definedName name="Ofwat___Measured_charge___residential.ADDN1">#REF!</definedName>
    <definedName name="Ofwat___Measured_charge___residential.ADDN2">#REF!</definedName>
    <definedName name="Ofwat___Measured_charge___residential.BR">#REF!</definedName>
    <definedName name="Ofwat___Measured_charge___residential.WN">#REF!</definedName>
    <definedName name="Ofwat___Measured_charge___residential.WR">#REF!</definedName>
    <definedName name="Ofwat___Measured_charge___residential.WWN">#REF!</definedName>
    <definedName name="Ofwat___Movement_in_intangible_asset_and_investments_balance___control___nominal.ADDN1">#REF!</definedName>
    <definedName name="Ofwat___Movement_in_intangible_asset_and_investments_balance___control___nominal.ADDN2">#REF!</definedName>
    <definedName name="Ofwat___Movement_in_intangible_asset_and_investments_balance___control___nominal.BR">#REF!</definedName>
    <definedName name="Ofwat___Movement_in_intangible_asset_and_investments_balance___control___nominal.WN">#REF!</definedName>
    <definedName name="Ofwat___Movement_in_intangible_asset_and_investments_balance___control___nominal.WR">#REF!</definedName>
    <definedName name="Ofwat___Movement_in_intangible_asset_and_investments_balance___control___nominal.WWN">#REF!</definedName>
    <definedName name="Ofwat___Movement_in_other_liabilities___control___nominal.ADDN1">#REF!</definedName>
    <definedName name="Ofwat___Movement_in_other_liabilities___control___nominal.ADDN2">#REF!</definedName>
    <definedName name="Ofwat___Movement_in_other_liabilities___control___nominal.BR">#REF!</definedName>
    <definedName name="Ofwat___Movement_in_other_liabilities___control___nominal.WN">#REF!</definedName>
    <definedName name="Ofwat___Movement_in_other_liabilities___control___nominal.WR">#REF!</definedName>
    <definedName name="Ofwat___Movement_in_other_liabilities___control___nominal.WWN">#REF!</definedName>
    <definedName name="Ofwat___Movement_in_provisions___control___nominal.ADDN1">#REF!</definedName>
    <definedName name="Ofwat___Movement_in_provisions___control___nominal.ADDN2">#REF!</definedName>
    <definedName name="Ofwat___Movement_in_provisions___control___nominal.BR">#REF!</definedName>
    <definedName name="Ofwat___Movement_in_provisions___control___nominal.WN">#REF!</definedName>
    <definedName name="Ofwat___Movement_in_provisions___control___nominal.WR">#REF!</definedName>
    <definedName name="Ofwat___Movement_in_provisions___control___nominal.WWN">#REF!</definedName>
    <definedName name="Ofwat___movement_in_trade_debtor___business___nominal">#REF!</definedName>
    <definedName name="Ofwat___Non_price_control_income___principal_services___real.ADDN1">#REF!</definedName>
    <definedName name="Ofwat___Non_price_control_income___principal_services___real.ADDN2">#REF!</definedName>
    <definedName name="Ofwat___Non_price_control_income___principal_services___real.BR">#REF!</definedName>
    <definedName name="Ofwat___Non_price_control_income___principal_services___real.WN">#REF!</definedName>
    <definedName name="Ofwat___Non_price_control_income___principal_services___real.WR">#REF!</definedName>
    <definedName name="Ofwat___Non_price_control_income___principal_services___real.WWN">#REF!</definedName>
    <definedName name="Ofwat___Non_price_control_income___third_party_services___Bulk_supplies___contract_not_qualifying_for_water_trading_incentives___signed_before_1_April_2020___real.ADDN1">#REF!</definedName>
    <definedName name="Ofwat___Non_price_control_income___third_party_services___Bulk_supplies___contract_not_qualifying_for_water_trading_incentives___signed_before_1_April_2020___real.ADDN2">#REF!</definedName>
    <definedName name="Ofwat___Non_price_control_income___third_party_services___Bulk_supplies___contract_not_qualifying_for_water_trading_incentives___signed_before_1_April_2020___real.BR">#REF!</definedName>
    <definedName name="Ofwat___Non_price_control_income___third_party_services___Bulk_supplies___contract_not_qualifying_for_water_trading_incentives___signed_before_1_April_2020___real.WN">#REF!</definedName>
    <definedName name="Ofwat___Non_price_control_income___third_party_services___Bulk_supplies___contract_not_qualifying_for_water_trading_incentives___signed_before_1_April_2020___real.WR">#REF!</definedName>
    <definedName name="Ofwat___Non_price_control_income___third_party_services___Bulk_supplies___contract_not_qualifying_for_water_trading_incentives___signed_before_1_April_2020___real.WWN">#REF!</definedName>
    <definedName name="Ofwat___Non_price_control_income___third_party_services___Bulk_supplies___contract_qualifying_for_water_trading_incentives___on_or_after_1_April_2020___real.ADDN1">#REF!</definedName>
    <definedName name="Ofwat___Non_price_control_income___third_party_services___Bulk_supplies___contract_qualifying_for_water_trading_incentives___on_or_after_1_April_2020___real.ADDN2">#REF!</definedName>
    <definedName name="Ofwat___Non_price_control_income___third_party_services___Bulk_supplies___contract_qualifying_for_water_trading_incentives___on_or_after_1_April_2020___real.BR">#REF!</definedName>
    <definedName name="Ofwat___Non_price_control_income___third_party_services___Bulk_supplies___contract_qualifying_for_water_trading_incentives___on_or_after_1_April_2020___real.WN">#REF!</definedName>
    <definedName name="Ofwat___Non_price_control_income___third_party_services___Bulk_supplies___contract_qualifying_for_water_trading_incentives___on_or_after_1_April_2020___real.WR">#REF!</definedName>
    <definedName name="Ofwat___Non_price_control_income___third_party_services___Bulk_supplies___contract_qualifying_for_water_trading_incentives___on_or_after_1_April_2020___real.WWN">#REF!</definedName>
    <definedName name="Ofwat___Non_price_control_income___third_party_services___Bulk_supplies___General___real.ADDN1">#REF!</definedName>
    <definedName name="Ofwat___Non_price_control_income___third_party_services___Bulk_supplies___General___real.ADDN2">#REF!</definedName>
    <definedName name="Ofwat___Non_price_control_income___third_party_services___Bulk_supplies___General___real.BR">#REF!</definedName>
    <definedName name="Ofwat___Non_price_control_income___third_party_services___Bulk_supplies___General___real.WN">#REF!</definedName>
    <definedName name="Ofwat___Non_price_control_income___third_party_services___Bulk_supplies___General___real.WR">#REF!</definedName>
    <definedName name="Ofwat___Non_price_control_income___third_party_services___Bulk_supplies___General___real.WWN">#REF!</definedName>
    <definedName name="Ofwat___Non_price_control_income___third_party_services___other___real.ADDN1">#REF!</definedName>
    <definedName name="Ofwat___Non_price_control_income___third_party_services___other___real.ADDN2">#REF!</definedName>
    <definedName name="Ofwat___Non_price_control_income___third_party_services___other___real.BR">#REF!</definedName>
    <definedName name="Ofwat___Non_price_control_income___third_party_services___other___real.WN">#REF!</definedName>
    <definedName name="Ofwat___Non_price_control_income___third_party_services___other___real.WR">#REF!</definedName>
    <definedName name="Ofwat___Non_price_control_income___third_party_services___other___real.WWN">#REF!</definedName>
    <definedName name="Ofwat___Notional_target_gearing___control.ADDN1">#REF!</definedName>
    <definedName name="Ofwat___Notional_target_gearing___control.ADDN2">#REF!</definedName>
    <definedName name="Ofwat___Notional_target_gearing___control.BR">#REF!</definedName>
    <definedName name="Ofwat___Notional_target_gearing___control.WN">#REF!</definedName>
    <definedName name="Ofwat___Notional_target_gearing___control.WR">#REF!</definedName>
    <definedName name="Ofwat___Notional_target_gearing___control.WWN">#REF!</definedName>
    <definedName name="Ofwat___opening_business_debtors_measured___nominal">#REF!</definedName>
    <definedName name="Ofwat___opening_business_debtors_unmeasured_nominal">#REF!</definedName>
    <definedName name="Ofwat___Opening_business_retail_measured_advance_receipts___nominal">#REF!</definedName>
    <definedName name="Ofwat___Opening_business_retail_unmeasured_advance_receipts___nominal">#REF!</definedName>
    <definedName name="Ofwat___Opening_Called_up_share_capital_balance___control___nominal.ADDN1">#REF!</definedName>
    <definedName name="Ofwat___Opening_Called_up_share_capital_balance___control___nominal.ADDN2">#REF!</definedName>
    <definedName name="Ofwat___Opening_Called_up_share_capital_balance___control___nominal.BR">#REF!</definedName>
    <definedName name="Ofwat___Opening_Called_up_share_capital_balance___control___nominal.WN">#REF!</definedName>
    <definedName name="Ofwat___Opening_Called_up_share_capital_balance___control___nominal.WR">#REF!</definedName>
    <definedName name="Ofwat___Opening_Called_up_share_capital_balance___control___nominal.WWN">#REF!</definedName>
    <definedName name="Ofwat___Opening_Capex_creditors_balance___control___nominal.ADDN1">#REF!</definedName>
    <definedName name="Ofwat___Opening_Capex_creditors_balance___control___nominal.ADDN2">#REF!</definedName>
    <definedName name="Ofwat___Opening_Capex_creditors_balance___control___nominal.BR">#REF!</definedName>
    <definedName name="Ofwat___Opening_Capex_creditors_balance___control___nominal.WN">#REF!</definedName>
    <definedName name="Ofwat___Opening_Capex_creditors_balance___control___nominal.WR">#REF!</definedName>
    <definedName name="Ofwat___Opening_Capex_creditors_balance___control___nominal.WWN">#REF!</definedName>
    <definedName name="Ofwat___Opening_Capital_allowance_balance___Main_rate_pool___Capital_expenditure___control___nominal.ADDN1">#REF!</definedName>
    <definedName name="Ofwat___Opening_Capital_allowance_balance___Main_rate_pool___Capital_expenditure___control___nominal.ADDN2">#REF!</definedName>
    <definedName name="Ofwat___Opening_Capital_allowance_balance___Main_rate_pool___Capital_expenditure___control___nominal.BR">#REF!</definedName>
    <definedName name="Ofwat___Opening_Capital_allowance_balance___Main_rate_pool___Capital_expenditure___control___nominal.WN">#REF!</definedName>
    <definedName name="Ofwat___Opening_Capital_allowance_balance___Main_rate_pool___Capital_expenditure___control___nominal.WR">#REF!</definedName>
    <definedName name="Ofwat___Opening_Capital_allowance_balance___Main_rate_pool___Capital_expenditure___control___nominal.WWN">#REF!</definedName>
    <definedName name="Ofwat___Opening_Capital_allowance_balance___special_rate_pool___Capital_expenditure___control___nominal.ADDN1">#REF!</definedName>
    <definedName name="Ofwat___Opening_Capital_allowance_balance___special_rate_pool___Capital_expenditure___control___nominal.ADDN2">#REF!</definedName>
    <definedName name="Ofwat___Opening_Capital_allowance_balance___special_rate_pool___Capital_expenditure___control___nominal.BR">#REF!</definedName>
    <definedName name="Ofwat___Opening_Capital_allowance_balance___special_rate_pool___Capital_expenditure___control___nominal.WN">#REF!</definedName>
    <definedName name="Ofwat___Opening_Capital_allowance_balance___special_rate_pool___Capital_expenditure___control___nominal.WR">#REF!</definedName>
    <definedName name="Ofwat___Opening_Capital_allowance_balance___special_rate_pool___Capital_expenditure___control___nominal.WWN">#REF!</definedName>
    <definedName name="Ofwat___Opening_Capital_allowance_balance___Structures_and_buildings_pool___Capital_expenditure___control___nominal.ADDN1">#REF!</definedName>
    <definedName name="Ofwat___Opening_Capital_allowance_balance___Structures_and_buildings_pool___Capital_expenditure___control___nominal.ADDN2">#REF!</definedName>
    <definedName name="Ofwat___Opening_Capital_allowance_balance___Structures_and_buildings_pool___Capital_expenditure___control___nominal.BR">#REF!</definedName>
    <definedName name="Ofwat___Opening_Capital_allowance_balance___Structures_and_buildings_pool___Capital_expenditure___control___nominal.WN">#REF!</definedName>
    <definedName name="Ofwat___Opening_Capital_allowance_balance___Structures_and_buildings_pool___Capital_expenditure___control___nominal.WR">#REF!</definedName>
    <definedName name="Ofwat___Opening_Capital_allowance_balance___Structures_and_buildings_pool___Capital_expenditure___control___nominal.WWN">#REF!</definedName>
    <definedName name="Ofwat___opening_current_tax_liabilities___control___nominal.ADDN1">#REF!</definedName>
    <definedName name="Ofwat___opening_current_tax_liabilities___control___nominal.ADDN2">#REF!</definedName>
    <definedName name="Ofwat___opening_current_tax_liabilities___control___nominal.BR">#REF!</definedName>
    <definedName name="Ofwat___opening_current_tax_liabilities___control___nominal.WN">#REF!</definedName>
    <definedName name="Ofwat___opening_current_tax_liabilities___control___nominal.WR">#REF!</definedName>
    <definedName name="Ofwat___opening_current_tax_liabilities___control___nominal.WWN">#REF!</definedName>
    <definedName name="Ofwat___opening_deferred_tax_balance___control___nominal.ADDN1">#REF!</definedName>
    <definedName name="Ofwat___opening_deferred_tax_balance___control___nominal.ADDN2">#REF!</definedName>
    <definedName name="Ofwat___opening_deferred_tax_balance___control___nominal.BR">#REF!</definedName>
    <definedName name="Ofwat___opening_deferred_tax_balance___control___nominal.WN">#REF!</definedName>
    <definedName name="Ofwat___opening_deferred_tax_balance___control___nominal.WR">#REF!</definedName>
    <definedName name="Ofwat___opening_deferred_tax_balance___control___nominal.WWN">#REF!</definedName>
    <definedName name="Ofwat___opening_dividend_cashflow_balance___control___nominal.ADDN1">#REF!</definedName>
    <definedName name="Ofwat___opening_dividend_cashflow_balance___control___nominal.ADDN2">#REF!</definedName>
    <definedName name="Ofwat___opening_dividend_cashflow_balance___control___nominal.BR">#REF!</definedName>
    <definedName name="Ofwat___opening_dividend_cashflow_balance___control___nominal.WN">#REF!</definedName>
    <definedName name="Ofwat___opening_dividend_cashflow_balance___control___nominal.WR">#REF!</definedName>
    <definedName name="Ofwat___opening_dividend_cashflow_balance___control___nominal.WWN">#REF!</definedName>
    <definedName name="Ofwat___Opening_Dividend_creditors_balance___control___nominal.ADDN1">#REF!</definedName>
    <definedName name="Ofwat___Opening_Dividend_creditors_balance___control___nominal.ADDN2">#REF!</definedName>
    <definedName name="Ofwat___Opening_Dividend_creditors_balance___control___nominal.BR">#REF!</definedName>
    <definedName name="Ofwat___Opening_Dividend_creditors_balance___control___nominal.WN">#REF!</definedName>
    <definedName name="Ofwat___Opening_Dividend_creditors_balance___control___nominal.WR">#REF!</definedName>
    <definedName name="Ofwat___Opening_Dividend_creditors_balance___control___nominal.WWN">#REF!</definedName>
    <definedName name="Ofwat___Opening_household_measured_advance_receipts___nominal">#REF!</definedName>
    <definedName name="Ofwat___Opening_household_unmeasured_advance_receipts___nominal">#REF!</definedName>
    <definedName name="Ofwat___Opening_Intangible_asset_and_investments_balance___control___nominal.ADDN1">#REF!</definedName>
    <definedName name="Ofwat___Opening_Intangible_asset_and_investments_balance___control___nominal.ADDN2">#REF!</definedName>
    <definedName name="Ofwat___Opening_Intangible_asset_and_investments_balance___control___nominal.BR">#REF!</definedName>
    <definedName name="Ofwat___Opening_Intangible_asset_and_investments_balance___control___nominal.WN">#REF!</definedName>
    <definedName name="Ofwat___Opening_Intangible_asset_and_investments_balance___control___nominal.WR">#REF!</definedName>
    <definedName name="Ofwat___Opening_Intangible_asset_and_investments_balance___control___nominal.WWN">#REF!</definedName>
    <definedName name="Ofwat___Opening_Non_distributable_reserves_balance___control___nominal.ADDN1">#REF!</definedName>
    <definedName name="Ofwat___Opening_Non_distributable_reserves_balance___control___nominal.ADDN2">#REF!</definedName>
    <definedName name="Ofwat___Opening_Non_distributable_reserves_balance___control___nominal.BR">#REF!</definedName>
    <definedName name="Ofwat___Opening_Non_distributable_reserves_balance___control___nominal.WN">#REF!</definedName>
    <definedName name="Ofwat___Opening_Non_distributable_reserves_balance___control___nominal.WR">#REF!</definedName>
    <definedName name="Ofwat___Opening_Non_distributable_reserves_balance___control___nominal.WWN">#REF!</definedName>
    <definedName name="Ofwat___Opening_Other_creditors_balance___control___nominal.ADDN1">#REF!</definedName>
    <definedName name="Ofwat___Opening_Other_creditors_balance___control___nominal.ADDN2">#REF!</definedName>
    <definedName name="Ofwat___Opening_Other_creditors_balance___control___nominal.BR">#REF!</definedName>
    <definedName name="Ofwat___Opening_Other_creditors_balance___control___nominal.WN">#REF!</definedName>
    <definedName name="Ofwat___Opening_Other_creditors_balance___control___nominal.WR">#REF!</definedName>
    <definedName name="Ofwat___Opening_Other_creditors_balance___control___nominal.WWN">#REF!</definedName>
    <definedName name="Ofwat___Opening_Other_debtors_balance___control___nominal.ADDN1">#REF!</definedName>
    <definedName name="Ofwat___Opening_Other_debtors_balance___control___nominal.ADDN2">#REF!</definedName>
    <definedName name="Ofwat___Opening_Other_debtors_balance___control___nominal.BR">#REF!</definedName>
    <definedName name="Ofwat___Opening_Other_debtors_balance___control___nominal.WN">#REF!</definedName>
    <definedName name="Ofwat___Opening_Other_debtors_balance___control___nominal.WR">#REF!</definedName>
    <definedName name="Ofwat___Opening_Other_debtors_balance___control___nominal.WWN">#REF!</definedName>
    <definedName name="Ofwat___Opening_Other_liabilities_balance___control___nominal.ADDN1">#REF!</definedName>
    <definedName name="Ofwat___Opening_Other_liabilities_balance___control___nominal.ADDN2">#REF!</definedName>
    <definedName name="Ofwat___Opening_Other_liabilities_balance___control___nominal.BR">#REF!</definedName>
    <definedName name="Ofwat___Opening_Other_liabilities_balance___control___nominal.WN">#REF!</definedName>
    <definedName name="Ofwat___Opening_Other_liabilities_balance___control___nominal.WR">#REF!</definedName>
    <definedName name="Ofwat___Opening_Other_liabilities_balance___control___nominal.WWN">#REF!</definedName>
    <definedName name="Ofwat___Opening_Provisions_balance___control___nominal.ADDN1">#REF!</definedName>
    <definedName name="Ofwat___Opening_Provisions_balance___control___nominal.ADDN2">#REF!</definedName>
    <definedName name="Ofwat___Opening_Provisions_balance___control___nominal.BR">#REF!</definedName>
    <definedName name="Ofwat___Opening_Provisions_balance___control___nominal.WN">#REF!</definedName>
    <definedName name="Ofwat___Opening_Provisions_balance___control___nominal.WR">#REF!</definedName>
    <definedName name="Ofwat___Opening_Provisions_balance___control___nominal.WWN">#REF!</definedName>
    <definedName name="Ofwat___Opening_retained_cash_balance___Business___nominal">#REF!</definedName>
    <definedName name="Ofwat___Opening_retained_cash_balance___Residential___nominal">#REF!</definedName>
    <definedName name="Ofwat___Opening_retained_earnings_balance___Business___nominal">#REF!</definedName>
    <definedName name="Ofwat___opening_retained_earnings_balance___control___nominal.ADDN1">#REF!</definedName>
    <definedName name="Ofwat___opening_retained_earnings_balance___control___nominal.ADDN2">#REF!</definedName>
    <definedName name="Ofwat___opening_retained_earnings_balance___control___nominal.BR">#REF!</definedName>
    <definedName name="Ofwat___opening_retained_earnings_balance___control___nominal.WN">#REF!</definedName>
    <definedName name="Ofwat___opening_retained_earnings_balance___control___nominal.WR">#REF!</definedName>
    <definedName name="Ofwat___opening_retained_earnings_balance___control___nominal.WWN">#REF!</definedName>
    <definedName name="Ofwat___Opening_Retirement_benefit_asset____liabilities__balance___control___nominal.ADDN1">#REF!</definedName>
    <definedName name="Ofwat___Opening_Retirement_benefit_asset____liabilities__balance___control___nominal.ADDN2">#REF!</definedName>
    <definedName name="Ofwat___Opening_Retirement_benefit_asset____liabilities__balance___control___nominal.BR">#REF!</definedName>
    <definedName name="Ofwat___Opening_Retirement_benefit_asset____liabilities__balance___control___nominal.WN">#REF!</definedName>
    <definedName name="Ofwat___Opening_Retirement_benefit_asset____liabilities__balance___control___nominal.WR">#REF!</definedName>
    <definedName name="Ofwat___Opening_Retirement_benefit_asset____liabilities__balance___control___nominal.WWN">#REF!</definedName>
    <definedName name="Ofwat___opening_tax_loss_balance___wholesale.ADDN1">#REF!</definedName>
    <definedName name="Ofwat___opening_tax_loss_balance___wholesale.ADDN2">#REF!</definedName>
    <definedName name="Ofwat___opening_tax_loss_balance___wholesale.BR">#REF!</definedName>
    <definedName name="Ofwat___opening_tax_loss_balance___wholesale.WN">#REF!</definedName>
    <definedName name="Ofwat___opening_tax_loss_balance___wholesale.WR">#REF!</definedName>
    <definedName name="Ofwat___opening_tax_loss_balance___wholesale.WWN">#REF!</definedName>
    <definedName name="Ofwat___Opening_trade_and_other_payables___Wholesale_creditors___business_retail___nominal">#REF!</definedName>
    <definedName name="Ofwat___Opening_Trade_creditors_balance___control___nominal.ADDN1">#REF!</definedName>
    <definedName name="Ofwat___Opening_Trade_creditors_balance___control___nominal.ADDN2">#REF!</definedName>
    <definedName name="Ofwat___Opening_Trade_creditors_balance___control___nominal.BR">#REF!</definedName>
    <definedName name="Ofwat___Opening_Trade_creditors_balance___control___nominal.WN">#REF!</definedName>
    <definedName name="Ofwat___Opening_Trade_creditors_balance___control___nominal.WR">#REF!</definedName>
    <definedName name="Ofwat___Opening_Trade_creditors_balance___control___nominal.WWN">#REF!</definedName>
    <definedName name="Ofwat___Opening_Trade_debtors_balance___control___nominal.ADDN1">#REF!</definedName>
    <definedName name="Ofwat___Opening_Trade_debtors_balance___control___nominal.ADDN2">#REF!</definedName>
    <definedName name="Ofwat___Opening_Trade_debtors_balance___control___nominal.BR">#REF!</definedName>
    <definedName name="Ofwat___Opening_Trade_debtors_balance___control___nominal.WN">#REF!</definedName>
    <definedName name="Ofwat___Opening_Trade_debtors_balance___control___nominal.WR">#REF!</definedName>
    <definedName name="Ofwat___Opening_Trade_debtors_balance___control___nominal.WWN">#REF!</definedName>
    <definedName name="Ofwat___operating_costs_associated_with_equity_issuance___real.ADDN1">#REF!</definedName>
    <definedName name="Ofwat___operating_costs_associated_with_equity_issuance___real.ADDN2">#REF!</definedName>
    <definedName name="Ofwat___operating_costs_associated_with_equity_issuance___real.BR">#REF!</definedName>
    <definedName name="Ofwat___operating_costs_associated_with_equity_issuance___real.WN">#REF!</definedName>
    <definedName name="Ofwat___operating_costs_associated_with_equity_issuance___real.WR">#REF!</definedName>
    <definedName name="Ofwat___operating_costs_associated_with_equity_issuance___real.WWN">#REF!</definedName>
    <definedName name="Ofwat___Ordinary_dividend_override___nominal">#REF!</definedName>
    <definedName name="Ofwat___Ordinary_shares_issued___control___nominal.ADDN1">#REF!</definedName>
    <definedName name="Ofwat___Ordinary_shares_issued___control___nominal.ADDN2">#REF!</definedName>
    <definedName name="Ofwat___Ordinary_shares_issued___control___nominal.BR">#REF!</definedName>
    <definedName name="Ofwat___Ordinary_shares_issued___control___nominal.WN">#REF!</definedName>
    <definedName name="Ofwat___Ordinary_shares_issued___control___nominal.WR">#REF!</definedName>
    <definedName name="Ofwat___Ordinary_shares_issued___control___nominal.WWN">#REF!</definedName>
    <definedName name="Ofwat___Other_adjustments_to_taxable_profits___control___nominal.ADDN1">#REF!</definedName>
    <definedName name="Ofwat___Other_adjustments_to_taxable_profits___control___nominal.ADDN2">#REF!</definedName>
    <definedName name="Ofwat___Other_adjustments_to_taxable_profits___control___nominal.BR">#REF!</definedName>
    <definedName name="Ofwat___Other_adjustments_to_taxable_profits___control___nominal.WN">#REF!</definedName>
    <definedName name="Ofwat___Other_adjustments_to_taxable_profits___control___nominal.WR">#REF!</definedName>
    <definedName name="Ofwat___Other_adjustments_to_taxable_profits___control___nominal.WWN">#REF!</definedName>
    <definedName name="Ofwat___Other_creditors_target_balance___control___nominal.ADDN1">#REF!</definedName>
    <definedName name="Ofwat___Other_creditors_target_balance___control___nominal.ADDN2">#REF!</definedName>
    <definedName name="Ofwat___Other_creditors_target_balance___control___nominal.BR">#REF!</definedName>
    <definedName name="Ofwat___Other_creditors_target_balance___control___nominal.WN">#REF!</definedName>
    <definedName name="Ofwat___Other_creditors_target_balance___control___nominal.WR">#REF!</definedName>
    <definedName name="Ofwat___Other_creditors_target_balance___control___nominal.WWN">#REF!</definedName>
    <definedName name="Ofwat___other_debtors_target_balance___control___nominal.ADDN1">#REF!</definedName>
    <definedName name="Ofwat___other_debtors_target_balance___control___nominal.ADDN2">#REF!</definedName>
    <definedName name="Ofwat___other_debtors_target_balance___control___nominal.BR">#REF!</definedName>
    <definedName name="Ofwat___other_debtors_target_balance___control___nominal.WN">#REF!</definedName>
    <definedName name="Ofwat___other_debtors_target_balance___control___nominal.WR">#REF!</definedName>
    <definedName name="Ofwat___other_debtors_target_balance___control___nominal.WWN">#REF!</definedName>
    <definedName name="Ofwat___Other_operating_income___real.ADDN1">#REF!</definedName>
    <definedName name="Ofwat___Other_operating_income___real.ADDN2">#REF!</definedName>
    <definedName name="Ofwat___Other_operating_income___real.BR">#REF!</definedName>
    <definedName name="Ofwat___Other_operating_income___real.WN">#REF!</definedName>
    <definedName name="Ofwat___Other_operating_income___real.WR">#REF!</definedName>
    <definedName name="Ofwat___Other_operating_income___real.WWN">#REF!</definedName>
    <definedName name="Ofwat___Other_price_control_income___Third_party_revenue___real.ADDN1">#REF!</definedName>
    <definedName name="Ofwat___Other_price_control_income___Third_party_revenue___real.ADDN2">#REF!</definedName>
    <definedName name="Ofwat___Other_price_control_income___Third_party_revenue___real.BR">#REF!</definedName>
    <definedName name="Ofwat___Other_price_control_income___Third_party_revenue___real.WN">#REF!</definedName>
    <definedName name="Ofwat___Other_price_control_income___Third_party_revenue___real.WR">#REF!</definedName>
    <definedName name="Ofwat___Other_price_control_income___Third_party_revenue___real.WWN">#REF!</definedName>
    <definedName name="Ofwat___Other_taxable_income___Amortisation_on_grants_and_contributions___control___nominal.ADDN1">#REF!</definedName>
    <definedName name="Ofwat___Other_taxable_income___Amortisation_on_grants_and_contributions___control___nominal.ADDN2">#REF!</definedName>
    <definedName name="Ofwat___Other_taxable_income___Amortisation_on_grants_and_contributions___control___nominal.BR">#REF!</definedName>
    <definedName name="Ofwat___Other_taxable_income___Amortisation_on_grants_and_contributions___control___nominal.WN">#REF!</definedName>
    <definedName name="Ofwat___Other_taxable_income___Amortisation_on_grants_and_contributions___control___nominal.WR">#REF!</definedName>
    <definedName name="Ofwat___Other_taxable_income___Amortisation_on_grants_and_contributions___control___nominal.WWN">#REF!</definedName>
    <definedName name="Ofwat___Other_taxable_income___Grants_and_contributions_taxable_on_receipt___control___nominal.ADDN1">#REF!</definedName>
    <definedName name="Ofwat___Other_taxable_income___Grants_and_contributions_taxable_on_receipt___control___nominal.ADDN2">#REF!</definedName>
    <definedName name="Ofwat___Other_taxable_income___Grants_and_contributions_taxable_on_receipt___control___nominal.BR">#REF!</definedName>
    <definedName name="Ofwat___Other_taxable_income___Grants_and_contributions_taxable_on_receipt___control___nominal.WN">#REF!</definedName>
    <definedName name="Ofwat___Other_taxable_income___Grants_and_contributions_taxable_on_receipt___control___nominal.WR">#REF!</definedName>
    <definedName name="Ofwat___Other_taxable_income___Grants_and_contributions_taxable_on_receipt___control___nominal.WWN">#REF!</definedName>
    <definedName name="Ofwat___P_L_expenditure_not_allowable_as_a_deduction_from_taxable_trading_profits___control___nominal.ADDN1">#REF!</definedName>
    <definedName name="Ofwat___P_L_expenditure_not_allowable_as_a_deduction_from_taxable_trading_profits___control___nominal.ADDN2">#REF!</definedName>
    <definedName name="Ofwat___P_L_expenditure_not_allowable_as_a_deduction_from_taxable_trading_profits___control___nominal.BR">#REF!</definedName>
    <definedName name="Ofwat___P_L_expenditure_not_allowable_as_a_deduction_from_taxable_trading_profits___control___nominal.WN">#REF!</definedName>
    <definedName name="Ofwat___P_L_expenditure_not_allowable_as_a_deduction_from_taxable_trading_profits___control___nominal.WR">#REF!</definedName>
    <definedName name="Ofwat___P_L_expenditure_not_allowable_as_a_deduction_from_taxable_trading_profits___control___nominal.WWN">#REF!</definedName>
    <definedName name="Ofwat___P_L_expenditure_relating_to_renewals_not_allowable_as_a_deduction_from_taxable_trading_profits___control___nominal.ADDN1">#REF!</definedName>
    <definedName name="Ofwat___P_L_expenditure_relating_to_renewals_not_allowable_as_a_deduction_from_taxable_trading_profits___control___nominal.ADDN2">#REF!</definedName>
    <definedName name="Ofwat___P_L_expenditure_relating_to_renewals_not_allowable_as_a_deduction_from_taxable_trading_profits___control___nominal.BR">#REF!</definedName>
    <definedName name="Ofwat___P_L_expenditure_relating_to_renewals_not_allowable_as_a_deduction_from_taxable_trading_profits___control___nominal.WN">#REF!</definedName>
    <definedName name="Ofwat___P_L_expenditure_relating_to_renewals_not_allowable_as_a_deduction_from_taxable_trading_profits___control___nominal.WR">#REF!</definedName>
    <definedName name="Ofwat___P_L_expenditure_relating_to_renewals_not_allowable_as_a_deduction_from_taxable_trading_profits___control___nominal.WWN">#REF!</definedName>
    <definedName name="Ofwat___PAYG_Rate___Total_PAYG_rate.ADDN1">#REF!</definedName>
    <definedName name="Ofwat___PAYG_Rate___Total_PAYG_rate.ADDN2">#REF!</definedName>
    <definedName name="Ofwat___PAYG_Rate___Total_PAYG_rate.BR">#REF!</definedName>
    <definedName name="Ofwat___PAYG_Rate___Total_PAYG_rate.WN">#REF!</definedName>
    <definedName name="Ofwat___PAYG_Rate___Total_PAYG_rate.WR">#REF!</definedName>
    <definedName name="Ofwat___PAYG_Rate___Total_PAYG_rate.WWN">#REF!</definedName>
    <definedName name="Ofwat___Percentage_retail_earnings_distributed_as_dividends">#REF!</definedName>
    <definedName name="Ofwat___Post_financeability_adjustments_eligible_for_tax_uplift___real.ADDN1">#REF!</definedName>
    <definedName name="Ofwat___Post_financeability_adjustments_eligible_for_tax_uplift___real.ADDN2">#REF!</definedName>
    <definedName name="Ofwat___Post_financeability_adjustments_eligible_for_tax_uplift___real.BR">#REF!</definedName>
    <definedName name="Ofwat___Post_financeability_adjustments_eligible_for_tax_uplift___real.WN">#REF!</definedName>
    <definedName name="Ofwat___Post_financeability_adjustments_eligible_for_tax_uplift___real.WR">#REF!</definedName>
    <definedName name="Ofwat___Post_financeability_adjustments_eligible_for_tax_uplift___real.WWN">#REF!</definedName>
    <definedName name="Ofwat___Post_financeability_adjustments_not_eligible_for_tax_uplift___real.ADDN1">#REF!</definedName>
    <definedName name="Ofwat___Post_financeability_adjustments_not_eligible_for_tax_uplift___real.ADDN2">#REF!</definedName>
    <definedName name="Ofwat___Post_financeability_adjustments_not_eligible_for_tax_uplift___real.BR">#REF!</definedName>
    <definedName name="Ofwat___Post_financeability_adjustments_not_eligible_for_tax_uplift___real.WN">#REF!</definedName>
    <definedName name="Ofwat___Post_financeability_adjustments_not_eligible_for_tax_uplift___real.WR">#REF!</definedName>
    <definedName name="Ofwat___Post_financeability_adjustments_not_eligible_for_tax_uplift___real.WWN">#REF!</definedName>
    <definedName name="Ofwat___Pre_2020_RCV_opening_balance___real.ADDN1">#REF!</definedName>
    <definedName name="Ofwat___Pre_2020_RCV_opening_balance___real.ADDN2">#REF!</definedName>
    <definedName name="Ofwat___Pre_2020_RCV_opening_balance___real.BR">#REF!</definedName>
    <definedName name="Ofwat___Pre_2020_RCV_opening_balance___real.WN">#REF!</definedName>
    <definedName name="Ofwat___Pre_2020_RCV_opening_balance___real.WR">#REF!</definedName>
    <definedName name="Ofwat___Pre_2020_RCV_opening_balance___real.WWN">#REF!</definedName>
    <definedName name="Ofwat___Pre_2025_RCV_Run_off_rate.ADDN1">#REF!</definedName>
    <definedName name="Ofwat___Pre_2025_RCV_Run_off_rate.ADDN2">#REF!</definedName>
    <definedName name="Ofwat___Pre_2025_RCV_Run_off_rate.BR">#REF!</definedName>
    <definedName name="Ofwat___Pre_2025_RCV_Run_off_rate.WN">#REF!</definedName>
    <definedName name="Ofwat___Pre_2025_RCV_Run_off_rate.WR">#REF!</definedName>
    <definedName name="Ofwat___Pre_2025_RCV_Run_off_rate.WWN">#REF!</definedName>
    <definedName name="Ofwat___Price_control_income___third_party_services___Rechargeable_works___real.ADDN1">#REF!</definedName>
    <definedName name="Ofwat___Price_control_income___third_party_services___Rechargeable_works___real.ADDN2">#REF!</definedName>
    <definedName name="Ofwat___Price_control_income___third_party_services___Rechargeable_works___real.BR">#REF!</definedName>
    <definedName name="Ofwat___Price_control_income___third_party_services___Rechargeable_works___real.WN">#REF!</definedName>
    <definedName name="Ofwat___Price_control_income___third_party_services___Rechargeable_works___real.WR">#REF!</definedName>
    <definedName name="Ofwat___Price_control_income___third_party_services___Rechargeable_works___real.WWN">#REF!</definedName>
    <definedName name="Ofwat___Prior_period_company_residential_apportionment">#REF!</definedName>
    <definedName name="Ofwat___Proportion_of_capitalised_revenue_expenditure__infra___non_infra_.ADDN1">#REF!</definedName>
    <definedName name="Ofwat___Proportion_of_capitalised_revenue_expenditure__infra___non_infra_.ADDN2">#REF!</definedName>
    <definedName name="Ofwat___Proportion_of_capitalised_revenue_expenditure__infra___non_infra_.BR">#REF!</definedName>
    <definedName name="Ofwat___Proportion_of_capitalised_revenue_expenditure__infra___non_infra_.WN">#REF!</definedName>
    <definedName name="Ofwat___Proportion_of_capitalised_revenue_expenditure__infra___non_infra_.WR">#REF!</definedName>
    <definedName name="Ofwat___Proportion_of_capitalised_revenue_expenditure__infra___non_infra_.WWN">#REF!</definedName>
    <definedName name="Ofwat___proportion_of_new_capital_expenditure_not_qualifying_for_capital_allowance_deductions.ADDN1">#REF!</definedName>
    <definedName name="Ofwat___proportion_of_new_capital_expenditure_not_qualifying_for_capital_allowance_deductions.ADDN2">#REF!</definedName>
    <definedName name="Ofwat___proportion_of_new_capital_expenditure_not_qualifying_for_capital_allowance_deductions.BR">#REF!</definedName>
    <definedName name="Ofwat___proportion_of_new_capital_expenditure_not_qualifying_for_capital_allowance_deductions.WN">#REF!</definedName>
    <definedName name="Ofwat___proportion_of_new_capital_expenditure_not_qualifying_for_capital_allowance_deductions.WR">#REF!</definedName>
    <definedName name="Ofwat___proportion_of_new_capital_expenditure_not_qualifying_for_capital_allowance_deductions.WWN">#REF!</definedName>
    <definedName name="Ofwat___proportion_of_new_capital_expenditure_qualifying_for_a_full_deduction.ADDN1">#REF!</definedName>
    <definedName name="Ofwat___proportion_of_new_capital_expenditure_qualifying_for_a_full_deduction.ADDN2">#REF!</definedName>
    <definedName name="Ofwat___proportion_of_new_capital_expenditure_qualifying_for_a_full_deduction.BR">#REF!</definedName>
    <definedName name="Ofwat___proportion_of_new_capital_expenditure_qualifying_for_a_full_deduction.WN">#REF!</definedName>
    <definedName name="Ofwat___proportion_of_new_capital_expenditure_qualifying_for_a_full_deduction.WR">#REF!</definedName>
    <definedName name="Ofwat___proportion_of_new_capital_expenditure_qualifying_for_a_full_deduction.WWN">#REF!</definedName>
    <definedName name="Ofwat___Proportion_of_new_capital_expenditure_qualifying_for_high_level_deduction_main_rate_pool.ADDN1">#REF!</definedName>
    <definedName name="Ofwat___Proportion_of_new_capital_expenditure_qualifying_for_high_level_deduction_main_rate_pool.ADDN2">#REF!</definedName>
    <definedName name="Ofwat___Proportion_of_new_capital_expenditure_qualifying_for_high_level_deduction_main_rate_pool.BR">#REF!</definedName>
    <definedName name="Ofwat___Proportion_of_new_capital_expenditure_qualifying_for_high_level_deduction_main_rate_pool.WN">#REF!</definedName>
    <definedName name="Ofwat___Proportion_of_new_capital_expenditure_qualifying_for_high_level_deduction_main_rate_pool.WR">#REF!</definedName>
    <definedName name="Ofwat___Proportion_of_new_capital_expenditure_qualifying_for_high_level_deduction_main_rate_pool.WWN">#REF!</definedName>
    <definedName name="Ofwat___Proportion_of_new_capital_expenditure_qualifying_for_high_level_deduction_special_rate_pool.ADDN1">#REF!</definedName>
    <definedName name="Ofwat___Proportion_of_new_capital_expenditure_qualifying_for_high_level_deduction_special_rate_pool.ADDN2">#REF!</definedName>
    <definedName name="Ofwat___Proportion_of_new_capital_expenditure_qualifying_for_high_level_deduction_special_rate_pool.BR">#REF!</definedName>
    <definedName name="Ofwat___Proportion_of_new_capital_expenditure_qualifying_for_high_level_deduction_special_rate_pool.WN">#REF!</definedName>
    <definedName name="Ofwat___Proportion_of_new_capital_expenditure_qualifying_for_high_level_deduction_special_rate_pool.WR">#REF!</definedName>
    <definedName name="Ofwat___Proportion_of_new_capital_expenditure_qualifying_for_high_level_deduction_special_rate_pool.WWN">#REF!</definedName>
    <definedName name="Ofwat___Proportion_of_new_capital_expenditure_qualifying_for_high_level_deduction_structures_and_buildings__pool.ADDN1">#REF!</definedName>
    <definedName name="Ofwat___Proportion_of_new_capital_expenditure_qualifying_for_high_level_deduction_structures_and_buildings__pool.ADDN2">#REF!</definedName>
    <definedName name="Ofwat___Proportion_of_new_capital_expenditure_qualifying_for_high_level_deduction_structures_and_buildings__pool.BR">#REF!</definedName>
    <definedName name="Ofwat___Proportion_of_new_capital_expenditure_qualifying_for_high_level_deduction_structures_and_buildings__pool.WN">#REF!</definedName>
    <definedName name="Ofwat___Proportion_of_new_capital_expenditure_qualifying_for_high_level_deduction_structures_and_buildings__pool.WR">#REF!</definedName>
    <definedName name="Ofwat___Proportion_of_new_capital_expenditure_qualifying_for_high_level_deduction_structures_and_buildings__pool.WWN">#REF!</definedName>
    <definedName name="Ofwat___Proportion_of_RPI_ILD">#REF!</definedName>
    <definedName name="Ofwat___proportion_of_taxable_profits_available_for_tax_loss_utilisation">#REF!</definedName>
    <definedName name="Ofwat___QAA_reward__penalty____real.ADDN1">#REF!</definedName>
    <definedName name="Ofwat___QAA_reward__penalty____real.ADDN2">#REF!</definedName>
    <definedName name="Ofwat___QAA_reward__penalty____real.BR">#REF!</definedName>
    <definedName name="Ofwat___QAA_reward__penalty____real.WN">#REF!</definedName>
    <definedName name="Ofwat___QAA_reward__penalty____real.WR">#REF!</definedName>
    <definedName name="Ofwat___QAA_reward__penalty____real.WWN">#REF!</definedName>
    <definedName name="Ofwat___real_dividend_growth">#REF!</definedName>
    <definedName name="Ofwat___Reprofiling_revenue___real.ADDN1">#REF!</definedName>
    <definedName name="Ofwat___Reprofiling_revenue___real.ADDN2">#REF!</definedName>
    <definedName name="Ofwat___Reprofiling_revenue___real.BR">#REF!</definedName>
    <definedName name="Ofwat___Reprofiling_revenue___real.WN">#REF!</definedName>
    <definedName name="Ofwat___Reprofiling_revenue___real.WR">#REF!</definedName>
    <definedName name="Ofwat___Reprofiling_revenue___real.WWN">#REF!</definedName>
    <definedName name="Ofwat___Residential_net_margin_for_company">#REF!</definedName>
    <definedName name="Ofwat___Residential_Retail_allowed_depreciation__post_efficiency_challenge_and_adjustments____real">#REF!</definedName>
    <definedName name="Ofwat___Residential_retail_costs__opex_plus_depn__exc_3rd_party_services____measured___Wastewater_only___nominal">#REF!</definedName>
    <definedName name="Ofwat___Residential_retail_costs__opex_plus_depn__exc_3rd_party_services____measured___Water_only___nominal">#REF!</definedName>
    <definedName name="Ofwat___Residential_retail_costs__opex_plus_depn__exc_3rd_party_services____unmeasured___Wastewater_only___nominal">#REF!</definedName>
    <definedName name="Ofwat___Residential_retail_costs__opex_plus_depn__exc_3rd_party_services____unmeasured___Water_only___nominal">#REF!</definedName>
    <definedName name="Ofwat___Residential_retail_revenue_adjustment_active___real">#REF!</definedName>
    <definedName name="Ofwat___Retail___Corporation_tax_creditor_b_f___nominal">#REF!</definedName>
    <definedName name="Ofwat___Retail___Retail_creditor_months__Payment_terms___Business_retail_pays_wholesaler_in_arrears__advance_">#REF!</definedName>
    <definedName name="Ofwat___Retail___Retail_creditor_months__Payment_terms___Residential_retail_pays_wholesaler_in_arrears__advance_">#REF!</definedName>
    <definedName name="Ofwat___Retirement_benefit_asset____liability__balance___Business___nominal">#REF!</definedName>
    <definedName name="Ofwat___Retirement_benefit_asset____liability__balance___Residential___nominal">#REF!</definedName>
    <definedName name="Ofwat___RPI_CPIH_wedge_for_RPI_ILD_indexation_rate">#REF!</definedName>
    <definedName name="Ofwat___Run_off_rate_for_Post_2025_RCV.ADDN1">#REF!</definedName>
    <definedName name="Ofwat___Run_off_rate_for_Post_2025_RCV.ADDN2">#REF!</definedName>
    <definedName name="Ofwat___Run_off_rate_for_Post_2025_RCV.BR">#REF!</definedName>
    <definedName name="Ofwat___Run_off_rate_for_Post_2025_RCV.WN">#REF!</definedName>
    <definedName name="Ofwat___Run_off_rate_for_Post_2025_RCV.WR">#REF!</definedName>
    <definedName name="Ofwat___Run_off_rate_for_Post_2025_RCV.WWN">#REF!</definedName>
    <definedName name="Ofwat___Statutory_Corporation_tax_rate">#REF!</definedName>
    <definedName name="Ofwat___Tariff_Band___Forecast_allocated_wholesale_charge___nominal.1">#REF!</definedName>
    <definedName name="Ofwat___Tariff_Band___Forecast_allocated_wholesale_charge___nominal.2">#REF!</definedName>
    <definedName name="Ofwat___Tariff_Band___Forecast_allocated_wholesale_charge___nominal.3">#REF!</definedName>
    <definedName name="Ofwat___tariff_band___net_margin_percentage.1">#REF!</definedName>
    <definedName name="Ofwat___tariff_band___net_margin_percentage.2">#REF!</definedName>
    <definedName name="Ofwat___tariff_band___net_margin_percentage.3">#REF!</definedName>
    <definedName name="Ofwat___Tariff_Band___Number_of_customers___Tariff_Band.1">#REF!</definedName>
    <definedName name="Ofwat___Tariff_Band___Number_of_customers___Tariff_Band.2">#REF!</definedName>
    <definedName name="Ofwat___Tariff_Band___Number_of_customers___Tariff_Band.3">#REF!</definedName>
    <definedName name="Ofwat___tax_cashflow_initial_balance.ADDN1">#REF!</definedName>
    <definedName name="Ofwat___tax_cashflow_initial_balance.ADDN2">#REF!</definedName>
    <definedName name="Ofwat___tax_cashflow_initial_balance.BR">#REF!</definedName>
    <definedName name="Ofwat___tax_cashflow_initial_balance.WN">#REF!</definedName>
    <definedName name="Ofwat___tax_cashflow_initial_balance.WR">#REF!</definedName>
    <definedName name="Ofwat___tax_cashflow_initial_balance.WWN">#REF!</definedName>
    <definedName name="Ofwat___Tax_loss_allowance___nominal">#REF!</definedName>
    <definedName name="Ofwat___Tonnes_of_dry_solid___BR">#REF!</definedName>
    <definedName name="Ofwat___Total_Additional_control_customers_WN">#REF!</definedName>
    <definedName name="Ofwat___Total_Additional_control_customers_WR">#REF!</definedName>
    <definedName name="Ofwat___Total_direct_procurement_from_customers___infrastructure_cost_1___real.ADDN1">#REF!</definedName>
    <definedName name="Ofwat___Total_direct_procurement_from_customers___infrastructure_cost_1___real.ADDN2">#REF!</definedName>
    <definedName name="Ofwat___Total_direct_procurement_from_customers___infrastructure_cost_1___real.BR">#REF!</definedName>
    <definedName name="Ofwat___Total_direct_procurement_from_customers___infrastructure_cost_1___real.WN">#REF!</definedName>
    <definedName name="Ofwat___Total_direct_procurement_from_customers___infrastructure_cost_1___real.WR">#REF!</definedName>
    <definedName name="Ofwat___Total_direct_procurement_from_customers___infrastructure_cost_1___real.WWN">#REF!</definedName>
    <definedName name="Ofwat___Total_direct_procurement_from_customers___infrastructure_cost_2___real.ADDN1">#REF!</definedName>
    <definedName name="Ofwat___Total_direct_procurement_from_customers___infrastructure_cost_2___real.ADDN2">#REF!</definedName>
    <definedName name="Ofwat___Total_direct_procurement_from_customers___infrastructure_cost_2___real.BR">#REF!</definedName>
    <definedName name="Ofwat___Total_direct_procurement_from_customers___infrastructure_cost_2___real.WN">#REF!</definedName>
    <definedName name="Ofwat___Total_direct_procurement_from_customers___infrastructure_cost_2___real.WR">#REF!</definedName>
    <definedName name="Ofwat___Total_direct_procurement_from_customers___infrastructure_cost_2___real.WWN">#REF!</definedName>
    <definedName name="Ofwat___Total_direct_procurement_from_customers___infrastructure_cost_3___real.ADDN1">#REF!</definedName>
    <definedName name="Ofwat___Total_direct_procurement_from_customers___infrastructure_cost_3___real.ADDN2">#REF!</definedName>
    <definedName name="Ofwat___Total_direct_procurement_from_customers___infrastructure_cost_3___real.BR">#REF!</definedName>
    <definedName name="Ofwat___Total_direct_procurement_from_customers___infrastructure_cost_3___real.WN">#REF!</definedName>
    <definedName name="Ofwat___Total_direct_procurement_from_customers___infrastructure_cost_3___real.WR">#REF!</definedName>
    <definedName name="Ofwat___Total_direct_procurement_from_customers___infrastructure_cost_3___real.WWN">#REF!</definedName>
    <definedName name="Ofwat___Total_direct_procurement_from_customers___infrastructure_cost_4___real.ADDN1">#REF!</definedName>
    <definedName name="Ofwat___Total_direct_procurement_from_customers___infrastructure_cost_4___real.ADDN2">#REF!</definedName>
    <definedName name="Ofwat___Total_direct_procurement_from_customers___infrastructure_cost_4___real.BR">#REF!</definedName>
    <definedName name="Ofwat___Total_direct_procurement_from_customers___infrastructure_cost_4___real.WN">#REF!</definedName>
    <definedName name="Ofwat___Total_direct_procurement_from_customers___infrastructure_cost_4___real.WR">#REF!</definedName>
    <definedName name="Ofwat___Total_direct_procurement_from_customers___infrastructure_cost_4___real.WWN">#REF!</definedName>
    <definedName name="Ofwat___Total_direct_procurement_from_customers___infrastructure_cost_5___real.ADDN1">#REF!</definedName>
    <definedName name="Ofwat___Total_direct_procurement_from_customers___infrastructure_cost_5___real.ADDN2">#REF!</definedName>
    <definedName name="Ofwat___Total_direct_procurement_from_customers___infrastructure_cost_5___real.BR">#REF!</definedName>
    <definedName name="Ofwat___Total_direct_procurement_from_customers___infrastructure_cost_5___real.WN">#REF!</definedName>
    <definedName name="Ofwat___Total_direct_procurement_from_customers___infrastructure_cost_5___real.WR">#REF!</definedName>
    <definedName name="Ofwat___Total_direct_procurement_from_customers___infrastructure_cost_5___real.WWN">#REF!</definedName>
    <definedName name="Ofwat___Total_direct_procurement_from_customers___infrastructure_cost_6___real.ADDN1">#REF!</definedName>
    <definedName name="Ofwat___Total_direct_procurement_from_customers___infrastructure_cost_6___real.ADDN2">#REF!</definedName>
    <definedName name="Ofwat___Total_direct_procurement_from_customers___infrastructure_cost_6___real.BR">#REF!</definedName>
    <definedName name="Ofwat___Total_direct_procurement_from_customers___infrastructure_cost_6___real.WN">#REF!</definedName>
    <definedName name="Ofwat___Total_direct_procurement_from_customers___infrastructure_cost_6___real.WR">#REF!</definedName>
    <definedName name="Ofwat___Total_direct_procurement_from_customers___infrastructure_cost_6___real.WWN">#REF!</definedName>
    <definedName name="Ofwat___Total_gross_operational_expenditure_including_cost_sharing___real.ADDN1">#REF!</definedName>
    <definedName name="Ofwat___Total_gross_operational_expenditure_including_cost_sharing___real.ADDN2">#REF!</definedName>
    <definedName name="Ofwat___Total_gross_operational_expenditure_including_cost_sharing___real.BR">#REF!</definedName>
    <definedName name="Ofwat___Total_gross_operational_expenditure_including_cost_sharing___real.WN">#REF!</definedName>
    <definedName name="Ofwat___Total_gross_operational_expenditure_including_cost_sharing___real.WR">#REF!</definedName>
    <definedName name="Ofwat___Total_gross_operational_expenditure_including_cost_sharing___real.WWN">#REF!</definedName>
    <definedName name="Ofwat___Trade_and_other_payables___Retail_other_payables___nominal">#REF!</definedName>
    <definedName name="Ofwat___Trade_and_other_payables___Retail_trade_payables___nominal">#REF!</definedName>
    <definedName name="Ofwat___Trade_and_other_payables___Wholesale_creditors___residential_retail___nominal">#REF!</definedName>
    <definedName name="Ofwat___Unmeasured_charge___business.ADDN1">#REF!</definedName>
    <definedName name="Ofwat___Unmeasured_charge___business.ADDN2">#REF!</definedName>
    <definedName name="Ofwat___Unmeasured_charge___business.BR">#REF!</definedName>
    <definedName name="Ofwat___Unmeasured_charge___business.WN">#REF!</definedName>
    <definedName name="Ofwat___Unmeasured_charge___business.WR">#REF!</definedName>
    <definedName name="Ofwat___Unmeasured_charge___business.WWN">#REF!</definedName>
    <definedName name="Ofwat___Unmeasured_charge___residential.ADDN1">#REF!</definedName>
    <definedName name="Ofwat___Unmeasured_charge___residential.ADDN2">#REF!</definedName>
    <definedName name="Ofwat___Unmeasured_charge___residential.BR">#REF!</definedName>
    <definedName name="Ofwat___Unmeasured_charge___residential.WN">#REF!</definedName>
    <definedName name="Ofwat___Unmeasured_charge___residential.WR">#REF!</definedName>
    <definedName name="Ofwat___Unmeasured_charge___residential.WWN">#REF!</definedName>
    <definedName name="Ofwat___Water_efficiency_funding___real.ADDN1">#REF!</definedName>
    <definedName name="Ofwat___Water_efficiency_funding___real.ADDN2">#REF!</definedName>
    <definedName name="Ofwat___Water_efficiency_funding___real.BR">#REF!</definedName>
    <definedName name="Ofwat___Water_efficiency_funding___real.WN">#REF!</definedName>
    <definedName name="Ofwat___Water_efficiency_funding___real.WR">#REF!</definedName>
    <definedName name="Ofwat___Water_efficiency_funding___real.WWN">#REF!</definedName>
    <definedName name="Ofwat___Wholesale___Trade_creditor_days___control.ADDN1">#REF!</definedName>
    <definedName name="Ofwat___Wholesale___Trade_creditor_days___control.ADDN2">#REF!</definedName>
    <definedName name="Ofwat___Wholesale___Trade_creditor_days___control.BR">#REF!</definedName>
    <definedName name="Ofwat___Wholesale___Trade_creditor_days___control.WN">#REF!</definedName>
    <definedName name="Ofwat___Wholesale___Trade_creditor_days___control.WR">#REF!</definedName>
    <definedName name="Ofwat___Wholesale___Trade_creditor_days___control.WWN">#REF!</definedName>
    <definedName name="Ofwat___Wholesale_and_retail_line_item_split___actual_company_structure___Retained_profits___residential_retail___nominal">#REF!</definedName>
    <definedName name="Ofwat___Wholesale_and_retail_line_item_split___Capex_creditor___business_retail___nominal">#REF!</definedName>
    <definedName name="Ofwat___Wholesale_and_retail_line_item_split___capex_creditors___residential_retail___nominal">#REF!</definedName>
    <definedName name="Ofwat___Wholesale_DB_pension_cash_excess_over_charge___control___real.ADDN1">#REF!</definedName>
    <definedName name="Ofwat___Wholesale_DB_pension_cash_excess_over_charge___control___real.ADDN2">#REF!</definedName>
    <definedName name="Ofwat___Wholesale_DB_pension_cash_excess_over_charge___control___real.BR">#REF!</definedName>
    <definedName name="Ofwat___Wholesale_DB_pension_cash_excess_over_charge___control___real.WN">#REF!</definedName>
    <definedName name="Ofwat___Wholesale_DB_pension_cash_excess_over_charge___control___real.WR">#REF!</definedName>
    <definedName name="Ofwat___Wholesale_DB_pension_cash_excess_over_charge___control___real.WWN">#REF!</definedName>
    <definedName name="Ofwat___Wholesale_fixed_asset_life__post_override____control.ADDN1">#REF!</definedName>
    <definedName name="Ofwat___Wholesale_fixed_asset_life__post_override____control.ADDN2">#REF!</definedName>
    <definedName name="Ofwat___Wholesale_fixed_asset_life__post_override____control.BR">#REF!</definedName>
    <definedName name="Ofwat___Wholesale_fixed_asset_life__post_override____control.WN">#REF!</definedName>
    <definedName name="Ofwat___Wholesale_fixed_asset_life__post_override____control.WR">#REF!</definedName>
    <definedName name="Ofwat___Wholesale_fixed_asset_life__post_override____control.WWN">#REF!</definedName>
    <definedName name="Ofwat___Wholesale_WACC___notional___Cost_of_debt___nominal.ADDN1">#REF!</definedName>
    <definedName name="Ofwat___Wholesale_WACC___notional___Cost_of_debt___nominal.ADDN2">#REF!</definedName>
    <definedName name="Ofwat___Wholesale_WACC___notional___Cost_of_debt___nominal.BR">#REF!</definedName>
    <definedName name="Ofwat___Wholesale_WACC___notional___Cost_of_debt___nominal.WN">#REF!</definedName>
    <definedName name="Ofwat___Wholesale_WACC___notional___Cost_of_debt___nominal.WR">#REF!</definedName>
    <definedName name="Ofwat___Wholesale_WACC___notional___Cost_of_debt___nominal.WWN">#REF!</definedName>
    <definedName name="Ofwat___Wholesale_WACC___notional___Equity___nominal.ADDN1">#REF!</definedName>
    <definedName name="Ofwat___Wholesale_WACC___notional___Equity___nominal.ADDN2">#REF!</definedName>
    <definedName name="Ofwat___Wholesale_WACC___notional___Equity___nominal.BR">#REF!</definedName>
    <definedName name="Ofwat___Wholesale_WACC___notional___Equity___nominal.WN">#REF!</definedName>
    <definedName name="Ofwat___Wholesale_WACC___notional___Equity___nominal.WR">#REF!</definedName>
    <definedName name="Ofwat___Wholesale_WACC___notional___Equity___nominal.WWN">#REF!</definedName>
    <definedName name="Ofwat___Wholesale_WACC___notional___Gearing___nominal.ADDN1">#REF!</definedName>
    <definedName name="Ofwat___Wholesale_WACC___notional___Gearing___nominal.ADDN2">#REF!</definedName>
    <definedName name="Ofwat___Wholesale_WACC___notional___Gearing___nominal.BR">#REF!</definedName>
    <definedName name="Ofwat___Wholesale_WACC___notional___Gearing___nominal.WN">#REF!</definedName>
    <definedName name="Ofwat___Wholesale_WACC___notional___Gearing___nominal.WR">#REF!</definedName>
    <definedName name="Ofwat___Wholesale_WACC___notional___Gearing___nominal.WWN">#REF!</definedName>
    <definedName name="Ofwat___Year_on_year___change___CPI_H___Financial_year_average_indices_year_on_year__">#REF!</definedName>
    <definedName name="Ofwat_grades">#REF!</definedName>
    <definedName name="OISIII" hidden="1">#REF!</definedName>
    <definedName name="old">#REF!</definedName>
    <definedName name="oldsub">#REF!</definedName>
    <definedName name="oo" hidden="1">{"mass bal",#N/A,FALSE,"Standard_mass_bal_template";"ied sheet",#N/A,FALSE,"Standard_mass_bal_template"}</definedName>
    <definedName name="ooo">#REF!</definedName>
    <definedName name="Opening_called_up_share_capital___Appointee___nominal">#REF!</definedName>
    <definedName name="Opening_change_in_net_debt_balance___nominal.ADDN1">#REF!</definedName>
    <definedName name="Opening_change_in_net_debt_balance___nominal.ADDN2">#REF!</definedName>
    <definedName name="Opening_change_in_net_debt_balance___nominal.BR">#REF!</definedName>
    <definedName name="Opening_change_in_net_debt_balance___nominal.WN">#REF!</definedName>
    <definedName name="Opening_change_in_net_debt_balance___nominal.WR">#REF!</definedName>
    <definedName name="Opening_change_in_net_debt_balance___nominal.WWN">#REF!</definedName>
    <definedName name="Opening_Debtor_balance___Business___nominal">#REF!</definedName>
    <definedName name="Opening_net_debt___nominal.ADDN1">#REF!</definedName>
    <definedName name="Opening_net_debt___nominal.ADDN2">#REF!</definedName>
    <definedName name="Opening_net_debt___nominal.BR">#REF!</definedName>
    <definedName name="Opening_net_debt___nominal.WN">#REF!</definedName>
    <definedName name="Opening_net_debt___nominal.WR">#REF!</definedName>
    <definedName name="Opening_net_debt___nominal.WWN">#REF!</definedName>
    <definedName name="Opening_Reg_Equity___nominal">#REF!</definedName>
    <definedName name="Opening_Tax_loss_balance___wholesale___nominal">#REF!</definedName>
    <definedName name="Opening_Wholesale_creditor_balance___Residential___nominal">#REF!</definedName>
    <definedName name="Operating_cash_flow___Business___nominal">#REF!</definedName>
    <definedName name="Operating_cash_flow___Residential___nominal">#REF!</definedName>
    <definedName name="Operating_costs_associated_with_equity_issuance___nominal.ADDN1">#REF!</definedName>
    <definedName name="Operating_costs_associated_with_equity_issuance___nominal.ADDN2">#REF!</definedName>
    <definedName name="Operating_costs_associated_with_equity_issuance___nominal.BR">#REF!</definedName>
    <definedName name="Operating_costs_associated_with_equity_issuance___nominal.WN">#REF!</definedName>
    <definedName name="Operating_costs_associated_with_equity_issuance___nominal.WR">#REF!</definedName>
    <definedName name="Operating_costs_associated_with_equity_issuance___nominal.WWN">#REF!</definedName>
    <definedName name="Operating_costs_associated_with_PDR_allowance___nominal.ADDN1">#REF!</definedName>
    <definedName name="Operating_costs_associated_with_PDR_allowance___nominal.ADDN2">#REF!</definedName>
    <definedName name="Operating_costs_associated_with_PDR_allowance___nominal.BR">#REF!</definedName>
    <definedName name="Operating_costs_associated_with_PDR_allowance___nominal.WN">#REF!</definedName>
    <definedName name="Operating_costs_associated_with_PDR_allowance___nominal.WR">#REF!</definedName>
    <definedName name="Operating_costs_associated_with_PDR_allowance___nominal.WWN">#REF!</definedName>
    <definedName name="Operating_costs_associated_with_PDR_allowance___wholesale___nominal">#REF!</definedName>
    <definedName name="Operating_income___Appointee___nominal">#REF!</definedName>
    <definedName name="Operating_income___nominal.ADDN1">#REF!</definedName>
    <definedName name="Operating_income___nominal.ADDN2">#REF!</definedName>
    <definedName name="Operating_income___nominal.BR">#REF!</definedName>
    <definedName name="Operating_income___nominal.WN">#REF!</definedName>
    <definedName name="Operating_income___nominal.WR">#REF!</definedName>
    <definedName name="Operating_income___nominal.WWN">#REF!</definedName>
    <definedName name="Operating_Income___real.ADDN1">#REF!</definedName>
    <definedName name="Operating_Income___real.ADDN2">#REF!</definedName>
    <definedName name="Operating_Income___real.BR">#REF!</definedName>
    <definedName name="Operating_Income___real.WN">#REF!</definedName>
    <definedName name="Operating_Income___real.WR">#REF!</definedName>
    <definedName name="Operating_Income___real.WWN">#REF!</definedName>
    <definedName name="Operating_Income___real___ADDN1">#REF!</definedName>
    <definedName name="Operating_Income___real___ADDN2">#REF!</definedName>
    <definedName name="Operating_Income___real___BR">#REF!</definedName>
    <definedName name="Operating_Income___real___WN">#REF!</definedName>
    <definedName name="Operating_Income___real___WR">#REF!</definedName>
    <definedName name="Operating_Income___real___WWN">#REF!</definedName>
    <definedName name="Operating_income___Wholesale___nominal">#REF!</definedName>
    <definedName name="Operating_profit___Appointee___nominal">#REF!</definedName>
    <definedName name="Opex___Appointee___nominal">#REF!</definedName>
    <definedName name="Opex___Appointee___nominal.NEG">#REF!</definedName>
    <definedName name="Opex_grants_and_contributions___nominal.ADDN1">#REF!</definedName>
    <definedName name="Opex_grants_and_contributions___nominal.ADDN2">#REF!</definedName>
    <definedName name="Opex_grants_and_contributions___nominal.BR">#REF!</definedName>
    <definedName name="Opex_grants_and_contributions___nominal.WN">#REF!</definedName>
    <definedName name="Opex_grants_and_contributions___nominal.WR">#REF!</definedName>
    <definedName name="Opex_grants_and_contributions___nominal.WWN">#REF!</definedName>
    <definedName name="Opex_grants_and_contributions___real.ADDN1">#REF!</definedName>
    <definedName name="Opex_grants_and_contributions___real.ADDN2">#REF!</definedName>
    <definedName name="Opex_grants_and_contributions___real.BR">#REF!</definedName>
    <definedName name="Opex_grants_and_contributions___real.WN">#REF!</definedName>
    <definedName name="Opex_grants_and_contributions___real.WR">#REF!</definedName>
    <definedName name="Opex_grants_and_contributions___real.WWN">#REF!</definedName>
    <definedName name="OPEXACT">#REF!</definedName>
    <definedName name="OPEXCALC">#REF!</definedName>
    <definedName name="OPEXCALC2">#REF!</definedName>
    <definedName name="OpexInputs">"Input!$T$2:$AF$2"</definedName>
    <definedName name="OPEXWD">#REF!</definedName>
    <definedName name="opt_actuals">#REF!</definedName>
    <definedName name="opt_actuals_percentage">#REF!</definedName>
    <definedName name="opt_baseline_bid_threshold">#REF!</definedName>
    <definedName name="opt_baseline_cap">#REF!</definedName>
    <definedName name="opt_bids">#REF!</definedName>
    <definedName name="opt_bids_percentage">#REF!</definedName>
    <definedName name="opt_gearing">#REF!</definedName>
    <definedName name="opt_tax">#REF!</definedName>
    <definedName name="opt_wacc">#REF!</definedName>
    <definedName name="Ordinary_dividend_declared___control___nominal.ADDN1">#REF!</definedName>
    <definedName name="Ordinary_dividend_declared___control___nominal.ADDN1.NEG">#REF!</definedName>
    <definedName name="Ordinary_dividend_declared___control___nominal.ADDN2">#REF!</definedName>
    <definedName name="Ordinary_dividend_declared___control___nominal.ADDN2.NEG">#REF!</definedName>
    <definedName name="Ordinary_dividend_declared___control___nominal.BR">#REF!</definedName>
    <definedName name="Ordinary_dividend_declared___control___nominal.BR.NEG">#REF!</definedName>
    <definedName name="Ordinary_dividend_declared___control___nominal.WN">#REF!</definedName>
    <definedName name="Ordinary_dividend_declared___control___nominal.WN.NEG">#REF!</definedName>
    <definedName name="Ordinary_dividend_declared___control___nominal.WR">#REF!</definedName>
    <definedName name="Ordinary_dividend_declared___control___nominal.WR.NEG">#REF!</definedName>
    <definedName name="Ordinary_dividend_declared___control___nominal.WWN">#REF!</definedName>
    <definedName name="Ordinary_dividend_declared___control___nominal.WWN.NEG">#REF!</definedName>
    <definedName name="Ordinary_dividend_paid___control___nominal.ADDN1">#REF!</definedName>
    <definedName name="Ordinary_dividend_paid___control___nominal.ADDN2">#REF!</definedName>
    <definedName name="Ordinary_dividend_paid___control___nominal.BR">#REF!</definedName>
    <definedName name="Ordinary_dividend_paid___control___nominal.WN">#REF!</definedName>
    <definedName name="Ordinary_dividend_paid___control___nominal.WR">#REF!</definedName>
    <definedName name="Ordinary_dividend_paid___control___nominal.WWN">#REF!</definedName>
    <definedName name="Other_adjustments_to_taxable_profits___wholesale___nominal">#REF!</definedName>
    <definedName name="Other_creditors_balance___control___nominal.ADDN1">#REF!</definedName>
    <definedName name="Other_creditors_balance___control___nominal.ADDN1.BEG">#REF!</definedName>
    <definedName name="Other_creditors_balance___control___nominal.ADDN2">#REF!</definedName>
    <definedName name="Other_creditors_balance___control___nominal.ADDN2.BEG">#REF!</definedName>
    <definedName name="Other_creditors_balance___control___nominal.BR">#REF!</definedName>
    <definedName name="Other_creditors_balance___control___nominal.BR.BEG">#REF!</definedName>
    <definedName name="Other_creditors_balance___control___nominal.WN">#REF!</definedName>
    <definedName name="Other_creditors_balance___control___nominal.WN.BEG">#REF!</definedName>
    <definedName name="Other_creditors_balance___control___nominal.WR">#REF!</definedName>
    <definedName name="Other_creditors_balance___control___nominal.WR.BEG">#REF!</definedName>
    <definedName name="Other_creditors_balance___control___nominal.WWN">#REF!</definedName>
    <definedName name="Other_creditors_balance___control___nominal.WWN.BEG">#REF!</definedName>
    <definedName name="Other_debtors_balance___control___nominal.ADDN1">#REF!</definedName>
    <definedName name="Other_debtors_balance___control___nominal.ADDN1.BEG">#REF!</definedName>
    <definedName name="Other_debtors_balance___control___nominal.ADDN2">#REF!</definedName>
    <definedName name="Other_debtors_balance___control___nominal.ADDN2.BEG">#REF!</definedName>
    <definedName name="Other_debtors_balance___control___nominal.BR">#REF!</definedName>
    <definedName name="Other_debtors_balance___control___nominal.BR.BEG">#REF!</definedName>
    <definedName name="Other_debtors_balance___control___nominal.WN">#REF!</definedName>
    <definedName name="Other_debtors_balance___control___nominal.WN.BEG">#REF!</definedName>
    <definedName name="Other_debtors_balance___control___nominal.WR">#REF!</definedName>
    <definedName name="Other_debtors_balance___control___nominal.WR.BEG">#REF!</definedName>
    <definedName name="Other_debtors_balance___control___nominal.WWN">#REF!</definedName>
    <definedName name="Other_debtors_balance___control___nominal.WWN.BEG">#REF!</definedName>
    <definedName name="Other_Income__incl._3rd_party_income____Appointee___nominal">#REF!</definedName>
    <definedName name="Other_income__incl._3rd_party_income____Wholesale___nominal">#REF!</definedName>
    <definedName name="Other_liabilities_balance___control___nominal.ADDN1">#REF!</definedName>
    <definedName name="Other_liabilities_balance___control___nominal.ADDN1.BEG">#REF!</definedName>
    <definedName name="Other_liabilities_balance___control___nominal.ADDN2">#REF!</definedName>
    <definedName name="Other_liabilities_balance___control___nominal.ADDN2.BEG">#REF!</definedName>
    <definedName name="Other_liabilities_balance___control___nominal.BR">#REF!</definedName>
    <definedName name="Other_liabilities_balance___control___nominal.BR.BEG">#REF!</definedName>
    <definedName name="Other_liabilities_balance___control___nominal.WN">#REF!</definedName>
    <definedName name="Other_liabilities_balance___control___nominal.WN.BEG">#REF!</definedName>
    <definedName name="Other_liabilities_balance___control___nominal.WR">#REF!</definedName>
    <definedName name="Other_liabilities_balance___control___nominal.WR.BEG">#REF!</definedName>
    <definedName name="Other_liabilities_balance___control___nominal.WWN">#REF!</definedName>
    <definedName name="Other_liabilities_balance___control___nominal.WWN.BEG">#REF!</definedName>
    <definedName name="Other_liabilities_balance___Wholesale___nominal">#REF!</definedName>
    <definedName name="Other_liability_movement___Appointee___nominal">#REF!</definedName>
    <definedName name="Other_price_control_income___real___ADDN1">#REF!</definedName>
    <definedName name="Other_price_control_income___real___ADDN2">#REF!</definedName>
    <definedName name="Other_price_control_income___real___BR">#REF!</definedName>
    <definedName name="Other_price_control_income___real___WN">#REF!</definedName>
    <definedName name="Other_price_control_income___real___WR">#REF!</definedName>
    <definedName name="Other_price_control_income___real___WWN">#REF!</definedName>
    <definedName name="Other_taxable_income_items_for_taxable_profit____loss____control___nominal.ADDN1">#REF!</definedName>
    <definedName name="Other_taxable_income_items_for_taxable_profit____loss____control___nominal.ADDN2">#REF!</definedName>
    <definedName name="Other_taxable_income_items_for_taxable_profit____loss____control___nominal.BR">#REF!</definedName>
    <definedName name="Other_taxable_income_items_for_taxable_profit____loss____control___nominal.WN">#REF!</definedName>
    <definedName name="Other_taxable_income_items_for_taxable_profit____loss____control___nominal.WR">#REF!</definedName>
    <definedName name="Other_taxable_income_items_for_taxable_profit____loss____control___nominal.WWN">#REF!</definedName>
    <definedName name="Other_taxable_income_items_for_taxable_profit____loss____nominal">#REF!</definedName>
    <definedName name="Other_taxable_income_items_for_taxable_profit____loss____post_financeability___control___nominal.ADDN1">#REF!</definedName>
    <definedName name="Other_taxable_income_items_for_taxable_profit____loss____post_financeability___control___nominal.ADDN2">#REF!</definedName>
    <definedName name="Other_taxable_income_items_for_taxable_profit____loss____post_financeability___control___nominal.BR">#REF!</definedName>
    <definedName name="Other_taxable_income_items_for_taxable_profit____loss____post_financeability___control___nominal.WN">#REF!</definedName>
    <definedName name="Other_taxable_income_items_for_taxable_profit____loss____post_financeability___control___nominal.WR">#REF!</definedName>
    <definedName name="Other_taxable_income_items_for_taxable_profit____loss____post_financeability___control___nominal.WWN">#REF!</definedName>
    <definedName name="Other_taxable_income_items_for_taxable_profit____loss____post_financeability___nominal">#REF!</definedName>
    <definedName name="Others_liabilities_balance___Appointee___nominal">#REF!</definedName>
    <definedName name="Output_Advanced_Digestion_DG">#REF!</definedName>
    <definedName name="Output_Compost_DG">#REF!</definedName>
    <definedName name="Output_Digestion_DG">#REF!</definedName>
    <definedName name="Output_Digestlandfill_DG">#REF!</definedName>
    <definedName name="Output_Incin_DG">#REF!</definedName>
    <definedName name="Output_limedlandfill_DG">#REF!</definedName>
    <definedName name="Output_Rawlandfill_DG">#REF!</definedName>
    <definedName name="Output_Rivers_CO2eq">#REF!</definedName>
    <definedName name="Output_Total_Land_Downstream_DG">#REF!</definedName>
    <definedName name="Outputs">#REF!</definedName>
    <definedName name="Override_____of_dividends_issued_as_scrip_shares">#REF!</definedName>
    <definedName name="Override_____of_ILD">#REF!</definedName>
    <definedName name="Override_____of_ordinary_dividends_paid_as_interim_dividend">#REF!</definedName>
    <definedName name="Override___2020_25_RCV_opening_balance___real.ADDN1">#REF!</definedName>
    <definedName name="Override___2020_25_RCV_opening_balance___real.ADDN2">#REF!</definedName>
    <definedName name="Override___2020_25_RCV_opening_balance___real.BR">#REF!</definedName>
    <definedName name="Override___2020_25_RCV_opening_balance___real.WN">#REF!</definedName>
    <definedName name="Override___2020_25_RCV_opening_balance___real.WR">#REF!</definedName>
    <definedName name="Override___2020_25_RCV_opening_balance___real.WWN">#REF!</definedName>
    <definedName name="Override___accounting_charge_included_in_regulatory_accounts_for_Defined_Contribution_schemes___charge_for_DC_schemes___control___real.ADDN1">#REF!</definedName>
    <definedName name="Override___accounting_charge_included_in_regulatory_accounts_for_Defined_Contribution_schemes___charge_for_DC_schemes___control___real.ADDN2">#REF!</definedName>
    <definedName name="Override___accounting_charge_included_in_regulatory_accounts_for_Defined_Contribution_schemes___charge_for_DC_schemes___control___real.BR">#REF!</definedName>
    <definedName name="Override___accounting_charge_included_in_regulatory_accounts_for_Defined_Contribution_schemes___charge_for_DC_schemes___control___real.WN">#REF!</definedName>
    <definedName name="Override___accounting_charge_included_in_regulatory_accounts_for_Defined_Contribution_schemes___charge_for_DC_schemes___control___real.WR">#REF!</definedName>
    <definedName name="Override___accounting_charge_included_in_regulatory_accounts_for_Defined_Contribution_schemes___charge_for_DC_schemes___control___real.WWN">#REF!</definedName>
    <definedName name="Override___actual_opening_fixed_rate_debt___nominal.ADDN1">#REF!</definedName>
    <definedName name="Override___actual_opening_fixed_rate_debt___nominal.ADDN2">#REF!</definedName>
    <definedName name="Override___actual_opening_fixed_rate_debt___nominal.BR">#REF!</definedName>
    <definedName name="Override___actual_opening_fixed_rate_debt___nominal.WN">#REF!</definedName>
    <definedName name="Override___actual_opening_fixed_rate_debt___nominal.WR">#REF!</definedName>
    <definedName name="Override___actual_opening_fixed_rate_debt___nominal.WWN">#REF!</definedName>
    <definedName name="Override___actual_opening_Floating_rate_debt___nominal.ADDN1">#REF!</definedName>
    <definedName name="Override___actual_opening_Floating_rate_debt___nominal.ADDN2">#REF!</definedName>
    <definedName name="Override___actual_opening_Floating_rate_debt___nominal.BR">#REF!</definedName>
    <definedName name="Override___actual_opening_Floating_rate_debt___nominal.WN">#REF!</definedName>
    <definedName name="Override___actual_opening_Floating_rate_debt___nominal.WR">#REF!</definedName>
    <definedName name="Override___actual_opening_Floating_rate_debt___nominal.WWN">#REF!</definedName>
    <definedName name="Override___actual_opening_index_linked_debt___nominal.ADDN1">#REF!</definedName>
    <definedName name="Override___actual_opening_index_linked_debt___nominal.ADDN2">#REF!</definedName>
    <definedName name="Override___actual_opening_index_linked_debt___nominal.BR">#REF!</definedName>
    <definedName name="Override___actual_opening_index_linked_debt___nominal.WN">#REF!</definedName>
    <definedName name="Override___actual_opening_index_linked_debt___nominal.WR">#REF!</definedName>
    <definedName name="Override___actual_opening_index_linked_debt___nominal.WWN">#REF!</definedName>
    <definedName name="Override___adjustment_to_tax_payment.ADDN1">#REF!</definedName>
    <definedName name="Override___adjustment_to_tax_payment.ADDN2">#REF!</definedName>
    <definedName name="Override___adjustment_to_tax_payment.BR">#REF!</definedName>
    <definedName name="Override___adjustment_to_tax_payment.WN">#REF!</definedName>
    <definedName name="Override___adjustment_to_tax_payment.WR">#REF!</definedName>
    <definedName name="Override___adjustment_to_tax_payment.WWN">#REF!</definedName>
    <definedName name="Override___Adjustment_to_Wholesale_revenue_requirement___real.ADDN1">#REF!</definedName>
    <definedName name="Override___Adjustment_to_Wholesale_revenue_requirement___real.ADDN2">#REF!</definedName>
    <definedName name="Override___Adjustment_to_Wholesale_revenue_requirement___real.BR">#REF!</definedName>
    <definedName name="Override___Adjustment_to_Wholesale_revenue_requirement___real.WN">#REF!</definedName>
    <definedName name="Override___Adjustment_to_Wholesale_revenue_requirement___real.WR">#REF!</definedName>
    <definedName name="Override___Adjustment_to_Wholesale_revenue_requirement___real.WWN">#REF!</definedName>
    <definedName name="Override___allowable_depreciation_on_capitalised_revenue___control.ADDN1">#REF!</definedName>
    <definedName name="Override___allowable_depreciation_on_capitalised_revenue___control.ADDN2">#REF!</definedName>
    <definedName name="Override___allowable_depreciation_on_capitalised_revenue___control.BR">#REF!</definedName>
    <definedName name="Override___allowable_depreciation_on_capitalised_revenue___control.WN">#REF!</definedName>
    <definedName name="Override___allowable_depreciation_on_capitalised_revenue___control.WR">#REF!</definedName>
    <definedName name="Override___allowable_depreciation_on_capitalised_revenue___control.WWN">#REF!</definedName>
    <definedName name="Override___Alternative_revenue_value___real.ADDN1">#REF!</definedName>
    <definedName name="Override___Alternative_revenue_value___real.ADDN2">#REF!</definedName>
    <definedName name="Override___Alternative_revenue_value___real.BR">#REF!</definedName>
    <definedName name="Override___Alternative_revenue_value___real.WN">#REF!</definedName>
    <definedName name="Override___Alternative_revenue_value___real.WR">#REF!</definedName>
    <definedName name="Override___Alternative_revenue_value___real.WWN">#REF!</definedName>
    <definedName name="Override___Base_revenue_for_2024_25___real.ADDN1">#REF!</definedName>
    <definedName name="Override___Base_revenue_for_2024_25___real.ADDN2">#REF!</definedName>
    <definedName name="Override___Base_revenue_for_2024_25___real.BR">#REF!</definedName>
    <definedName name="Override___Base_revenue_for_2024_25___real.WN">#REF!</definedName>
    <definedName name="Override___Base_revenue_for_2024_25___real.WR">#REF!</definedName>
    <definedName name="Override___Base_revenue_for_2024_25___real.WWN">#REF!</definedName>
    <definedName name="Override___blended_interest_rate_on_change_in_borrowings">#REF!</definedName>
    <definedName name="Override___Business__retail_total_allowed_depreciation___real">#REF!</definedName>
    <definedName name="Override___Business_Advance_Receipts_Weighting___Unmeasured">#REF!</definedName>
    <definedName name="Override___Business_Measured_income_accrual_Opening_balance___nominal">#REF!</definedName>
    <definedName name="Override___Business_measured_income_proportion_of_total_Business_income">#REF!</definedName>
    <definedName name="Override___Business_retail__Measured_income_accrual_rate">#REF!</definedName>
    <definedName name="Override___Business_retail_advance_receipts_creditor_days_measured">#REF!</definedName>
    <definedName name="Override___Business_retail_advance_receipts_creditor_days_unmeasured">#REF!</definedName>
    <definedName name="Override___Business_retail_average_cost_per_customer_in_Tariff_Band__Welsh_companies____real.1">#REF!</definedName>
    <definedName name="Override___Business_retail_average_cost_per_customer_in_Tariff_Band__Welsh_companies____real.2">#REF!</definedName>
    <definedName name="Override___Business_retail_average_cost_per_customer_in_Tariff_Band__Welsh_companies____real.3">#REF!</definedName>
    <definedName name="Override___Business_retail_margin___Override">#REF!</definedName>
    <definedName name="Override___Business_retail_revenue_adjustment___real">#REF!</definedName>
    <definedName name="Override___Business_retail_revenue_override___nominal">#REF!</definedName>
    <definedName name="Override___business_weighted_average_debtor_days">#REF!</definedName>
    <definedName name="Override___Capex_creditor_days">#REF!</definedName>
    <definedName name="Override___Capital_expenditure_on_assets_principally_used_by_business_retail___real">#REF!</definedName>
    <definedName name="Override___Capital_expenditure_on_assets_principally_used_by_residential_retail___real">#REF!</definedName>
    <definedName name="Override___Capital_expenditure_writing_down_allowance_main_rate_pool">#REF!</definedName>
    <definedName name="Override___Capital_expenditure_writing_down_allowance_main_rate_pool___first_year_rate">#REF!</definedName>
    <definedName name="Override___Capital_expenditure_writing_down_allowance_special_rate_pool">#REF!</definedName>
    <definedName name="Override___Capital_expenditure_writing_down_allowance_special_rate_pool___first_year_rate">#REF!</definedName>
    <definedName name="Override___Capital_expenditure_writing_down_allowance_structures_and_buildings_pool">#REF!</definedName>
    <definedName name="Override___Capital_expenditure_writing_down_allowance_structures_and_buildings_pool___first_year_rate">#REF!</definedName>
    <definedName name="Override___Cash_and_cash_equivalents_actual_initial_balance___control___nominal.ADDN1">#REF!</definedName>
    <definedName name="Override___Cash_and_cash_equivalents_actual_initial_balance___control___nominal.ADDN2">#REF!</definedName>
    <definedName name="Override___Cash_and_cash_equivalents_actual_initial_balance___control___nominal.BR">#REF!</definedName>
    <definedName name="Override___Cash_and_cash_equivalents_actual_initial_balance___control___nominal.WN">#REF!</definedName>
    <definedName name="Override___Cash_and_cash_equivalents_actual_initial_balance___control___nominal.WR">#REF!</definedName>
    <definedName name="Override___Cash_and_cash_equivalents_actual_initial_balance___control___nominal.WWN">#REF!</definedName>
    <definedName name="Override___cash_contributions__DB_schemes__ongoing____actual_and_forecast___control___real.ADDN1">#REF!</definedName>
    <definedName name="Override___cash_contributions__DB_schemes__ongoing____actual_and_forecast___control___real.ADDN2">#REF!</definedName>
    <definedName name="Override___cash_contributions__DB_schemes__ongoing____actual_and_forecast___control___real.BR">#REF!</definedName>
    <definedName name="Override___cash_contributions__DB_schemes__ongoing____actual_and_forecast___control___real.WN">#REF!</definedName>
    <definedName name="Override___cash_contributions__DB_schemes__ongoing____actual_and_forecast___control___real.WR">#REF!</definedName>
    <definedName name="Override___cash_contributions__DB_schemes__ongoing____actual_and_forecast___control___real.WWN">#REF!</definedName>
    <definedName name="Override___cash_interest_rate.ADDN1">#REF!</definedName>
    <definedName name="Override___cash_interest_rate.ADDN2">#REF!</definedName>
    <definedName name="Override___cash_interest_rate.BR">#REF!</definedName>
    <definedName name="Override___cash_interest_rate.WN">#REF!</definedName>
    <definedName name="Override___cash_interest_rate.WR">#REF!</definedName>
    <definedName name="Override___cash_interest_rate.WWN">#REF!</definedName>
    <definedName name="Override___Charge_for_DB_schemes___residential_retail___charge_for_DB_schemes___control___real.ADDN1">#REF!</definedName>
    <definedName name="Override___Charge_for_DB_schemes___residential_retail___charge_for_DB_schemes___control___real.ADDN2">#REF!</definedName>
    <definedName name="Override___Charge_for_DB_schemes___residential_retail___charge_for_DB_schemes___control___real.BR">#REF!</definedName>
    <definedName name="Override___Charge_for_DB_schemes___residential_retail___charge_for_DB_schemes___control___real.WN">#REF!</definedName>
    <definedName name="Override___Charge_for_DB_schemes___residential_retail___charge_for_DB_schemes___control___real.WR">#REF!</definedName>
    <definedName name="Override___Charge_for_DB_schemes___residential_retail___charge_for_DB_schemes___control___real.WWN">#REF!</definedName>
    <definedName name="Override___Consumer_price_index__including_housing_costs____Consumer_Price_Index__with_housing__for_April">#REF!</definedName>
    <definedName name="Override___Consumer_price_index__including_housing_costs____Consumer_Price_Index__with_housing__for_August">#REF!</definedName>
    <definedName name="Override___Consumer_price_index__including_housing_costs____Consumer_Price_Index__with_housing__for_December">#REF!</definedName>
    <definedName name="Override___Consumer_price_index__including_housing_costs____Consumer_Price_Index__with_housing__for_February">#REF!</definedName>
    <definedName name="Override___Consumer_price_index__including_housing_costs____Consumer_Price_Index__with_housing__for_January">#REF!</definedName>
    <definedName name="Override___Consumer_price_index__including_housing_costs____Consumer_Price_Index__with_housing__for_July">#REF!</definedName>
    <definedName name="Override___Consumer_price_index__including_housing_costs____Consumer_Price_Index__with_housing__for_June">#REF!</definedName>
    <definedName name="Override___Consumer_price_index__including_housing_costs____Consumer_Price_Index__with_housing__for_March">#REF!</definedName>
    <definedName name="Override___Consumer_price_index__including_housing_costs____Consumer_Price_Index__with_housing__for_May">#REF!</definedName>
    <definedName name="Override___Consumer_price_index__including_housing_costs____Consumer_Price_Index__with_housing__for_November">#REF!</definedName>
    <definedName name="Override___Consumer_price_index__including_housing_costs____Consumer_Price_Index__with_housing__for_November___Constant">#REF!</definedName>
    <definedName name="Override___Consumer_price_index__including_housing_costs____Consumer_Price_Index__with_housing__for_October">#REF!</definedName>
    <definedName name="Override___Consumer_price_index__including_housing_costs____Consumer_Price_Index__with_housing__for_September">#REF!</definedName>
    <definedName name="Override___Cost_to_serve_metered_dual_customers___real">#REF!</definedName>
    <definedName name="Override___Cost_to_serve_metered_sewerage_customers___real">#REF!</definedName>
    <definedName name="Override___Cost_to_serve_metered_water_customers___real">#REF!</definedName>
    <definedName name="Override___Cost_to_serve_per_unmetered_water_customers___real">#REF!</definedName>
    <definedName name="Override___Cost_to_serve_unmetered_dual_customers___real">#REF!</definedName>
    <definedName name="Override___Cost_to_serve_unmetered_sewerage_customers___real">#REF!</definedName>
    <definedName name="Override___CPI_H____2022_23___April">#REF!</definedName>
    <definedName name="Override___CPI_H____2022_23___August">#REF!</definedName>
    <definedName name="Override___CPI_H____2022_23___December">#REF!</definedName>
    <definedName name="Override___CPI_H____2022_23___February">#REF!</definedName>
    <definedName name="Override___CPI_H____2022_23___January">#REF!</definedName>
    <definedName name="Override___CPI_H____2022_23___July">#REF!</definedName>
    <definedName name="Override___CPI_H____2022_23___June">#REF!</definedName>
    <definedName name="Override___CPI_H____2022_23___March">#REF!</definedName>
    <definedName name="Override___CPI_H____2022_23___May">#REF!</definedName>
    <definedName name="Override___CPI_H____2022_23___November">#REF!</definedName>
    <definedName name="Override___CPI_H____2022_23___October">#REF!</definedName>
    <definedName name="Override___CPI_H____2022_23___September">#REF!</definedName>
    <definedName name="Override___Current_tax_liabilities___Appointee_b_f___nominal">#REF!</definedName>
    <definedName name="Override___Debtors_other___nominal">#REF!</definedName>
    <definedName name="Override___Defined_benefit_pension_deficit_recovery_per_IN13_17___real.ADDN1">#REF!</definedName>
    <definedName name="Override___Defined_benefit_pension_deficit_recovery_per_IN13_17___real.ADDN2">#REF!</definedName>
    <definedName name="Override___Defined_benefit_pension_deficit_recovery_per_IN13_17___real.BR">#REF!</definedName>
    <definedName name="Override___Defined_benefit_pension_deficit_recovery_per_IN13_17___real.WN">#REF!</definedName>
    <definedName name="Override___Defined_benefit_pension_deficit_recovery_per_IN13_17___real.WR">#REF!</definedName>
    <definedName name="Override___Defined_benefit_pension_deficit_recovery_per_IN13_17___real.WWN">#REF!</definedName>
    <definedName name="Override___Depreciation_b_f___control___active___nominal.ADDN1">#REF!</definedName>
    <definedName name="Override___Depreciation_b_f___control___active___nominal.ADDN2">#REF!</definedName>
    <definedName name="Override___Depreciation_b_f___control___active___nominal.BR">#REF!</definedName>
    <definedName name="Override___Depreciation_b_f___control___active___nominal.WN">#REF!</definedName>
    <definedName name="Override___Depreciation_b_f___control___active___nominal.WR">#REF!</definedName>
    <definedName name="Override___Depreciation_b_f___control___active___nominal.WWN">#REF!</definedName>
    <definedName name="Override___Disallowable_expenditure___Change_in_general_provisions___control___nominal.ADDN1">#REF!</definedName>
    <definedName name="Override___Disallowable_expenditure___Change_in_general_provisions___control___nominal.ADDN2">#REF!</definedName>
    <definedName name="Override___Disallowable_expenditure___Change_in_general_provisions___control___nominal.BR">#REF!</definedName>
    <definedName name="Override___Disallowable_expenditure___Change_in_general_provisions___control___nominal.WN">#REF!</definedName>
    <definedName name="Override___Disallowable_expenditure___Change_in_general_provisions___control___nominal.WR">#REF!</definedName>
    <definedName name="Override___Disallowable_expenditure___Change_in_general_provisions___control___nominal.WWN">#REF!</definedName>
    <definedName name="Override___Discount_rate_for_reprofiling_allowed_revenue.ADDN1">#REF!</definedName>
    <definedName name="Override___Discount_rate_for_reprofiling_allowed_revenue.ADDN2">#REF!</definedName>
    <definedName name="Override___Discount_rate_for_reprofiling_allowed_revenue.BR">#REF!</definedName>
    <definedName name="Override___Discount_rate_for_reprofiling_allowed_revenue.WN">#REF!</definedName>
    <definedName name="Override___Discount_rate_for_reprofiling_allowed_revenue.WR">#REF!</definedName>
    <definedName name="Override___Discount_rate_for_reprofiling_allowed_revenue.WWN">#REF!</definedName>
    <definedName name="Override___Dividend_creditors_wholesale_retail_split___business_retail___nominal">#REF!</definedName>
    <definedName name="Override___Dividend_creditors_wholesale_retail_split___Dividend_creditors___residential_retail___nominal">#REF!</definedName>
    <definedName name="Override___Expenditure___Total_residential_retail_costs___Residential_measured___Water_and_Wastewater___nominal">#REF!</definedName>
    <definedName name="Override___Expenditure___Total_residential_retail_costs___Residential_unmeasured___Water_and_Wastewater___nominal">#REF!</definedName>
    <definedName name="Override___Finance_lease_depreciation___control___nominal.ADDN1">#REF!</definedName>
    <definedName name="Override___Finance_lease_depreciation___control___nominal.ADDN2">#REF!</definedName>
    <definedName name="Override___Finance_lease_depreciation___control___nominal.BR">#REF!</definedName>
    <definedName name="Override___Finance_lease_depreciation___control___nominal.WN">#REF!</definedName>
    <definedName name="Override___Finance_lease_depreciation___control___nominal.WR">#REF!</definedName>
    <definedName name="Override___Finance_lease_depreciation___control___nominal.WWN">#REF!</definedName>
    <definedName name="Override___Fixed_asset_net_book_value_at_31_March___business_retail___nominal">#REF!</definedName>
    <definedName name="Override___Fixed_asset_net_book_value_at_31_March___residential_retail___nominal">#REF!</definedName>
    <definedName name="Override___Fixed_assets_b_f___control___active___nominal.ADDN1">#REF!</definedName>
    <definedName name="Override___Fixed_assets_b_f___control___active___nominal.ADDN2">#REF!</definedName>
    <definedName name="Override___Fixed_assets_b_f___control___active___nominal.BR">#REF!</definedName>
    <definedName name="Override___Fixed_assets_b_f___control___active___nominal.WN">#REF!</definedName>
    <definedName name="Override___Fixed_assets_b_f___control___active___nominal.WR">#REF!</definedName>
    <definedName name="Override___Fixed_assets_b_f___control___active___nominal.WWN">#REF!</definedName>
    <definedName name="Override___Grants_and_contributions___capital_expenditure___non_price_control___real.ADDN1">#REF!</definedName>
    <definedName name="Override___Grants_and_contributions___capital_expenditure___non_price_control___real.ADDN2">#REF!</definedName>
    <definedName name="Override___Grants_and_contributions___capital_expenditure___non_price_control___real.BR">#REF!</definedName>
    <definedName name="Override___Grants_and_contributions___capital_expenditure___non_price_control___real.WN">#REF!</definedName>
    <definedName name="Override___Grants_and_contributions___capital_expenditure___non_price_control___real.WR">#REF!</definedName>
    <definedName name="Override___Grants_and_contributions___capital_expenditure___non_price_control___real.WWN">#REF!</definedName>
    <definedName name="Override___Grants_and_contributions___operational_expenditure___non_price_control___real.ADDN1">#REF!</definedName>
    <definedName name="Override___Grants_and_contributions___operational_expenditure___non_price_control___real.ADDN2">#REF!</definedName>
    <definedName name="Override___Grants_and_contributions___operational_expenditure___non_price_control___real.BR">#REF!</definedName>
    <definedName name="Override___Grants_and_contributions___operational_expenditure___non_price_control___real.WN">#REF!</definedName>
    <definedName name="Override___Grants_and_contributions___operational_expenditure___non_price_control___real.WR">#REF!</definedName>
    <definedName name="Override___Grants_and_contributions___operational_expenditure___non_price_control___real.WWN">#REF!</definedName>
    <definedName name="Override___Grants_and_contributions_net_of_income_offset___capital_expenditure___price_control___real.ADDN1">#REF!</definedName>
    <definedName name="Override___Grants_and_contributions_net_of_income_offset___capital_expenditure___price_control___real.ADDN2">#REF!</definedName>
    <definedName name="Override___Grants_and_contributions_net_of_income_offset___capital_expenditure___price_control___real.BR">#REF!</definedName>
    <definedName name="Override___Grants_and_contributions_net_of_income_offset___capital_expenditure___price_control___real.WN">#REF!</definedName>
    <definedName name="Override___Grants_and_contributions_net_of_income_offset___capital_expenditure___price_control___real.WR">#REF!</definedName>
    <definedName name="Override___Grants_and_contributions_net_of_income_offset___capital_expenditure___price_control___real.WWN">#REF!</definedName>
    <definedName name="Override___Grants_and_contributions_net_of_income_offset___operational_expenditure___price_control___real.ADDN1">#REF!</definedName>
    <definedName name="Override___Grants_and_contributions_net_of_income_offset___operational_expenditure___price_control___real.ADDN2">#REF!</definedName>
    <definedName name="Override___Grants_and_contributions_net_of_income_offset___operational_expenditure___price_control___real.BR">#REF!</definedName>
    <definedName name="Override___Grants_and_contributions_net_of_income_offset___operational_expenditure___price_control___real.WN">#REF!</definedName>
    <definedName name="Override___Grants_and_contributions_net_of_income_offset___operational_expenditure___price_control___real.WR">#REF!</definedName>
    <definedName name="Override___Grants_and_contributions_net_of_income_offset___operational_expenditure___price_control___real.WWN">#REF!</definedName>
    <definedName name="Override___Gross_capital_expenditure___real_including_g_c___including_cost_sharing.ADDN1">#REF!</definedName>
    <definedName name="Override___Gross_capital_expenditure___real_including_g_c___including_cost_sharing.ADDN2">#REF!</definedName>
    <definedName name="Override___Gross_capital_expenditure___real_including_g_c___including_cost_sharing.BR">#REF!</definedName>
    <definedName name="Override___Gross_capital_expenditure___real_including_g_c___including_cost_sharing.WN">#REF!</definedName>
    <definedName name="Override___Gross_capital_expenditure___real_including_g_c___including_cost_sharing.WR">#REF!</definedName>
    <definedName name="Override___Gross_capital_expenditure___real_including_g_c___including_cost_sharing.WWN">#REF!</definedName>
    <definedName name="Override___HH_Advance_receipts_creditor_days_measured">#REF!</definedName>
    <definedName name="Override___HH_Advance_receipts_creditor_days_unmeasured">#REF!</definedName>
    <definedName name="Override___HH_Measured_income_accrual___nominal">#REF!</definedName>
    <definedName name="Override___HH_Measured_income_accrual_rate">#REF!</definedName>
    <definedName name="Override___HH_measured_trade_debtors">#REF!</definedName>
    <definedName name="Override___HH_measured_trade_receivables___net___nominal">#REF!</definedName>
    <definedName name="Override___HH_unmeasured_trade_debtors">#REF!</definedName>
    <definedName name="Override___HH_unmeasured_trade_receivables___nominal">#REF!</definedName>
    <definedName name="Override___Households_connected_for_sewerage_only___metered">#REF!</definedName>
    <definedName name="Override___Households_connected_for_sewerage_only___unmetered">#REF!</definedName>
    <definedName name="Override___Households_connected_for_water_and_sewerage___metered">#REF!</definedName>
    <definedName name="Override___Households_connected_for_water_and_sewerage___unmetered">#REF!</definedName>
    <definedName name="Override___Households_connected_for_water_only___metered">#REF!</definedName>
    <definedName name="Override___Households_connected_for_water_only___unmetered">#REF!</definedName>
    <definedName name="Override___Innovation_funding___real.ADDN1">#REF!</definedName>
    <definedName name="Override___Innovation_funding___real.ADDN2">#REF!</definedName>
    <definedName name="Override___Innovation_funding___real.BR">#REF!</definedName>
    <definedName name="Override___Innovation_funding___real.WN">#REF!</definedName>
    <definedName name="Override___Innovation_funding___real.WR">#REF!</definedName>
    <definedName name="Override___Innovation_funding___real.WWN">#REF!</definedName>
    <definedName name="Override___Interest_rate___Business___Active">#REF!</definedName>
    <definedName name="Override___interest_rate___residential">#REF!</definedName>
    <definedName name="Override___interest_rate_on_CPIH_index_linked_debt.ADDN1">#REF!</definedName>
    <definedName name="Override___interest_rate_on_CPIH_index_linked_debt.ADDN2">#REF!</definedName>
    <definedName name="Override___interest_rate_on_CPIH_index_linked_debt.BR">#REF!</definedName>
    <definedName name="Override___interest_rate_on_CPIH_index_linked_debt.WN">#REF!</definedName>
    <definedName name="Override___interest_rate_on_CPIH_index_linked_debt.WR">#REF!</definedName>
    <definedName name="Override___interest_rate_on_CPIH_index_linked_debt.WWN">#REF!</definedName>
    <definedName name="Override___interest_rate_on_fixed_rate_debt.ADDN1">#REF!</definedName>
    <definedName name="Override___interest_rate_on_fixed_rate_debt.ADDN2">#REF!</definedName>
    <definedName name="Override___interest_rate_on_fixed_rate_debt.BR">#REF!</definedName>
    <definedName name="Override___interest_rate_on_fixed_rate_debt.WN">#REF!</definedName>
    <definedName name="Override___interest_rate_on_fixed_rate_debt.WR">#REF!</definedName>
    <definedName name="Override___interest_rate_on_fixed_rate_debt.WWN">#REF!</definedName>
    <definedName name="Override___interest_rate_on_RPI_index_linked_debt.ADDN1">#REF!</definedName>
    <definedName name="Override___interest_rate_on_RPI_index_linked_debt.ADDN2">#REF!</definedName>
    <definedName name="Override___interest_rate_on_RPI_index_linked_debt.BR">#REF!</definedName>
    <definedName name="Override___interest_rate_on_RPI_index_linked_debt.WN">#REF!</definedName>
    <definedName name="Override___interest_rate_on_RPI_index_linked_debt.WR">#REF!</definedName>
    <definedName name="Override___interest_rate_on_RPI_index_linked_debt.WWN">#REF!</definedName>
    <definedName name="Override___Inventories_balance___control___nominal.ADDN1">#REF!</definedName>
    <definedName name="Override___Inventories_balance___control___nominal.ADDN2">#REF!</definedName>
    <definedName name="Override___Inventories_balance___control___nominal.BR">#REF!</definedName>
    <definedName name="Override___Inventories_balance___control___nominal.WN">#REF!</definedName>
    <definedName name="Override___Inventories_balance___control___nominal.WR">#REF!</definedName>
    <definedName name="Override___Inventories_balance___control___nominal.WWN">#REF!</definedName>
    <definedName name="Override___IRE_totex_adjustment_for_ACICR__Ofwat____real.ADDN1">#REF!</definedName>
    <definedName name="Override___IRE_totex_adjustment_for_ACICR__Ofwat____real.ADDN2">#REF!</definedName>
    <definedName name="Override___IRE_totex_adjustment_for_ACICR__Ofwat____real.BR">#REF!</definedName>
    <definedName name="Override___IRE_totex_adjustment_for_ACICR__Ofwat____real.WN">#REF!</definedName>
    <definedName name="Override___IRE_totex_adjustment_for_ACICR__Ofwat____real.WR">#REF!</definedName>
    <definedName name="Override___IRE_totex_adjustment_for_ACICR__Ofwat____real.WWN">#REF!</definedName>
    <definedName name="Override___Long_term_CPI_H__assumed_percentage_increase">#REF!</definedName>
    <definedName name="Override___Measured_charge___business.ADDN1">#REF!</definedName>
    <definedName name="Override___Measured_charge___business.ADDN2">#REF!</definedName>
    <definedName name="Override___Measured_charge___business.BR">#REF!</definedName>
    <definedName name="Override___Measured_charge___business.WN">#REF!</definedName>
    <definedName name="Override___Measured_charge___business.WR">#REF!</definedName>
    <definedName name="Override___Measured_charge___business.WWN">#REF!</definedName>
    <definedName name="Override___Measured_charge___residential.ADDN1">#REF!</definedName>
    <definedName name="Override___Measured_charge___residential.ADDN2">#REF!</definedName>
    <definedName name="Override___Measured_charge___residential.BR">#REF!</definedName>
    <definedName name="Override___Measured_charge___residential.WN">#REF!</definedName>
    <definedName name="Override___Measured_charge___residential.WR">#REF!</definedName>
    <definedName name="Override___Measured_charge___residential.WWN">#REF!</definedName>
    <definedName name="Override___Movement_in_intangible_asset_and_investments_balance___control___nominal.ADDN1">#REF!</definedName>
    <definedName name="Override___Movement_in_intangible_asset_and_investments_balance___control___nominal.ADDN2">#REF!</definedName>
    <definedName name="Override___Movement_in_intangible_asset_and_investments_balance___control___nominal.BR">#REF!</definedName>
    <definedName name="Override___Movement_in_intangible_asset_and_investments_balance___control___nominal.WN">#REF!</definedName>
    <definedName name="Override___Movement_in_intangible_asset_and_investments_balance___control___nominal.WR">#REF!</definedName>
    <definedName name="Override___Movement_in_intangible_asset_and_investments_balance___control___nominal.WWN">#REF!</definedName>
    <definedName name="Override___Movement_in_other_liabilities___control___nominal.ADDN1">#REF!</definedName>
    <definedName name="Override___Movement_in_other_liabilities___control___nominal.ADDN2">#REF!</definedName>
    <definedName name="Override___Movement_in_other_liabilities___control___nominal.BR">#REF!</definedName>
    <definedName name="Override___Movement_in_other_liabilities___control___nominal.WN">#REF!</definedName>
    <definedName name="Override___Movement_in_other_liabilities___control___nominal.WR">#REF!</definedName>
    <definedName name="Override___Movement_in_other_liabilities___control___nominal.WWN">#REF!</definedName>
    <definedName name="Override___Movement_in_provisions___control___nominal.ADDN1">#REF!</definedName>
    <definedName name="Override___Movement_in_provisions___control___nominal.ADDN2">#REF!</definedName>
    <definedName name="Override___Movement_in_provisions___control___nominal.BR">#REF!</definedName>
    <definedName name="Override___Movement_in_provisions___control___nominal.WN">#REF!</definedName>
    <definedName name="Override___Movement_in_provisions___control___nominal.WR">#REF!</definedName>
    <definedName name="Override___Movement_in_provisions___control___nominal.WWN">#REF!</definedName>
    <definedName name="Override___movement_in_trade_debtor___business___nominal">#REF!</definedName>
    <definedName name="Override___New_capital_expenditure___proportion_of_new_capital_expenditure_qualifying_for_the_main_rate_pool___control.ADDN1">#REF!</definedName>
    <definedName name="Override___New_capital_expenditure___proportion_of_new_capital_expenditure_qualifying_for_the_main_rate_pool___control.ADDN2">#REF!</definedName>
    <definedName name="Override___New_capital_expenditure___proportion_of_new_capital_expenditure_qualifying_for_the_main_rate_pool___control.BR">#REF!</definedName>
    <definedName name="Override___New_capital_expenditure___proportion_of_new_capital_expenditure_qualifying_for_the_main_rate_pool___control.WN">#REF!</definedName>
    <definedName name="Override___New_capital_expenditure___proportion_of_new_capital_expenditure_qualifying_for_the_main_rate_pool___control.WR">#REF!</definedName>
    <definedName name="Override___New_capital_expenditure___proportion_of_new_capital_expenditure_qualifying_for_the_main_rate_pool___control.WWN">#REF!</definedName>
    <definedName name="Override___New_capital_expenditure___proportion_of_new_capital_expenditure_qualifying_for_the_special_rate_pool___control.ADDN1">#REF!</definedName>
    <definedName name="Override___New_capital_expenditure___proportion_of_new_capital_expenditure_qualifying_for_the_special_rate_pool___control.ADDN2">#REF!</definedName>
    <definedName name="Override___New_capital_expenditure___proportion_of_new_capital_expenditure_qualifying_for_the_special_rate_pool___control.BR">#REF!</definedName>
    <definedName name="Override___New_capital_expenditure___proportion_of_new_capital_expenditure_qualifying_for_the_special_rate_pool___control.WN">#REF!</definedName>
    <definedName name="Override___New_capital_expenditure___proportion_of_new_capital_expenditure_qualifying_for_the_special_rate_pool___control.WR">#REF!</definedName>
    <definedName name="Override___New_capital_expenditure___proportion_of_new_capital_expenditure_qualifying_for_the_special_rate_pool___control.WWN">#REF!</definedName>
    <definedName name="Override___New_capital_expenditure___proportion_of_new_capital_expenditure_qualifying_for_the_structures_and_buildings_pool___control.ADDN1">#REF!</definedName>
    <definedName name="Override___New_capital_expenditure___proportion_of_new_capital_expenditure_qualifying_for_the_structures_and_buildings_pool___control.ADDN2">#REF!</definedName>
    <definedName name="Override___New_capital_expenditure___proportion_of_new_capital_expenditure_qualifying_for_the_structures_and_buildings_pool___control.BR">#REF!</definedName>
    <definedName name="Override___New_capital_expenditure___proportion_of_new_capital_expenditure_qualifying_for_the_structures_and_buildings_pool___control.WN">#REF!</definedName>
    <definedName name="Override___New_capital_expenditure___proportion_of_new_capital_expenditure_qualifying_for_the_structures_and_buildings_pool___control.WR">#REF!</definedName>
    <definedName name="Override___New_capital_expenditure___proportion_of_new_capital_expenditure_qualifying_for_the_structures_and_buildings_pool___control.WWN">#REF!</definedName>
    <definedName name="Override___Non_price_control_income___principal_services___real.ADDN1">#REF!</definedName>
    <definedName name="Override___Non_price_control_income___principal_services___real.ADDN2">#REF!</definedName>
    <definedName name="Override___Non_price_control_income___principal_services___real.BR">#REF!</definedName>
    <definedName name="Override___Non_price_control_income___principal_services___real.WN">#REF!</definedName>
    <definedName name="Override___Non_price_control_income___principal_services___real.WR">#REF!</definedName>
    <definedName name="Override___Non_price_control_income___principal_services___real.WWN">#REF!</definedName>
    <definedName name="Override___Non_price_control_income___third_party_services___Bulk_supplies___contract_not_qualifying_for_water_trading_incentives___signed_before_1_April_2020___real.ADDN1">#REF!</definedName>
    <definedName name="Override___Non_price_control_income___third_party_services___Bulk_supplies___contract_not_qualifying_for_water_trading_incentives___signed_before_1_April_2020___real.ADDN2">#REF!</definedName>
    <definedName name="Override___Non_price_control_income___third_party_services___Bulk_supplies___contract_not_qualifying_for_water_trading_incentives___signed_before_1_April_2020___real.BR">#REF!</definedName>
    <definedName name="Override___Non_price_control_income___third_party_services___Bulk_supplies___contract_not_qualifying_for_water_trading_incentives___signed_before_1_April_2020___real.WN">#REF!</definedName>
    <definedName name="Override___Non_price_control_income___third_party_services___Bulk_supplies___contract_not_qualifying_for_water_trading_incentives___signed_before_1_April_2020___real.WR">#REF!</definedName>
    <definedName name="Override___Non_price_control_income___third_party_services___Bulk_supplies___contract_not_qualifying_for_water_trading_incentives___signed_before_1_April_2020___real.WWN">#REF!</definedName>
    <definedName name="Override___Non_price_control_income___third_party_services___Bulk_supplies___contract_qualifying_for_water_trading_incentives___on_or_after_1_April_2020___real.ADDN1">#REF!</definedName>
    <definedName name="Override___Non_price_control_income___third_party_services___Bulk_supplies___contract_qualifying_for_water_trading_incentives___on_or_after_1_April_2020___real.ADDN2">#REF!</definedName>
    <definedName name="Override___Non_price_control_income___third_party_services___Bulk_supplies___contract_qualifying_for_water_trading_incentives___on_or_after_1_April_2020___real.BR">#REF!</definedName>
    <definedName name="Override___Non_price_control_income___third_party_services___Bulk_supplies___contract_qualifying_for_water_trading_incentives___on_or_after_1_April_2020___real.WN">#REF!</definedName>
    <definedName name="Override___Non_price_control_income___third_party_services___Bulk_supplies___contract_qualifying_for_water_trading_incentives___on_or_after_1_April_2020___real.WR">#REF!</definedName>
    <definedName name="Override___Non_price_control_income___third_party_services___Bulk_supplies___contract_qualifying_for_water_trading_incentives___on_or_after_1_April_2020___real.WWN">#REF!</definedName>
    <definedName name="Override___Non_price_control_income___third_party_services___Bulk_supplies___General___real.ADDN1">#REF!</definedName>
    <definedName name="Override___Non_price_control_income___third_party_services___Bulk_supplies___General___real.ADDN2">#REF!</definedName>
    <definedName name="Override___Non_price_control_income___third_party_services___Bulk_supplies___General___real.BR">#REF!</definedName>
    <definedName name="Override___Non_price_control_income___third_party_services___Bulk_supplies___General___real.WN">#REF!</definedName>
    <definedName name="Override___Non_price_control_income___third_party_services___Bulk_supplies___General___real.WR">#REF!</definedName>
    <definedName name="Override___Non_price_control_income___third_party_services___Bulk_supplies___General___real.WWN">#REF!</definedName>
    <definedName name="Override___Non_price_control_income___third_party_services___other___real.ADDN1">#REF!</definedName>
    <definedName name="Override___Non_price_control_income___third_party_services___other___real.ADDN2">#REF!</definedName>
    <definedName name="Override___Non_price_control_income___third_party_services___other___real.BR">#REF!</definedName>
    <definedName name="Override___Non_price_control_income___third_party_services___other___real.WN">#REF!</definedName>
    <definedName name="Override___Non_price_control_income___third_party_services___other___real.WR">#REF!</definedName>
    <definedName name="Override___Non_price_control_income___third_party_services___other___real.WWN">#REF!</definedName>
    <definedName name="Override___Notional_target_gearing___control.ADDN1">#REF!</definedName>
    <definedName name="Override___Notional_target_gearing___control.ADDN2">#REF!</definedName>
    <definedName name="Override___Notional_target_gearing___control.BR">#REF!</definedName>
    <definedName name="Override___Notional_target_gearing___control.WN">#REF!</definedName>
    <definedName name="Override___Notional_target_gearing___control.WR">#REF!</definedName>
    <definedName name="Override___Notional_target_gearing___control.WWN">#REF!</definedName>
    <definedName name="Override___opening_business_debtors_measured___nominal">#REF!</definedName>
    <definedName name="Override___opening_business_debtors_unmeasured_nominal">#REF!</definedName>
    <definedName name="Override___Opening_business_retail__unmeasured_advance_receipts___nominal">#REF!</definedName>
    <definedName name="Override___Opening_business_retail_measured_advance_receipts___nominal">#REF!</definedName>
    <definedName name="Override___Opening_Called_up_share_capital_balance___control___nominal.ADDN1">#REF!</definedName>
    <definedName name="Override___Opening_Called_up_share_capital_balance___control___nominal.ADDN2">#REF!</definedName>
    <definedName name="Override___Opening_Called_up_share_capital_balance___control___nominal.BR">#REF!</definedName>
    <definedName name="Override___Opening_Called_up_share_capital_balance___control___nominal.WN">#REF!</definedName>
    <definedName name="Override___Opening_Called_up_share_capital_balance___control___nominal.WR">#REF!</definedName>
    <definedName name="Override___Opening_Called_up_share_capital_balance___control___nominal.WWN">#REF!</definedName>
    <definedName name="Override___Opening_Capex_creditors_balance___control___nominal.ADDN1">#REF!</definedName>
    <definedName name="Override___Opening_Capex_creditors_balance___control___nominal.ADDN2">#REF!</definedName>
    <definedName name="Override___Opening_Capex_creditors_balance___control___nominal.BR">#REF!</definedName>
    <definedName name="Override___Opening_Capex_creditors_balance___control___nominal.WN">#REF!</definedName>
    <definedName name="Override___Opening_Capex_creditors_balance___control___nominal.WR">#REF!</definedName>
    <definedName name="Override___Opening_Capex_creditors_balance___control___nominal.WWN">#REF!</definedName>
    <definedName name="Override___Opening_Capital_allowance_balance___main_rate_pool___Capital_expenditure___control___nominal.ADDN1">#REF!</definedName>
    <definedName name="Override___Opening_Capital_allowance_balance___main_rate_pool___Capital_expenditure___control___nominal.ADDN2">#REF!</definedName>
    <definedName name="Override___Opening_Capital_allowance_balance___main_rate_pool___Capital_expenditure___control___nominal.BR">#REF!</definedName>
    <definedName name="Override___Opening_Capital_allowance_balance___main_rate_pool___Capital_expenditure___control___nominal.WN">#REF!</definedName>
    <definedName name="Override___Opening_Capital_allowance_balance___main_rate_pool___Capital_expenditure___control___nominal.WR">#REF!</definedName>
    <definedName name="Override___Opening_Capital_allowance_balance___main_rate_pool___Capital_expenditure___control___nominal.WWN">#REF!</definedName>
    <definedName name="Override___Opening_Capital_allowance_balance___special_rate_pool___Capital_expenditure___control___nominal.ADDN1">#REF!</definedName>
    <definedName name="Override___Opening_Capital_allowance_balance___special_rate_pool___Capital_expenditure___control___nominal.ADDN2">#REF!</definedName>
    <definedName name="Override___Opening_Capital_allowance_balance___special_rate_pool___Capital_expenditure___control___nominal.BR">#REF!</definedName>
    <definedName name="Override___Opening_Capital_allowance_balance___special_rate_pool___Capital_expenditure___control___nominal.WN">#REF!</definedName>
    <definedName name="Override___Opening_Capital_allowance_balance___special_rate_pool___Capital_expenditure___control___nominal.WR">#REF!</definedName>
    <definedName name="Override___Opening_Capital_allowance_balance___special_rate_pool___Capital_expenditure___control___nominal.WWN">#REF!</definedName>
    <definedName name="Override___Opening_Capital_allowance_balance___structures_and_buildings_pool___Capital_expenditure___control___nominal.ADDN1">#REF!</definedName>
    <definedName name="Override___Opening_Capital_allowance_balance___structures_and_buildings_pool___Capital_expenditure___control___nominal.ADDN2">#REF!</definedName>
    <definedName name="Override___Opening_Capital_allowance_balance___structures_and_buildings_pool___Capital_expenditure___control___nominal.BR">#REF!</definedName>
    <definedName name="Override___Opening_Capital_allowance_balance___structures_and_buildings_pool___Capital_expenditure___control___nominal.WN">#REF!</definedName>
    <definedName name="Override___Opening_Capital_allowance_balance___structures_and_buildings_pool___Capital_expenditure___control___nominal.WR">#REF!</definedName>
    <definedName name="Override___Opening_Capital_allowance_balance___structures_and_buildings_pool___Capital_expenditure___control___nominal.WWN">#REF!</definedName>
    <definedName name="Override___opening_current_tax_liabilities___control___nominal.ADDN1">#REF!</definedName>
    <definedName name="Override___opening_current_tax_liabilities___control___nominal.ADDN2">#REF!</definedName>
    <definedName name="Override___opening_current_tax_liabilities___control___nominal.BR">#REF!</definedName>
    <definedName name="Override___opening_current_tax_liabilities___control___nominal.WN">#REF!</definedName>
    <definedName name="Override___opening_current_tax_liabilities___control___nominal.WR">#REF!</definedName>
    <definedName name="Override___opening_current_tax_liabilities___control___nominal.WWN">#REF!</definedName>
    <definedName name="Override___opening_deferred_tax_balance___control___nominal.ADDN1">#REF!</definedName>
    <definedName name="Override___opening_deferred_tax_balance___control___nominal.ADDN2">#REF!</definedName>
    <definedName name="Override___opening_deferred_tax_balance___control___nominal.BR">#REF!</definedName>
    <definedName name="Override___opening_deferred_tax_balance___control___nominal.WN">#REF!</definedName>
    <definedName name="Override___opening_deferred_tax_balance___control___nominal.WR">#REF!</definedName>
    <definedName name="Override___opening_deferred_tax_balance___control___nominal.WWN">#REF!</definedName>
    <definedName name="Override___opening_dividend_cashflow_balance___control___nominal.ADDN1">#REF!</definedName>
    <definedName name="Override___opening_dividend_cashflow_balance___control___nominal.ADDN2">#REF!</definedName>
    <definedName name="Override___opening_dividend_cashflow_balance___control___nominal.BR">#REF!</definedName>
    <definedName name="Override___opening_dividend_cashflow_balance___control___nominal.WN">#REF!</definedName>
    <definedName name="Override___opening_dividend_cashflow_balance___control___nominal.WR">#REF!</definedName>
    <definedName name="Override___opening_dividend_cashflow_balance___control___nominal.WWN">#REF!</definedName>
    <definedName name="Override___Opening_Dividend_creditors_balance___control___nominal.ADDN1">#REF!</definedName>
    <definedName name="Override___Opening_Dividend_creditors_balance___control___nominal.ADDN2">#REF!</definedName>
    <definedName name="Override___Opening_Dividend_creditors_balance___control___nominal.BR">#REF!</definedName>
    <definedName name="Override___Opening_Dividend_creditors_balance___control___nominal.WN">#REF!</definedName>
    <definedName name="Override___Opening_Dividend_creditors_balance___control___nominal.WR">#REF!</definedName>
    <definedName name="Override___Opening_Dividend_creditors_balance___control___nominal.WWN">#REF!</definedName>
    <definedName name="Override___Opening_household_measured_advance_receipts___nominal">#REF!</definedName>
    <definedName name="Override___Opening_household_unmeasured_advance_receipts___nominal">#REF!</definedName>
    <definedName name="Override___opening_intangible_asset_and_investments_balance___control___nominal.ADDN1">#REF!</definedName>
    <definedName name="Override___opening_intangible_asset_and_investments_balance___control___nominal.ADDN2">#REF!</definedName>
    <definedName name="Override___opening_intangible_asset_and_investments_balance___control___nominal.BR">#REF!</definedName>
    <definedName name="Override___opening_intangible_asset_and_investments_balance___control___nominal.WN">#REF!</definedName>
    <definedName name="Override___opening_intangible_asset_and_investments_balance___control___nominal.WR">#REF!</definedName>
    <definedName name="Override___opening_intangible_asset_and_investments_balance___control___nominal.WWN">#REF!</definedName>
    <definedName name="Override___Opening_Non_distributable_reserves_balance___control___nominal.ADDN1">#REF!</definedName>
    <definedName name="Override___Opening_Non_distributable_reserves_balance___control___nominal.ADDN2">#REF!</definedName>
    <definedName name="Override___Opening_Non_distributable_reserves_balance___control___nominal.BR">#REF!</definedName>
    <definedName name="Override___Opening_Non_distributable_reserves_balance___control___nominal.WN">#REF!</definedName>
    <definedName name="Override___Opening_Non_distributable_reserves_balance___control___nominal.WR">#REF!</definedName>
    <definedName name="Override___Opening_Non_distributable_reserves_balance___control___nominal.WWN">#REF!</definedName>
    <definedName name="Override___Opening_Other_creditors_balance___control___nominal.ADDN1">#REF!</definedName>
    <definedName name="Override___Opening_Other_creditors_balance___control___nominal.ADDN2">#REF!</definedName>
    <definedName name="Override___Opening_Other_creditors_balance___control___nominal.BR">#REF!</definedName>
    <definedName name="Override___Opening_Other_creditors_balance___control___nominal.WN">#REF!</definedName>
    <definedName name="Override___Opening_Other_creditors_balance___control___nominal.WR">#REF!</definedName>
    <definedName name="Override___Opening_Other_creditors_balance___control___nominal.WWN">#REF!</definedName>
    <definedName name="Override___Opening_Other_debtors_balance___control___nominal.ADDN1">#REF!</definedName>
    <definedName name="Override___Opening_Other_debtors_balance___control___nominal.ADDN2">#REF!</definedName>
    <definedName name="Override___Opening_Other_debtors_balance___control___nominal.BR">#REF!</definedName>
    <definedName name="Override___Opening_Other_debtors_balance___control___nominal.WN">#REF!</definedName>
    <definedName name="Override___Opening_Other_debtors_balance___control___nominal.WR">#REF!</definedName>
    <definedName name="Override___Opening_Other_debtors_balance___control___nominal.WWN">#REF!</definedName>
    <definedName name="Override___Opening_Other_liabilities_balance___control___nominal.ADDN1">#REF!</definedName>
    <definedName name="Override___Opening_Other_liabilities_balance___control___nominal.ADDN2">#REF!</definedName>
    <definedName name="Override___Opening_Other_liabilities_balance___control___nominal.BR">#REF!</definedName>
    <definedName name="Override___Opening_Other_liabilities_balance___control___nominal.WN">#REF!</definedName>
    <definedName name="Override___Opening_Other_liabilities_balance___control___nominal.WR">#REF!</definedName>
    <definedName name="Override___Opening_Other_liabilities_balance___control___nominal.WWN">#REF!</definedName>
    <definedName name="Override___Opening_Provisions_balance___control___nominal.ADDN1">#REF!</definedName>
    <definedName name="Override___Opening_Provisions_balance___control___nominal.ADDN2">#REF!</definedName>
    <definedName name="Override___Opening_Provisions_balance___control___nominal.BR">#REF!</definedName>
    <definedName name="Override___Opening_Provisions_balance___control___nominal.WN">#REF!</definedName>
    <definedName name="Override___Opening_Provisions_balance___control___nominal.WR">#REF!</definedName>
    <definedName name="Override___Opening_Provisions_balance___control___nominal.WWN">#REF!</definedName>
    <definedName name="Override___Opening_retained_cash_balance___Business___nominal">#REF!</definedName>
    <definedName name="Override___Opening_retained_cash_balance___Residential___nominal">#REF!</definedName>
    <definedName name="Override___Opening_retained_earnings_balance___Business___nominal">#REF!</definedName>
    <definedName name="Override___opening_retained_earnings_balance___control___nominal.ADDN1">#REF!</definedName>
    <definedName name="Override___opening_retained_earnings_balance___control___nominal.ADDN2">#REF!</definedName>
    <definedName name="Override___opening_retained_earnings_balance___control___nominal.BR">#REF!</definedName>
    <definedName name="Override___opening_retained_earnings_balance___control___nominal.WN">#REF!</definedName>
    <definedName name="Override___opening_retained_earnings_balance___control___nominal.WR">#REF!</definedName>
    <definedName name="Override___opening_retained_earnings_balance___control___nominal.WWN">#REF!</definedName>
    <definedName name="Override___Opening_Retirement_benefit_asset____liabilities__balance___control___nominal.ADDN1">#REF!</definedName>
    <definedName name="Override___Opening_Retirement_benefit_asset____liabilities__balance___control___nominal.ADDN2">#REF!</definedName>
    <definedName name="Override___Opening_Retirement_benefit_asset____liabilities__balance___control___nominal.BR">#REF!</definedName>
    <definedName name="Override___Opening_Retirement_benefit_asset____liabilities__balance___control___nominal.WN">#REF!</definedName>
    <definedName name="Override___Opening_Retirement_benefit_asset____liabilities__balance___control___nominal.WR">#REF!</definedName>
    <definedName name="Override___Opening_Retirement_benefit_asset____liabilities__balance___control___nominal.WWN">#REF!</definedName>
    <definedName name="Override___opening_tax_loss_balance___wholesale.ADDN1">#REF!</definedName>
    <definedName name="Override___opening_tax_loss_balance___wholesale.ADDN2">#REF!</definedName>
    <definedName name="Override___opening_tax_loss_balance___wholesale.BR">#REF!</definedName>
    <definedName name="Override___opening_tax_loss_balance___wholesale.WN">#REF!</definedName>
    <definedName name="Override___opening_tax_loss_balance___wholesale.WR">#REF!</definedName>
    <definedName name="Override___opening_tax_loss_balance___wholesale.WWN">#REF!</definedName>
    <definedName name="Override___Opening_trade_and_other_payables___Wholesale_creditors___business_retail___nominal">#REF!</definedName>
    <definedName name="Override___Opening_Trade_creditors_balance___control___nominal.ADDN1">#REF!</definedName>
    <definedName name="Override___Opening_Trade_creditors_balance___control___nominal.ADDN2">#REF!</definedName>
    <definedName name="Override___Opening_Trade_creditors_balance___control___nominal.BR">#REF!</definedName>
    <definedName name="Override___Opening_Trade_creditors_balance___control___nominal.WN">#REF!</definedName>
    <definedName name="Override___Opening_Trade_creditors_balance___control___nominal.WR">#REF!</definedName>
    <definedName name="Override___Opening_Trade_creditors_balance___control___nominal.WWN">#REF!</definedName>
    <definedName name="Override___Opening_Trade_debtors_balance___control___nominal.ADDN1">#REF!</definedName>
    <definedName name="Override___Opening_Trade_debtors_balance___control___nominal.ADDN2">#REF!</definedName>
    <definedName name="Override___Opening_Trade_debtors_balance___control___nominal.BR">#REF!</definedName>
    <definedName name="Override___Opening_Trade_debtors_balance___control___nominal.WN">#REF!</definedName>
    <definedName name="Override___Opening_Trade_debtors_balance___control___nominal.WR">#REF!</definedName>
    <definedName name="Override___Opening_Trade_debtors_balance___control___nominal.WWN">#REF!</definedName>
    <definedName name="Override___operating_costs_associated_with_equity_issuance___real.ADDN1">#REF!</definedName>
    <definedName name="Override___operating_costs_associated_with_equity_issuance___real.ADDN2">#REF!</definedName>
    <definedName name="Override___operating_costs_associated_with_equity_issuance___real.BR">#REF!</definedName>
    <definedName name="Override___operating_costs_associated_with_equity_issuance___real.WN">#REF!</definedName>
    <definedName name="Override___operating_costs_associated_with_equity_issuance___real.WR">#REF!</definedName>
    <definedName name="Override___operating_costs_associated_with_equity_issuance___real.WWN">#REF!</definedName>
    <definedName name="Override___Ordinary_dividend_override___nominal">#REF!</definedName>
    <definedName name="Override___Ordinary_shares_issued___control___nominal.ADDN1">#REF!</definedName>
    <definedName name="Override___Ordinary_shares_issued___control___nominal.ADDN2">#REF!</definedName>
    <definedName name="Override___Ordinary_shares_issued___control___nominal.BR">#REF!</definedName>
    <definedName name="Override___Ordinary_shares_issued___control___nominal.WN">#REF!</definedName>
    <definedName name="Override___Ordinary_shares_issued___control___nominal.WR">#REF!</definedName>
    <definedName name="Override___Ordinary_shares_issued___control___nominal.WWN">#REF!</definedName>
    <definedName name="Override___Other_adjustments_to_taxable_profits___control___nominal.ADDN1">#REF!</definedName>
    <definedName name="Override___Other_adjustments_to_taxable_profits___control___nominal.ADDN2">#REF!</definedName>
    <definedName name="Override___Other_adjustments_to_taxable_profits___control___nominal.BR">#REF!</definedName>
    <definedName name="Override___Other_adjustments_to_taxable_profits___control___nominal.WN">#REF!</definedName>
    <definedName name="Override___Other_adjustments_to_taxable_profits___control___nominal.WR">#REF!</definedName>
    <definedName name="Override___Other_adjustments_to_taxable_profits___control___nominal.WWN">#REF!</definedName>
    <definedName name="Override___Other_creditors_target_balance___control___nominal.ADDN1">#REF!</definedName>
    <definedName name="Override___Other_creditors_target_balance___control___nominal.ADDN2">#REF!</definedName>
    <definedName name="Override___Other_creditors_target_balance___control___nominal.BR">#REF!</definedName>
    <definedName name="Override___Other_creditors_target_balance___control___nominal.WN">#REF!</definedName>
    <definedName name="Override___Other_creditors_target_balance___control___nominal.WR">#REF!</definedName>
    <definedName name="Override___Other_creditors_target_balance___control___nominal.WWN">#REF!</definedName>
    <definedName name="Override___other_debtors_target_balance___control___nominal.ADDN1">#REF!</definedName>
    <definedName name="Override___other_debtors_target_balance___control___nominal.ADDN2">#REF!</definedName>
    <definedName name="Override___other_debtors_target_balance___control___nominal.BR">#REF!</definedName>
    <definedName name="Override___other_debtors_target_balance___control___nominal.WN">#REF!</definedName>
    <definedName name="Override___other_debtors_target_balance___control___nominal.WR">#REF!</definedName>
    <definedName name="Override___other_debtors_target_balance___control___nominal.WWN">#REF!</definedName>
    <definedName name="Override___Other_operating_income___real.ADDN1">#REF!</definedName>
    <definedName name="Override___Other_operating_income___real.ADDN2">#REF!</definedName>
    <definedName name="Override___Other_operating_income___real.BR">#REF!</definedName>
    <definedName name="Override___Other_operating_income___real.WN">#REF!</definedName>
    <definedName name="Override___Other_operating_income___real.WR">#REF!</definedName>
    <definedName name="Override___Other_operating_income___real.WWN">#REF!</definedName>
    <definedName name="Override___Other_price_control_income___Third_party_revenue___real.ADDN1">#REF!</definedName>
    <definedName name="Override___Other_price_control_income___Third_party_revenue___real.ADDN2">#REF!</definedName>
    <definedName name="Override___Other_price_control_income___Third_party_revenue___real.BR">#REF!</definedName>
    <definedName name="Override___Other_price_control_income___Third_party_revenue___real.WN">#REF!</definedName>
    <definedName name="Override___Other_price_control_income___Third_party_revenue___real.WR">#REF!</definedName>
    <definedName name="Override___Other_price_control_income___Third_party_revenue___real.WWN">#REF!</definedName>
    <definedName name="Override___Other_taxable_income___Amortisation_on_grants_and_contributions___control___nominal.ADDN1">#REF!</definedName>
    <definedName name="Override___Other_taxable_income___Amortisation_on_grants_and_contributions___control___nominal.ADDN2">#REF!</definedName>
    <definedName name="Override___Other_taxable_income___Amortisation_on_grants_and_contributions___control___nominal.BR">#REF!</definedName>
    <definedName name="Override___Other_taxable_income___Amortisation_on_grants_and_contributions___control___nominal.WN">#REF!</definedName>
    <definedName name="Override___Other_taxable_income___Amortisation_on_grants_and_contributions___control___nominal.WR">#REF!</definedName>
    <definedName name="Override___Other_taxable_income___Amortisation_on_grants_and_contributions___control___nominal.WWN">#REF!</definedName>
    <definedName name="Override___Other_taxable_income___Grants_and_contributions_taxable_on_receipt___control___nominal.ADDN1">#REF!</definedName>
    <definedName name="Override___Other_taxable_income___Grants_and_contributions_taxable_on_receipt___control___nominal.ADDN2">#REF!</definedName>
    <definedName name="Override___Other_taxable_income___Grants_and_contributions_taxable_on_receipt___control___nominal.BR">#REF!</definedName>
    <definedName name="Override___Other_taxable_income___Grants_and_contributions_taxable_on_receipt___control___nominal.WN">#REF!</definedName>
    <definedName name="Override___Other_taxable_income___Grants_and_contributions_taxable_on_receipt___control___nominal.WR">#REF!</definedName>
    <definedName name="Override___Other_taxable_income___Grants_and_contributions_taxable_on_receipt___control___nominal.WWN">#REF!</definedName>
    <definedName name="Override___P_L_expenditure_not_allowable_as_a_deduction_from_taxable_trading_profits___control___nominal.ADDN1">#REF!</definedName>
    <definedName name="Override___P_L_expenditure_not_allowable_as_a_deduction_from_taxable_trading_profits___control___nominal.ADDN2">#REF!</definedName>
    <definedName name="Override___P_L_expenditure_not_allowable_as_a_deduction_from_taxable_trading_profits___control___nominal.BR">#REF!</definedName>
    <definedName name="Override___P_L_expenditure_not_allowable_as_a_deduction_from_taxable_trading_profits___control___nominal.WN">#REF!</definedName>
    <definedName name="Override___P_L_expenditure_not_allowable_as_a_deduction_from_taxable_trading_profits___control___nominal.WR">#REF!</definedName>
    <definedName name="Override___P_L_expenditure_not_allowable_as_a_deduction_from_taxable_trading_profits___control___nominal.WWN">#REF!</definedName>
    <definedName name="Override___P_L_expenditure_relating_to_renewals_not_allowable_as_a_deduction_from_taxable_trading_profits___control___nominal.ADDN1">#REF!</definedName>
    <definedName name="Override___P_L_expenditure_relating_to_renewals_not_allowable_as_a_deduction_from_taxable_trading_profits___control___nominal.ADDN2">#REF!</definedName>
    <definedName name="Override___P_L_expenditure_relating_to_renewals_not_allowable_as_a_deduction_from_taxable_trading_profits___control___nominal.BR">#REF!</definedName>
    <definedName name="Override___P_L_expenditure_relating_to_renewals_not_allowable_as_a_deduction_from_taxable_trading_profits___control___nominal.WN">#REF!</definedName>
    <definedName name="Override___P_L_expenditure_relating_to_renewals_not_allowable_as_a_deduction_from_taxable_trading_profits___control___nominal.WR">#REF!</definedName>
    <definedName name="Override___P_L_expenditure_relating_to_renewals_not_allowable_as_a_deduction_from_taxable_trading_profits___control___nominal.WWN">#REF!</definedName>
    <definedName name="Override___PAYG_Rate___Total_PAYG_rate.ADDN1">#REF!</definedName>
    <definedName name="Override___PAYG_Rate___Total_PAYG_rate.ADDN2">#REF!</definedName>
    <definedName name="Override___PAYG_Rate___Total_PAYG_rate.BR">#REF!</definedName>
    <definedName name="Override___PAYG_Rate___Total_PAYG_rate.WN">#REF!</definedName>
    <definedName name="Override___PAYG_Rate___Total_PAYG_rate.WR">#REF!</definedName>
    <definedName name="Override___PAYG_Rate___Total_PAYG_rate.WWN">#REF!</definedName>
    <definedName name="Override___Percentage_retail_earnings_distributed_as_dividends">#REF!</definedName>
    <definedName name="Override___Post_financeability_adjustments_eligible_for_tax_uplift___real.ADDN1">#REF!</definedName>
    <definedName name="Override___Post_financeability_adjustments_eligible_for_tax_uplift___real.ADDN2">#REF!</definedName>
    <definedName name="Override___Post_financeability_adjustments_eligible_for_tax_uplift___real.BR">#REF!</definedName>
    <definedName name="Override___Post_financeability_adjustments_eligible_for_tax_uplift___real.WN">#REF!</definedName>
    <definedName name="Override___Post_financeability_adjustments_eligible_for_tax_uplift___real.WR">#REF!</definedName>
    <definedName name="Override___Post_financeability_adjustments_eligible_for_tax_uplift___real.WWN">#REF!</definedName>
    <definedName name="Override___Post_financeability_adjustments_not_eligible_for_tax_uplift___real.ADDN1">#REF!</definedName>
    <definedName name="Override___Post_financeability_adjustments_not_eligible_for_tax_uplift___real.ADDN2">#REF!</definedName>
    <definedName name="Override___Post_financeability_adjustments_not_eligible_for_tax_uplift___real.BR">#REF!</definedName>
    <definedName name="Override___Post_financeability_adjustments_not_eligible_for_tax_uplift___real.WN">#REF!</definedName>
    <definedName name="Override___Post_financeability_adjustments_not_eligible_for_tax_uplift___real.WR">#REF!</definedName>
    <definedName name="Override___Post_financeability_adjustments_not_eligible_for_tax_uplift___real.WWN">#REF!</definedName>
    <definedName name="Override___Pre_2020_RCV_opening_balance___real.ADDN1">#REF!</definedName>
    <definedName name="Override___Pre_2020_RCV_opening_balance___real.ADDN2">#REF!</definedName>
    <definedName name="Override___Pre_2020_RCV_opening_balance___real.BR">#REF!</definedName>
    <definedName name="Override___Pre_2020_RCV_opening_balance___real.WN">#REF!</definedName>
    <definedName name="Override___Pre_2020_RCV_opening_balance___real.WR">#REF!</definedName>
    <definedName name="Override___Pre_2020_RCV_opening_balance___real.WWN">#REF!</definedName>
    <definedName name="Override___Pre_2025_RCV_Run_off_rate.ADDN1">#REF!</definedName>
    <definedName name="Override___Pre_2025_RCV_Run_off_rate.ADDN2">#REF!</definedName>
    <definedName name="Override___Pre_2025_RCV_Run_off_rate.BR">#REF!</definedName>
    <definedName name="Override___Pre_2025_RCV_Run_off_rate.WN">#REF!</definedName>
    <definedName name="Override___Pre_2025_RCV_Run_off_rate.WR">#REF!</definedName>
    <definedName name="Override___Pre_2025_RCV_Run_off_rate.WWN">#REF!</definedName>
    <definedName name="Override___Price_control_income___third_party_services___Rechargeable_works___real.ADDN1">#REF!</definedName>
    <definedName name="Override___Price_control_income___third_party_services___Rechargeable_works___real.ADDN2">#REF!</definedName>
    <definedName name="Override___Price_control_income___third_party_services___Rechargeable_works___real.BR">#REF!</definedName>
    <definedName name="Override___Price_control_income___third_party_services___Rechargeable_works___real.WN">#REF!</definedName>
    <definedName name="Override___Price_control_income___third_party_services___Rechargeable_works___real.WR">#REF!</definedName>
    <definedName name="Override___Price_control_income___third_party_services___Rechargeable_works___real.WWN">#REF!</definedName>
    <definedName name="Override___Prior_period_company_residential_apportionment">#REF!</definedName>
    <definedName name="Override___Proportion_of_capital_expenditure_qualifying_for_high_level_deduction_main_rate_pool.ADDN1">#REF!</definedName>
    <definedName name="Override___Proportion_of_capital_expenditure_qualifying_for_high_level_deduction_main_rate_pool.ADDN2">#REF!</definedName>
    <definedName name="Override___Proportion_of_capital_expenditure_qualifying_for_high_level_deduction_main_rate_pool.BR">#REF!</definedName>
    <definedName name="Override___Proportion_of_capital_expenditure_qualifying_for_high_level_deduction_main_rate_pool.WN">#REF!</definedName>
    <definedName name="Override___Proportion_of_capital_expenditure_qualifying_for_high_level_deduction_main_rate_pool.WR">#REF!</definedName>
    <definedName name="Override___Proportion_of_capital_expenditure_qualifying_for_high_level_deduction_main_rate_pool.WWN">#REF!</definedName>
    <definedName name="Override___Proportion_of_capitalised_revenue_expenditure__infra___non_infra_.ADDN1">#REF!</definedName>
    <definedName name="Override___Proportion_of_capitalised_revenue_expenditure__infra___non_infra_.ADDN2">#REF!</definedName>
    <definedName name="Override___Proportion_of_capitalised_revenue_expenditure__infra___non_infra_.BR">#REF!</definedName>
    <definedName name="Override___Proportion_of_capitalised_revenue_expenditure__infra___non_infra_.WN">#REF!</definedName>
    <definedName name="Override___Proportion_of_capitalised_revenue_expenditure__infra___non_infra_.WR">#REF!</definedName>
    <definedName name="Override___Proportion_of_capitalised_revenue_expenditure__infra___non_infra_.WWN">#REF!</definedName>
    <definedName name="Override___proportion_of_new_capital_expenditure_not_qualifying_for_capital_allowance_deductions.ADDN1">#REF!</definedName>
    <definedName name="Override___proportion_of_new_capital_expenditure_not_qualifying_for_capital_allowance_deductions.ADDN2">#REF!</definedName>
    <definedName name="Override___proportion_of_new_capital_expenditure_not_qualifying_for_capital_allowance_deductions.BR">#REF!</definedName>
    <definedName name="Override___proportion_of_new_capital_expenditure_not_qualifying_for_capital_allowance_deductions.WN">#REF!</definedName>
    <definedName name="Override___proportion_of_new_capital_expenditure_not_qualifying_for_capital_allowance_deductions.WR">#REF!</definedName>
    <definedName name="Override___proportion_of_new_capital_expenditure_not_qualifying_for_capital_allowance_deductions.WWN">#REF!</definedName>
    <definedName name="Override___proportion_of_new_capital_expenditure_qualifying_for_a_full_deduction.ADDN1">#REF!</definedName>
    <definedName name="Override___proportion_of_new_capital_expenditure_qualifying_for_a_full_deduction.ADDN2">#REF!</definedName>
    <definedName name="Override___proportion_of_new_capital_expenditure_qualifying_for_a_full_deduction.BR">#REF!</definedName>
    <definedName name="Override___proportion_of_new_capital_expenditure_qualifying_for_a_full_deduction.WN">#REF!</definedName>
    <definedName name="Override___proportion_of_new_capital_expenditure_qualifying_for_a_full_deduction.WR">#REF!</definedName>
    <definedName name="Override___proportion_of_new_capital_expenditure_qualifying_for_a_full_deduction.WWN">#REF!</definedName>
    <definedName name="Override___Proportion_of_new_capital_expenditure_qualifying_for_high_level_deduction_special_rate_pool.ADDN1">#REF!</definedName>
    <definedName name="Override___Proportion_of_new_capital_expenditure_qualifying_for_high_level_deduction_special_rate_pool.ADDN2">#REF!</definedName>
    <definedName name="Override___Proportion_of_new_capital_expenditure_qualifying_for_high_level_deduction_special_rate_pool.BR">#REF!</definedName>
    <definedName name="Override___Proportion_of_new_capital_expenditure_qualifying_for_high_level_deduction_special_rate_pool.WN">#REF!</definedName>
    <definedName name="Override___Proportion_of_new_capital_expenditure_qualifying_for_high_level_deduction_special_rate_pool.WR">#REF!</definedName>
    <definedName name="Override___Proportion_of_new_capital_expenditure_qualifying_for_high_level_deduction_special_rate_pool.WWN">#REF!</definedName>
    <definedName name="Override___Proportion_of_new_capital_expenditure_qualifying_for_high_level_deduction_structures_and_buildings_pool.ADDN1">#REF!</definedName>
    <definedName name="Override___Proportion_of_new_capital_expenditure_qualifying_for_high_level_deduction_structures_and_buildings_pool.ADDN2">#REF!</definedName>
    <definedName name="Override___Proportion_of_new_capital_expenditure_qualifying_for_high_level_deduction_structures_and_buildings_pool.BR">#REF!</definedName>
    <definedName name="Override___Proportion_of_new_capital_expenditure_qualifying_for_high_level_deduction_structures_and_buildings_pool.WN">#REF!</definedName>
    <definedName name="Override___Proportion_of_new_capital_expenditure_qualifying_for_high_level_deduction_structures_and_buildings_pool.WR">#REF!</definedName>
    <definedName name="Override___Proportion_of_new_capital_expenditure_qualifying_for_high_level_deduction_structures_and_buildings_pool.WWN">#REF!</definedName>
    <definedName name="Override___Proportion_of_RPI_ILD">#REF!</definedName>
    <definedName name="Override___proportion_of_taxable_profits_available_for_tax_loss_utilisation">#REF!</definedName>
    <definedName name="Override___QAA_reward__penalty____real.ADDN1">#REF!</definedName>
    <definedName name="Override___QAA_reward__penalty____real.ADDN2">#REF!</definedName>
    <definedName name="Override___QAA_reward__penalty____real.BR">#REF!</definedName>
    <definedName name="Override___QAA_reward__penalty____real.WN">#REF!</definedName>
    <definedName name="Override___QAA_reward__penalty____real.WR">#REF!</definedName>
    <definedName name="Override___QAA_reward__penalty____real.WWN">#REF!</definedName>
    <definedName name="Override___real_dividend_growth">#REF!</definedName>
    <definedName name="Override___Reprofiling_revenue___real.ADDN1">#REF!</definedName>
    <definedName name="Override___Reprofiling_revenue___real.ADDN2">#REF!</definedName>
    <definedName name="Override___Reprofiling_revenue___real.BR">#REF!</definedName>
    <definedName name="Override___Reprofiling_revenue___real.WN">#REF!</definedName>
    <definedName name="Override___Reprofiling_revenue___real.WR">#REF!</definedName>
    <definedName name="Override___Reprofiling_revenue___real.WWN">#REF!</definedName>
    <definedName name="Override___Residential_net_margin_for_company">#REF!</definedName>
    <definedName name="Override___Residential_Retail_allowed_depreciation__post_efficiency_challenge_and_adjustments____real">#REF!</definedName>
    <definedName name="Override___Residential_retail_costs__opex_plus_depn__exc_3rd_party_services____measured___Wastewater_only___nominal">#REF!</definedName>
    <definedName name="Override___Residential_retail_costs__opex_plus_depn__exc_3rd_party_services____measured___Water_only___nominal">#REF!</definedName>
    <definedName name="Override___Residential_retail_costs__opex_plus_depn__exc_3rd_party_services____unmeasured___Wastewater_only___nominal">#REF!</definedName>
    <definedName name="Override___Residential_retail_costs__opex_plus_depn__exc_3rd_party_services____unmeasured___Water_only___nominal">#REF!</definedName>
    <definedName name="Override___Residential_retail_revenue_adjustment_active___real">#REF!</definedName>
    <definedName name="Override___Retail___Corporation_tax_creditor_b_f___nominal">#REF!</definedName>
    <definedName name="Override___Retail___Retail_creditor_months__Payment_terms___Business_retail_pays_wholesaler_in_arrears__advance_">#REF!</definedName>
    <definedName name="Override___Retail___Retail_creditor_months__Payment_terms___Residential_retail_pays_wholesaler_in_arrears__advance_">#REF!</definedName>
    <definedName name="Override___Retirement_benefit_asset____liability__balance___Business___nominal">#REF!</definedName>
    <definedName name="Override___Retirement_benefit_asset____liability__balance___Residential___nominal">#REF!</definedName>
    <definedName name="Override___RPI_CPIH_wedge_for_RPI_ILD_indexation_rate">#REF!</definedName>
    <definedName name="Override___Run_off_rate_for_Post_2025_RCV.ADDN1">#REF!</definedName>
    <definedName name="Override___Run_off_rate_for_Post_2025_RCV.ADDN2">#REF!</definedName>
    <definedName name="Override___Run_off_rate_for_Post_2025_RCV.BR">#REF!</definedName>
    <definedName name="Override___Run_off_rate_for_Post_2025_RCV.WN">#REF!</definedName>
    <definedName name="Override___Run_off_rate_for_Post_2025_RCV.WR">#REF!</definedName>
    <definedName name="Override___Run_off_rate_for_Post_2025_RCV.WWN">#REF!</definedName>
    <definedName name="Override___Statutory_Corporation_tax_rate">#REF!</definedName>
    <definedName name="Override___Tariff_Band___Forecast_allocated_wholesale_charge___nominal.1">#REF!</definedName>
    <definedName name="Override___Tariff_Band___Forecast_allocated_wholesale_charge___nominal.2">#REF!</definedName>
    <definedName name="Override___Tariff_Band___Forecast_allocated_wholesale_charge___nominal.3">#REF!</definedName>
    <definedName name="Override___tariff_band___net_margin_percentage.1">#REF!</definedName>
    <definedName name="Override___tariff_band___net_margin_percentage.2">#REF!</definedName>
    <definedName name="Override___tariff_band___net_margin_percentage.3">#REF!</definedName>
    <definedName name="Override___Tariff_Band___Number_of_customers___Tariff_Band.1">#REF!</definedName>
    <definedName name="Override___Tariff_Band___Number_of_customers___Tariff_Band.2">#REF!</definedName>
    <definedName name="Override___Tariff_Band___Number_of_customers___Tariff_Band.3">#REF!</definedName>
    <definedName name="Override___tax_cashflow_initial_balance.ADDN1">#REF!</definedName>
    <definedName name="Override___tax_cashflow_initial_balance.ADDN2">#REF!</definedName>
    <definedName name="Override___tax_cashflow_initial_balance.BR">#REF!</definedName>
    <definedName name="Override___tax_cashflow_initial_balance.WN">#REF!</definedName>
    <definedName name="Override___tax_cashflow_initial_balance.WR">#REF!</definedName>
    <definedName name="Override___tax_cashflow_initial_balance.WWN">#REF!</definedName>
    <definedName name="Override___Tax_loss_allowance___nominal">#REF!</definedName>
    <definedName name="Override___Tonnes_of_dry_solid___BR">#REF!</definedName>
    <definedName name="Override___Total_Additional_control_customers_WN">#REF!</definedName>
    <definedName name="Override___Total_Additional_control_customers_WR">#REF!</definedName>
    <definedName name="Override___Total_direct_procurement_from_customers___infrastructure_cost_1___real.ADDN1">#REF!</definedName>
    <definedName name="Override___Total_direct_procurement_from_customers___infrastructure_cost_1___real.ADDN2">#REF!</definedName>
    <definedName name="Override___Total_direct_procurement_from_customers___infrastructure_cost_1___real.BR">#REF!</definedName>
    <definedName name="Override___Total_direct_procurement_from_customers___infrastructure_cost_1___real.WN">#REF!</definedName>
    <definedName name="Override___Total_direct_procurement_from_customers___infrastructure_cost_1___real.WR">#REF!</definedName>
    <definedName name="Override___Total_direct_procurement_from_customers___infrastructure_cost_1___real.WWN">#REF!</definedName>
    <definedName name="Override___Total_direct_procurement_from_customers___infrastructure_cost_2___real.ADDN1">#REF!</definedName>
    <definedName name="Override___Total_direct_procurement_from_customers___infrastructure_cost_2___real.ADDN2">#REF!</definedName>
    <definedName name="Override___Total_direct_procurement_from_customers___infrastructure_cost_2___real.BR">#REF!</definedName>
    <definedName name="Override___Total_direct_procurement_from_customers___infrastructure_cost_2___real.WN">#REF!</definedName>
    <definedName name="Override___Total_direct_procurement_from_customers___infrastructure_cost_2___real.WR">#REF!</definedName>
    <definedName name="Override___Total_direct_procurement_from_customers___infrastructure_cost_2___real.WWN">#REF!</definedName>
    <definedName name="Override___Total_direct_procurement_from_customers___infrastructure_cost_3___real.ADDN1">#REF!</definedName>
    <definedName name="Override___Total_direct_procurement_from_customers___infrastructure_cost_3___real.ADDN2">#REF!</definedName>
    <definedName name="Override___Total_direct_procurement_from_customers___infrastructure_cost_3___real.BR">#REF!</definedName>
    <definedName name="Override___Total_direct_procurement_from_customers___infrastructure_cost_3___real.WN">#REF!</definedName>
    <definedName name="Override___Total_direct_procurement_from_customers___infrastructure_cost_3___real.WR">#REF!</definedName>
    <definedName name="Override___Total_direct_procurement_from_customers___infrastructure_cost_3___real.WWN">#REF!</definedName>
    <definedName name="Override___Total_direct_procurement_from_customers___infrastructure_cost_4___real.ADDN1">#REF!</definedName>
    <definedName name="Override___Total_direct_procurement_from_customers___infrastructure_cost_4___real.ADDN2">#REF!</definedName>
    <definedName name="Override___Total_direct_procurement_from_customers___infrastructure_cost_4___real.BR">#REF!</definedName>
    <definedName name="Override___Total_direct_procurement_from_customers___infrastructure_cost_4___real.WN">#REF!</definedName>
    <definedName name="Override___Total_direct_procurement_from_customers___infrastructure_cost_4___real.WR">#REF!</definedName>
    <definedName name="Override___Total_direct_procurement_from_customers___infrastructure_cost_4___real.WWN">#REF!</definedName>
    <definedName name="Override___Total_direct_procurement_from_customers___infrastructure_cost_5___real.ADDN1">#REF!</definedName>
    <definedName name="Override___Total_direct_procurement_from_customers___infrastructure_cost_5___real.ADDN2">#REF!</definedName>
    <definedName name="Override___Total_direct_procurement_from_customers___infrastructure_cost_5___real.BR">#REF!</definedName>
    <definedName name="Override___Total_direct_procurement_from_customers___infrastructure_cost_5___real.WN">#REF!</definedName>
    <definedName name="Override___Total_direct_procurement_from_customers___infrastructure_cost_5___real.WR">#REF!</definedName>
    <definedName name="Override___Total_direct_procurement_from_customers___infrastructure_cost_5___real.WWN">#REF!</definedName>
    <definedName name="Override___Total_direct_procurement_from_customers___infrastructure_cost_6___real.ADDN1">#REF!</definedName>
    <definedName name="Override___Total_direct_procurement_from_customers___infrastructure_cost_6___real.ADDN2">#REF!</definedName>
    <definedName name="Override___Total_direct_procurement_from_customers___infrastructure_cost_6___real.BR">#REF!</definedName>
    <definedName name="Override___Total_direct_procurement_from_customers___infrastructure_cost_6___real.WN">#REF!</definedName>
    <definedName name="Override___Total_direct_procurement_from_customers___infrastructure_cost_6___real.WR">#REF!</definedName>
    <definedName name="Override___Total_direct_procurement_from_customers___infrastructure_cost_6___real.WWN">#REF!</definedName>
    <definedName name="Override___Total_gross_operational_expenditure___real___including_cost_sharing___real.ADDN1">#REF!</definedName>
    <definedName name="Override___Total_gross_operational_expenditure___real___including_cost_sharing___real.ADDN2">#REF!</definedName>
    <definedName name="Override___Total_gross_operational_expenditure___real___including_cost_sharing___real.BR">#REF!</definedName>
    <definedName name="Override___Total_gross_operational_expenditure___real___including_cost_sharing___real.WN">#REF!</definedName>
    <definedName name="Override___Total_gross_operational_expenditure___real___including_cost_sharing___real.WR">#REF!</definedName>
    <definedName name="Override___Total_gross_operational_expenditure___real___including_cost_sharing___real.WWN">#REF!</definedName>
    <definedName name="Override___Trade_and_other_payables___Retail_other_payables___nominal">#REF!</definedName>
    <definedName name="Override___Trade_and_other_payables___Retail_trade_payables___nominal">#REF!</definedName>
    <definedName name="Override___Trade_and_other_payables___Wholesale_creditors___residential_retail___nominal">#REF!</definedName>
    <definedName name="Override___Unmeasured_charge___business.ADDN1">#REF!</definedName>
    <definedName name="Override___Unmeasured_charge___business.ADDN2">#REF!</definedName>
    <definedName name="Override___Unmeasured_charge___business.BR">#REF!</definedName>
    <definedName name="Override___Unmeasured_charge___business.WN">#REF!</definedName>
    <definedName name="Override___Unmeasured_charge___business.WR">#REF!</definedName>
    <definedName name="Override___Unmeasured_charge___business.WWN">#REF!</definedName>
    <definedName name="Override___Unmeasured_charge___residential.ADDN1">#REF!</definedName>
    <definedName name="Override___Unmeasured_charge___residential.ADDN2">#REF!</definedName>
    <definedName name="Override___Unmeasured_charge___residential.BR">#REF!</definedName>
    <definedName name="Override___Unmeasured_charge___residential.WN">#REF!</definedName>
    <definedName name="Override___Unmeasured_charge___residential.WR">#REF!</definedName>
    <definedName name="Override___Unmeasured_charge___residential.WWN">#REF!</definedName>
    <definedName name="Override___Water_efficiency_funding___real.ADDN1">#REF!</definedName>
    <definedName name="Override___Water_efficiency_funding___real.ADDN2">#REF!</definedName>
    <definedName name="Override___Water_efficiency_funding___real.BR">#REF!</definedName>
    <definedName name="Override___Water_efficiency_funding___real.WN">#REF!</definedName>
    <definedName name="Override___Water_efficiency_funding___real.WR">#REF!</definedName>
    <definedName name="Override___Water_efficiency_funding___real.WWN">#REF!</definedName>
    <definedName name="Override___Wholesale___Trade_creditor_days___control.ADDN1">#REF!</definedName>
    <definedName name="Override___Wholesale___Trade_creditor_days___control.ADDN2">#REF!</definedName>
    <definedName name="Override___Wholesale___Trade_creditor_days___control.BR">#REF!</definedName>
    <definedName name="Override___Wholesale___Trade_creditor_days___control.WN">#REF!</definedName>
    <definedName name="Override___Wholesale___Trade_creditor_days___control.WR">#REF!</definedName>
    <definedName name="Override___Wholesale___Trade_creditor_days___control.WWN">#REF!</definedName>
    <definedName name="Override___Wholesale_and_retail_line_item_split___actual_company_structure___Retained_profits___residential_retail___nominal">#REF!</definedName>
    <definedName name="Override___Wholesale_and_retail_line_item_split___Capex_creditor___business_retail___nominal">#REF!</definedName>
    <definedName name="Override___Wholesale_and_retail_line_item_split___capex_creditors___residential_retail___nominal">#REF!</definedName>
    <definedName name="Override___Wholesale_DB_pension_cash_excess_over_charge___control___real.ADDN1">#REF!</definedName>
    <definedName name="Override___Wholesale_DB_pension_cash_excess_over_charge___control___real.ADDN2">#REF!</definedName>
    <definedName name="Override___Wholesale_DB_pension_cash_excess_over_charge___control___real.BR">#REF!</definedName>
    <definedName name="Override___Wholesale_DB_pension_cash_excess_over_charge___control___real.WN">#REF!</definedName>
    <definedName name="Override___Wholesale_DB_pension_cash_excess_over_charge___control___real.WR">#REF!</definedName>
    <definedName name="Override___Wholesale_DB_pension_cash_excess_over_charge___control___real.WWN">#REF!</definedName>
    <definedName name="Override___Wholesale_fixed_asset_life__post_override____control.ADDN1">#REF!</definedName>
    <definedName name="Override___Wholesale_fixed_asset_life__post_override____control.ADDN2">#REF!</definedName>
    <definedName name="Override___Wholesale_fixed_asset_life__post_override____control.BR">#REF!</definedName>
    <definedName name="Override___Wholesale_fixed_asset_life__post_override____control.WN">#REF!</definedName>
    <definedName name="Override___Wholesale_fixed_asset_life__post_override____control.WR">#REF!</definedName>
    <definedName name="Override___Wholesale_fixed_asset_life__post_override____control.WWN">#REF!</definedName>
    <definedName name="Override___Wholesale_WACC___nominal___Equity___nominal.ADDN1">#REF!</definedName>
    <definedName name="Override___Wholesale_WACC___nominal___Equity___nominal.ADDN2">#REF!</definedName>
    <definedName name="Override___Wholesale_WACC___nominal___Equity___nominal.BR">#REF!</definedName>
    <definedName name="Override___Wholesale_WACC___nominal___Equity___nominal.WN">#REF!</definedName>
    <definedName name="Override___Wholesale_WACC___nominal___Equity___nominal.WR">#REF!</definedName>
    <definedName name="Override___Wholesale_WACC___nominal___Equity___nominal.WWN">#REF!</definedName>
    <definedName name="Override___Wholesale_WACC___notional___Cost_of_debt___nominal.ADDN1">#REF!</definedName>
    <definedName name="Override___Wholesale_WACC___notional___Cost_of_debt___nominal.ADDN2">#REF!</definedName>
    <definedName name="Override___Wholesale_WACC___notional___Cost_of_debt___nominal.BR">#REF!</definedName>
    <definedName name="Override___Wholesale_WACC___notional___Cost_of_debt___nominal.WN">#REF!</definedName>
    <definedName name="Override___Wholesale_WACC___notional___Cost_of_debt___nominal.WR">#REF!</definedName>
    <definedName name="Override___Wholesale_WACC___notional___Cost_of_debt___nominal.WWN">#REF!</definedName>
    <definedName name="Override___Wholesale_WACC___notional___Gearing___nominal.ADDN1">#REF!</definedName>
    <definedName name="Override___Wholesale_WACC___notional___Gearing___nominal.ADDN2">#REF!</definedName>
    <definedName name="Override___Wholesale_WACC___notional___Gearing___nominal.BR">#REF!</definedName>
    <definedName name="Override___Wholesale_WACC___notional___Gearing___nominal.WN">#REF!</definedName>
    <definedName name="Override___Wholesale_WACC___notional___Gearing___nominal.WR">#REF!</definedName>
    <definedName name="Override___Wholesale_WACC___notional___Gearing___nominal.WWN">#REF!</definedName>
    <definedName name="Override___Year_on_year___change___CPI_H___Financial_year_average_indices_year_on_year__">#REF!</definedName>
    <definedName name="Override__dividend_yield">#REF!</definedName>
    <definedName name="OXF">#REF!</definedName>
    <definedName name="OXON">#REF!</definedName>
    <definedName name="Ozonation_EF_N2O">#REF!</definedName>
    <definedName name="Ozone_Drink">#REF!</definedName>
    <definedName name="P_L_expenditure_not_allowable_as_a_deduction_from_taxable_trading_profits___Wholesale___nominal">#REF!</definedName>
    <definedName name="P_L_expenditure_relating_to_renewals_not_allowable_as_a_deduction_from_taxable_trading_profits___Wholesale___nominal">#REF!</definedName>
    <definedName name="Passenger_Dom_CO2">#REF!</definedName>
    <definedName name="Passenger_Dom_pkm">#REF!</definedName>
    <definedName name="Passenger_Dom_Uplift">#REF!</definedName>
    <definedName name="Passenger_Freight_Dom_Uplift">#REF!</definedName>
    <definedName name="Passenger_Freight_LH_Uplift">#REF!</definedName>
    <definedName name="Passenger_Freight_SH_Uplift">#REF!</definedName>
    <definedName name="Passenger_LH_Ave_CO2">#REF!</definedName>
    <definedName name="Passenger_LH_Ave_pkm">#REF!</definedName>
    <definedName name="Passenger_LH_Busin_CO2">#REF!</definedName>
    <definedName name="Passenger_LH_Busin_pkm">#REF!</definedName>
    <definedName name="Passenger_LH_CO2">#REF!</definedName>
    <definedName name="Passenger_LH_Econ_CO2">#REF!</definedName>
    <definedName name="Passenger_LH_Econ_pkm">#REF!</definedName>
    <definedName name="Passenger_LH_First_CO2">#REF!</definedName>
    <definedName name="Passenger_LH_First_pkm">#REF!</definedName>
    <definedName name="Passenger_LH_Prem_Econ_CO2">#REF!</definedName>
    <definedName name="Passenger_LH_Prem_Econ_pkm">#REF!</definedName>
    <definedName name="Passenger_LH_Uplift">#REF!</definedName>
    <definedName name="Passenger_SH_Ave_CO2">#REF!</definedName>
    <definedName name="Passenger_SH_Ave_pkm">#REF!</definedName>
    <definedName name="Passenger_SH_Busin_CO2">#REF!</definedName>
    <definedName name="Passenger_SH_Busin_pkm">#REF!</definedName>
    <definedName name="Passenger_SH_CO2">#REF!</definedName>
    <definedName name="Passenger_SH_Econ_CO2">#REF!</definedName>
    <definedName name="Passenger_SH_Econ_pkm">#REF!</definedName>
    <definedName name="Passenger_SH_Uplift">#REF!</definedName>
    <definedName name="path_LTDS">#REF!</definedName>
    <definedName name="path_LTDS_2nd">#REF!</definedName>
    <definedName name="path_totex">#REF!</definedName>
    <definedName name="Paul">#REF!</definedName>
    <definedName name="PAYG____control___real.ADDN1">#REF!</definedName>
    <definedName name="PAYG____control___real.ADDN2">#REF!</definedName>
    <definedName name="PAYG____control___real.BR">#REF!</definedName>
    <definedName name="PAYG____control___real.WN">#REF!</definedName>
    <definedName name="PAYG____control___real.WR">#REF!</definedName>
    <definedName name="PAYG____control___real.WWN">#REF!</definedName>
    <definedName name="PAYG___nominal.ADDN1">#REF!</definedName>
    <definedName name="PAYG___nominal.ADDN2">#REF!</definedName>
    <definedName name="PAYG___nominal.BR">#REF!</definedName>
    <definedName name="PAYG___nominal.WN">#REF!</definedName>
    <definedName name="PAYG___nominal.WR">#REF!</definedName>
    <definedName name="PAYG___nominal.WWN">#REF!</definedName>
    <definedName name="PAYG___real.ADDN1">#REF!</definedName>
    <definedName name="PAYG___real.ADDN2">#REF!</definedName>
    <definedName name="PAYG___real.BR">#REF!</definedName>
    <definedName name="PAYG___real.WN">#REF!</definedName>
    <definedName name="PAYG___real.WR">#REF!</definedName>
    <definedName name="PAYG___real.WWN">#REF!</definedName>
    <definedName name="PAYG___real___ADDN1">#REF!</definedName>
    <definedName name="PAYG___real___ADDN2">#REF!</definedName>
    <definedName name="PAYG___real___BR">#REF!</definedName>
    <definedName name="PAYG___real___WR">#REF!</definedName>
    <definedName name="PAYG___real___WWN">#REF!</definedName>
    <definedName name="PAYG___real__WN">#REF!</definedName>
    <definedName name="PAYG___Wholesale___real">#REF!</definedName>
    <definedName name="PAYG_Totex___Appointee___nominal">#REF!</definedName>
    <definedName name="PAYG_Totex___Wholesale___nominal">#REF!</definedName>
    <definedName name="Pct_Tol">#REF!</definedName>
    <definedName name="pe_sewage">#REF!</definedName>
    <definedName name="Pension_accounting_charge___control___nominal.ADDN1">#REF!</definedName>
    <definedName name="Pension_accounting_charge___control___nominal.ADDN2">#REF!</definedName>
    <definedName name="Pension_accounting_charge___control___nominal.BR">#REF!</definedName>
    <definedName name="Pension_accounting_charge___control___nominal.WN">#REF!</definedName>
    <definedName name="Pension_accounting_charge___control___nominal.WR">#REF!</definedName>
    <definedName name="Pension_accounting_charge___control___nominal.WWN">#REF!</definedName>
    <definedName name="Pension_accounting_charge___post_financeability___control___nominal.ADDN1">#REF!</definedName>
    <definedName name="Pension_accounting_charge___post_financeability___control___nominal.ADDN2">#REF!</definedName>
    <definedName name="Pension_accounting_charge___post_financeability___control___nominal.BR">#REF!</definedName>
    <definedName name="Pension_accounting_charge___post_financeability___control___nominal.WN">#REF!</definedName>
    <definedName name="Pension_accounting_charge___post_financeability___control___nominal.WR">#REF!</definedName>
    <definedName name="Pension_accounting_charge___post_financeability___control___nominal.WWN">#REF!</definedName>
    <definedName name="Pension_contributions___Appointee___nominal">#REF!</definedName>
    <definedName name="Pension_contributions___Appointee___nominal.NEG">#REF!</definedName>
    <definedName name="Pension_deficit_recovery____real___WR">#REF!</definedName>
    <definedName name="Pension_deficit_recovery___real___ADDN1">#REF!</definedName>
    <definedName name="Pension_deficit_recovery___real___ADDN2">#REF!</definedName>
    <definedName name="Pension_deficit_recovery___real___BR">#REF!</definedName>
    <definedName name="Pension_deficit_recovery___real___WN">#REF!</definedName>
    <definedName name="Pension_deficit_recovery___real___WWN">#REF!</definedName>
    <definedName name="Pension_deficit_repair_allowance___nominal.ADDN1">#REF!</definedName>
    <definedName name="Pension_deficit_repair_allowance___nominal.ADDN2">#REF!</definedName>
    <definedName name="Pension_deficit_repair_allowance___nominal.BR">#REF!</definedName>
    <definedName name="Pension_deficit_repair_allowance___nominal.WN">#REF!</definedName>
    <definedName name="Pension_deficit_repair_allowance___nominal.WR">#REF!</definedName>
    <definedName name="Pension_deficit_repair_allowance___nominal.WWN">#REF!</definedName>
    <definedName name="Pension_deficit_repair_allowance___Wholesale___nominal">#REF!</definedName>
    <definedName name="percent_fraction_conversion">#REF!</definedName>
    <definedName name="Perfluorobutane_CO2eq_GWP">#REF!</definedName>
    <definedName name="Perfluorobutane_Weight">#REF!</definedName>
    <definedName name="Perfluorocyclobutane_CO2eq_GWP">#REF!</definedName>
    <definedName name="Perfluorocyclobutane_Weight">#REF!</definedName>
    <definedName name="Perfluoroethane_CO2eq_GWP">#REF!</definedName>
    <definedName name="Perfluoroethane_Weight">#REF!</definedName>
    <definedName name="Perfluorohexane_CO2eq_GWP">#REF!</definedName>
    <definedName name="Perfluorohexane_Weight">#REF!</definedName>
    <definedName name="Perfluoromethane_CO2eq_GWP">#REF!</definedName>
    <definedName name="Perfluoromethane_Weight">#REF!</definedName>
    <definedName name="Perfluoropentane_CO2eq_GWP">#REF!</definedName>
    <definedName name="Perfluoropentane_Weight">#REF!</definedName>
    <definedName name="Perfluoropropane_CO2eq_GWP">#REF!</definedName>
    <definedName name="Perfluoropropane_Weight">#REF!</definedName>
    <definedName name="Period_number">#REF!</definedName>
    <definedName name="persons_UK">#REF!</definedName>
    <definedName name="Petrol_EF_CO2">#REF!</definedName>
    <definedName name="Petrol_Transport_Freight">#REF!</definedName>
    <definedName name="Petrol_Transport_Passenger">#REF!</definedName>
    <definedName name="Petrol_Van_CO2">#REF!</definedName>
    <definedName name="Petrol_Van_Miles">#REF!</definedName>
    <definedName name="po" hidden="1">{"mass bal",#N/A,FALSE,"Standard_mass_bal_template";"ied sheet",#N/A,FALSE,"Standard_mass_bal_template"}</definedName>
    <definedName name="PolicyAssumptionName">#REF!</definedName>
    <definedName name="POPN">#REF!</definedName>
    <definedName name="Positive_tax_calculated___nominal.ADDN1">#REF!</definedName>
    <definedName name="Positive_tax_calculated___nominal.ADDN2">#REF!</definedName>
    <definedName name="Positive_tax_calculated___nominal.BR">#REF!</definedName>
    <definedName name="Positive_tax_calculated___nominal.WN">#REF!</definedName>
    <definedName name="Positive_tax_calculated___nominal.WR">#REF!</definedName>
    <definedName name="Positive_tax_calculated___nominal.WWN">#REF!</definedName>
    <definedName name="Positive_tax_calculated___post_financeability___nominal.ADDN1">#REF!</definedName>
    <definedName name="Positive_tax_calculated___post_financeability___nominal.ADDN2">#REF!</definedName>
    <definedName name="Positive_tax_calculated___post_financeability___nominal.BR">#REF!</definedName>
    <definedName name="Positive_tax_calculated___post_financeability___nominal.WN">#REF!</definedName>
    <definedName name="Positive_tax_calculated___post_financeability___nominal.WR">#REF!</definedName>
    <definedName name="Positive_tax_calculated___post_financeability___nominal.WWN">#REF!</definedName>
    <definedName name="Post_2025_RCV___nominal.ADDN1">#REF!</definedName>
    <definedName name="Post_2025_RCV___nominal.ADDN1.BEG">#REF!</definedName>
    <definedName name="Post_2025_RCV___nominal.ADDN2">#REF!</definedName>
    <definedName name="Post_2025_RCV___nominal.ADDN2.BEG">#REF!</definedName>
    <definedName name="Post_2025_RCV___nominal.BR">#REF!</definedName>
    <definedName name="Post_2025_RCV___nominal.BR.BEG">#REF!</definedName>
    <definedName name="Post_2025_RCV___nominal.WN">#REF!</definedName>
    <definedName name="Post_2025_RCV___nominal.WN.BEG">#REF!</definedName>
    <definedName name="Post_2025_RCV___nominal.WR">#REF!</definedName>
    <definedName name="Post_2025_RCV___nominal.WR.BEG">#REF!</definedName>
    <definedName name="Post_2025_RCV___nominal.WWN">#REF!</definedName>
    <definedName name="Post_2025_RCV___nominal.WWN.BEG">#REF!</definedName>
    <definedName name="Post_2025_RCV___nominal___not_negative_check.ADDN1">#REF!</definedName>
    <definedName name="Post_2025_RCV___nominal___not_negative_check.ADDN2">#REF!</definedName>
    <definedName name="Post_2025_RCV___nominal___not_negative_check.BR">#REF!</definedName>
    <definedName name="Post_2025_RCV___nominal___not_negative_check.WN">#REF!</definedName>
    <definedName name="Post_2025_RCV___nominal___not_negative_check.WR">#REF!</definedName>
    <definedName name="Post_2025_RCV___nominal___not_negative_check.WWN">#REF!</definedName>
    <definedName name="Post_2025_RCV___nominal___not_negative_check_overall.ADDN1">#REF!</definedName>
    <definedName name="Post_2025_RCV___nominal___not_negative_check_overall.ADDN2">#REF!</definedName>
    <definedName name="Post_2025_RCV___nominal___not_negative_check_overall.BR">#REF!</definedName>
    <definedName name="Post_2025_RCV___nominal___not_negative_check_overall.WN">#REF!</definedName>
    <definedName name="Post_2025_RCV___nominal___not_negative_check_overall.WR">#REF!</definedName>
    <definedName name="Post_2025_RCV___nominal___not_negative_check_overall.WWN">#REF!</definedName>
    <definedName name="Post_2025_RCV___opening_plus_movement___nominal.ADDN1">#REF!</definedName>
    <definedName name="Post_2025_RCV___opening_plus_movement___nominal.ADDN2">#REF!</definedName>
    <definedName name="Post_2025_RCV___opening_plus_movement___nominal.BR">#REF!</definedName>
    <definedName name="Post_2025_RCV___opening_plus_movement___nominal.WN">#REF!</definedName>
    <definedName name="Post_2025_RCV___opening_plus_movement___nominal.WR">#REF!</definedName>
    <definedName name="Post_2025_RCV___opening_plus_movement___nominal.WWN">#REF!</definedName>
    <definedName name="Post_2025_RCV___real.ADDN1">#REF!</definedName>
    <definedName name="Post_2025_RCV___real.ADDN2">#REF!</definedName>
    <definedName name="Post_2025_RCV___real.BR">#REF!</definedName>
    <definedName name="Post_2025_RCV___real.WN">#REF!</definedName>
    <definedName name="Post_2025_RCV___real.WR">#REF!</definedName>
    <definedName name="Post_2025_RCV___real.WWN">#REF!</definedName>
    <definedName name="Post_2025_RCV_additions___nominal.ADDN1">#REF!</definedName>
    <definedName name="Post_2025_RCV_additions___nominal.ADDN2">#REF!</definedName>
    <definedName name="Post_2025_RCV_additions___nominal.BR">#REF!</definedName>
    <definedName name="Post_2025_RCV_additions___nominal.WN">#REF!</definedName>
    <definedName name="Post_2025_RCV_additions___nominal.WR">#REF!</definedName>
    <definedName name="Post_2025_RCV_additions___nominal.WWN">#REF!</definedName>
    <definedName name="Post_2025_RCV_additions___real.ADDN1">#REF!</definedName>
    <definedName name="Post_2025_RCV_additions___real.ADDN2">#REF!</definedName>
    <definedName name="Post_2025_RCV_additions___real.BR">#REF!</definedName>
    <definedName name="Post_2025_RCV_additions___real.WN">#REF!</definedName>
    <definedName name="Post_2025_RCV_additions___real.WR">#REF!</definedName>
    <definedName name="Post_2025_RCV_additions___real.WWN">#REF!</definedName>
    <definedName name="Post_2025_RCV_run_off___nominal.ADDN1">#REF!</definedName>
    <definedName name="Post_2025_RCV_run_off___nominal.ADDN2">#REF!</definedName>
    <definedName name="Post_2025_RCV_run_off___nominal.BR">#REF!</definedName>
    <definedName name="Post_2025_RCV_run_off___nominal.WN">#REF!</definedName>
    <definedName name="Post_2025_RCV_run_off___nominal.WR">#REF!</definedName>
    <definedName name="Post_2025_RCV_run_off___nominal.WWN">#REF!</definedName>
    <definedName name="Post_2025_RCV_run_off___real.ADDN1">#REF!</definedName>
    <definedName name="Post_2025_RCV_run_off___real.ADDN2">#REF!</definedName>
    <definedName name="Post_2025_RCV_run_off___real.BR">#REF!</definedName>
    <definedName name="Post_2025_RCV_run_off___real.WN">#REF!</definedName>
    <definedName name="Post_2025_RCV_run_off___real.WR">#REF!</definedName>
    <definedName name="Post_2025_RCV_run_off___real.WWN">#REF!</definedName>
    <definedName name="Post_2025_RCV_run_off_after_year_of_addition_to_RCV___nominal.ADDN1">#REF!</definedName>
    <definedName name="Post_2025_RCV_run_off_after_year_of_addition_to_RCV___nominal.ADDN2">#REF!</definedName>
    <definedName name="Post_2025_RCV_run_off_after_year_of_addition_to_RCV___nominal.BR">#REF!</definedName>
    <definedName name="Post_2025_RCV_run_off_after_year_of_addition_to_RCV___nominal.WN">#REF!</definedName>
    <definedName name="Post_2025_RCV_run_off_after_year_of_addition_to_RCV___nominal.WR">#REF!</definedName>
    <definedName name="Post_2025_RCV_run_off_after_year_of_addition_to_RCV___nominal.WWN">#REF!</definedName>
    <definedName name="Post_2025_RCV_run_off_in_year_of_addition_to_RCV___nominal.ADDN1">#REF!</definedName>
    <definedName name="Post_2025_RCV_run_off_in_year_of_addition_to_RCV___nominal.ADDN2">#REF!</definedName>
    <definedName name="Post_2025_RCV_run_off_in_year_of_addition_to_RCV___nominal.BR">#REF!</definedName>
    <definedName name="Post_2025_RCV_run_off_in_year_of_addition_to_RCV___nominal.WN">#REF!</definedName>
    <definedName name="Post_2025_RCV_run_off_in_year_of_addition_to_RCV___nominal.WR">#REF!</definedName>
    <definedName name="Post_2025_RCV_run_off_in_year_of_addition_to_RCV___nominal.WWN">#REF!</definedName>
    <definedName name="Post_financeability_adjustments___nominal.ADDN1">#REF!</definedName>
    <definedName name="Post_financeability_adjustments___nominal.ADDN2">#REF!</definedName>
    <definedName name="Post_financeability_adjustments___nominal.BR">#REF!</definedName>
    <definedName name="Post_financeability_adjustments___nominal.WN">#REF!</definedName>
    <definedName name="Post_financeability_adjustments___nominal.WR">#REF!</definedName>
    <definedName name="Post_financeability_adjustments___nominal.WWN">#REF!</definedName>
    <definedName name="Post_financeability_adjustments___real___ADDN1">#REF!</definedName>
    <definedName name="Post_financeability_adjustments___real___ADDN2">#REF!</definedName>
    <definedName name="Post_financeability_adjustments___real___BR">#REF!</definedName>
    <definedName name="Post_financeability_adjustments___real___WN">#REF!</definedName>
    <definedName name="Post_financeability_adjustments___real___WR">#REF!</definedName>
    <definedName name="Post_financeability_adjustments___real___WWN">#REF!</definedName>
    <definedName name="Post_financeability_adjustments_eligible_for_tax_uplift___real.ADDN1">#REF!</definedName>
    <definedName name="Post_financeability_adjustments_eligible_for_tax_uplift___real.ADDN2">#REF!</definedName>
    <definedName name="Post_financeability_adjustments_eligible_for_tax_uplift___real.BR">#REF!</definedName>
    <definedName name="Post_financeability_adjustments_eligible_for_tax_uplift___real.WN">#REF!</definedName>
    <definedName name="Post_financeability_adjustments_eligible_for_tax_uplift___real.WR">#REF!</definedName>
    <definedName name="Post_financeability_adjustments_eligible_for_tax_uplift___real.WWN">#REF!</definedName>
    <definedName name="Post_financeability_adjustments_not_eligible_for_tax_uplift___alert.ADDN1">#REF!</definedName>
    <definedName name="Post_financeability_adjustments_not_eligible_for_tax_uplift___alert.ADDN2">#REF!</definedName>
    <definedName name="Post_financeability_adjustments_not_eligible_for_tax_uplift___alert.BR">#REF!</definedName>
    <definedName name="Post_financeability_adjustments_not_eligible_for_tax_uplift___alert.WN">#REF!</definedName>
    <definedName name="Post_financeability_adjustments_not_eligible_for_tax_uplift___alert.WR">#REF!</definedName>
    <definedName name="Post_financeability_adjustments_not_eligible_for_tax_uplift___alert.WWN">#REF!</definedName>
    <definedName name="Post_financeability_adjustments_not_eligible_for_tax_uplift___alert_overall.ADDN1">#REF!</definedName>
    <definedName name="Post_financeability_adjustments_not_eligible_for_tax_uplift___alert_overall.ADDN2">#REF!</definedName>
    <definedName name="Post_financeability_adjustments_not_eligible_for_tax_uplift___alert_overall.BR">#REF!</definedName>
    <definedName name="Post_financeability_adjustments_not_eligible_for_tax_uplift___alert_overall.WN">#REF!</definedName>
    <definedName name="Post_financeability_adjustments_not_eligible_for_tax_uplift___alert_overall.WR">#REF!</definedName>
    <definedName name="Post_financeability_adjustments_not_eligible_for_tax_uplift___alert_overall.WWN">#REF!</definedName>
    <definedName name="Post_financeability_adjustments_not_eligible_for_tax_uplift___real.ADDN1">#REF!</definedName>
    <definedName name="Post_financeability_adjustments_not_eligible_for_tax_uplift___real.ADDN2">#REF!</definedName>
    <definedName name="Post_financeability_adjustments_not_eligible_for_tax_uplift___real.BR">#REF!</definedName>
    <definedName name="Post_financeability_adjustments_not_eligible_for_tax_uplift___real.WN">#REF!</definedName>
    <definedName name="Post_financeability_adjustments_not_eligible_for_tax_uplift___real.WR">#REF!</definedName>
    <definedName name="Post_financeability_adjustments_not_eligible_for_tax_uplift___real.WWN">#REF!</definedName>
    <definedName name="Post_financeability_Interest_adjustment_for_retail_business___nominal">#REF!</definedName>
    <definedName name="Post_financeability_Interest_adjustment_for_retail_residential___nominal">#REF!</definedName>
    <definedName name="Post_financeability_not_eligble_for_tax_uplift_adjusted_for_double_count___real.ADDN1">#REF!</definedName>
    <definedName name="Post_financeability_not_eligble_for_tax_uplift_adjusted_for_double_count___real.ADDN2">#REF!</definedName>
    <definedName name="Post_financeability_not_eligble_for_tax_uplift_adjusted_for_double_count___real.BR">#REF!</definedName>
    <definedName name="Post_financeability_not_eligble_for_tax_uplift_adjusted_for_double_count___real.WN">#REF!</definedName>
    <definedName name="Post_financeability_not_eligble_for_tax_uplift_adjusted_for_double_count___real.WR">#REF!</definedName>
    <definedName name="Post_financeability_not_eligble_for_tax_uplift_adjusted_for_double_count___real.WWN">#REF!</definedName>
    <definedName name="Post_forecast_period_flag">#REF!</definedName>
    <definedName name="Post_forecast_period_flag_total">#REF!</definedName>
    <definedName name="Post_tax_cash_flow___Business___nominal">#REF!</definedName>
    <definedName name="Post_tax_cash_flow___Residential___nominal">#REF!</definedName>
    <definedName name="Post_tax_return_on_RCV">#REF!</definedName>
    <definedName name="Post_tax_return_on_RCV___ADDN1__nominal">#REF!</definedName>
    <definedName name="Post_tax_return_on_RCV___ADDN2___nominal">#REF!</definedName>
    <definedName name="Post_tax_return_on_RCV___BR___nominal">#REF!</definedName>
    <definedName name="Post_tax_return_on_RCV___control.ADDN1">#REF!</definedName>
    <definedName name="Post_tax_return_on_RCV___control.ADDN2">#REF!</definedName>
    <definedName name="Post_tax_return_on_RCV___control.BR">#REF!</definedName>
    <definedName name="Post_tax_return_on_RCV___control.WN">#REF!</definedName>
    <definedName name="Post_tax_return_on_RCV___control.WR">#REF!</definedName>
    <definedName name="Post_tax_return_on_RCV___control.WWN">#REF!</definedName>
    <definedName name="Post_tax_return_on_RCV___WN___nominal">#REF!</definedName>
    <definedName name="Post_tax_return_on_RCV___WR___nominal">#REF!</definedName>
    <definedName name="Post_tax_return_on_RCV___WWN___nominal">#REF!</definedName>
    <definedName name="Power_CHP">#REF!</definedName>
    <definedName name="Power_NGasCHP_Admin">#REF!</definedName>
    <definedName name="Power_NGasCHP_Drink">#REF!</definedName>
    <definedName name="Power_NGasCHP_Import1">#REF!</definedName>
    <definedName name="Power_NGasCHP_Import2">#REF!</definedName>
    <definedName name="Power_NGasCHP_Sewage">#REF!</definedName>
    <definedName name="POWYS">#REF!</definedName>
    <definedName name="pp" hidden="1">{"mass bal",#N/A,FALSE,"Standard_mass_bal_template";"ied sheet",#N/A,FALSE,"Standard_mass_bal_template"}</definedName>
    <definedName name="PPM_Actuals">#REF!</definedName>
    <definedName name="Pre_2020_RCV___nominal.ADDN1">#REF!</definedName>
    <definedName name="Pre_2020_RCV___nominal.ADDN1.BEG">#REF!</definedName>
    <definedName name="Pre_2020_RCV___nominal.ADDN2">#REF!</definedName>
    <definedName name="Pre_2020_RCV___nominal.ADDN2.BEG">#REF!</definedName>
    <definedName name="Pre_2020_RCV___nominal.BR">#REF!</definedName>
    <definedName name="Pre_2020_RCV___nominal.BR.BEG">#REF!</definedName>
    <definedName name="Pre_2020_RCV___nominal.WN">#REF!</definedName>
    <definedName name="Pre_2020_RCV___nominal.WN.BEG">#REF!</definedName>
    <definedName name="Pre_2020_RCV___nominal.WR">#REF!</definedName>
    <definedName name="Pre_2020_RCV___nominal.WR.BEG">#REF!</definedName>
    <definedName name="Pre_2020_RCV___nominal.WWN">#REF!</definedName>
    <definedName name="Pre_2020_RCV___nominal.WWN.BEG">#REF!</definedName>
    <definedName name="Pre_2020_RCV___not_negative_check.ADDN1">#REF!</definedName>
    <definedName name="Pre_2020_RCV___not_negative_check.ADDN2">#REF!</definedName>
    <definedName name="Pre_2020_RCV___not_negative_check.BR">#REF!</definedName>
    <definedName name="Pre_2020_RCV___not_negative_check.WN">#REF!</definedName>
    <definedName name="Pre_2020_RCV___not_negative_check.WR">#REF!</definedName>
    <definedName name="Pre_2020_RCV___not_negative_check.WWN">#REF!</definedName>
    <definedName name="Pre_2020_RCV___not_negative_check_overall.ADDN1">#REF!</definedName>
    <definedName name="Pre_2020_RCV___not_negative_check_overall.ADDN2">#REF!</definedName>
    <definedName name="Pre_2020_RCV___not_negative_check_overall.BR">#REF!</definedName>
    <definedName name="Pre_2020_RCV___not_negative_check_overall.WN">#REF!</definedName>
    <definedName name="Pre_2020_RCV___not_negative_check_overall.WR">#REF!</definedName>
    <definedName name="Pre_2020_RCV___not_negative_check_overall.WWN">#REF!</definedName>
    <definedName name="Pre_2020_RCV___opening_plus_indexation___nominal.ADDN1">#REF!</definedName>
    <definedName name="Pre_2020_RCV___opening_plus_indexation___nominal.ADDN2">#REF!</definedName>
    <definedName name="Pre_2020_RCV___opening_plus_indexation___nominal.BR">#REF!</definedName>
    <definedName name="Pre_2020_RCV___opening_plus_indexation___nominal.WN">#REF!</definedName>
    <definedName name="Pre_2020_RCV___opening_plus_indexation___nominal.WR">#REF!</definedName>
    <definedName name="Pre_2020_RCV___opening_plus_indexation___nominal.WWN">#REF!</definedName>
    <definedName name="Pre_2020_RCV___real.ADDN1">#REF!</definedName>
    <definedName name="Pre_2020_RCV___real.ADDN2">#REF!</definedName>
    <definedName name="Pre_2020_RCV___real.BR">#REF!</definedName>
    <definedName name="Pre_2020_RCV___real.WN">#REF!</definedName>
    <definedName name="Pre_2020_RCV___real.WR">#REF!</definedName>
    <definedName name="Pre_2020_RCV___real.WWN">#REF!</definedName>
    <definedName name="Pre_2020_RCV___run_off___real.ADDN1">#REF!</definedName>
    <definedName name="Pre_2020_RCV___run_off___real.ADDN2">#REF!</definedName>
    <definedName name="Pre_2020_RCV___run_off___real.BR">#REF!</definedName>
    <definedName name="Pre_2020_RCV___run_off___real.WN">#REF!</definedName>
    <definedName name="Pre_2020_RCV___run_off___real.WR">#REF!</definedName>
    <definedName name="Pre_2020_RCV___run_off___real.WWN">#REF!</definedName>
    <definedName name="Pre_2020_RCV___run_off__nominal.ADDN1">#REF!</definedName>
    <definedName name="Pre_2020_RCV___run_off__nominal.ADDN2">#REF!</definedName>
    <definedName name="Pre_2020_RCV___run_off__nominal.BR">#REF!</definedName>
    <definedName name="Pre_2020_RCV___run_off__nominal.WN">#REF!</definedName>
    <definedName name="Pre_2020_RCV___run_off__nominal.WR">#REF!</definedName>
    <definedName name="Pre_2020_RCV___run_off__nominal.WWN">#REF!</definedName>
    <definedName name="Pre_2020_RCV_initial_balance___nominal.ADDN1">#REF!</definedName>
    <definedName name="Pre_2020_RCV_initial_balance___nominal.ADDN2">#REF!</definedName>
    <definedName name="Pre_2020_RCV_initial_balance___nominal.BR">#REF!</definedName>
    <definedName name="Pre_2020_RCV_initial_balance___nominal.WN">#REF!</definedName>
    <definedName name="Pre_2020_RCV_initial_balance___nominal.WR">#REF!</definedName>
    <definedName name="Pre_2020_RCV_initial_balance___nominal.WWN">#REF!</definedName>
    <definedName name="Pre_2020_RCV_initial_balance___not_negative_check.ADDN1">#REF!</definedName>
    <definedName name="Pre_2020_RCV_initial_balance___not_negative_check.ADDN2">#REF!</definedName>
    <definedName name="Pre_2020_RCV_initial_balance___not_negative_check.BR">#REF!</definedName>
    <definedName name="Pre_2020_RCV_initial_balance___not_negative_check.WN">#REF!</definedName>
    <definedName name="Pre_2020_RCV_initial_balance___not_negative_check.WR">#REF!</definedName>
    <definedName name="Pre_2020_RCV_initial_balance___not_negative_check.WWN">#REF!</definedName>
    <definedName name="Pre_2020_RCV_initial_balance___not_negative_check_overall.ADDN1">#REF!</definedName>
    <definedName name="Pre_2020_RCV_initial_balance___not_negative_check_overall.ADDN2">#REF!</definedName>
    <definedName name="Pre_2020_RCV_initial_balance___not_negative_check_overall.BR">#REF!</definedName>
    <definedName name="Pre_2020_RCV_initial_balance___not_negative_check_overall.WN">#REF!</definedName>
    <definedName name="Pre_2020_RCV_initial_balance___not_negative_check_overall.WR">#REF!</definedName>
    <definedName name="Pre_2020_RCV_initial_balance___not_negative_check_overall.WWN">#REF!</definedName>
    <definedName name="Pre_2020_RCV_initial_balance___wholesale___nominal">#REF!</definedName>
    <definedName name="Pre_forecast_period_flag">#REF!</definedName>
    <definedName name="Pre_forecast_period_flag_total">#REF!</definedName>
    <definedName name="Pre_tax_cash_flow___Business___nominal">#REF!</definedName>
    <definedName name="Pre_tax_cash_flow___Residential___nominal">#REF!</definedName>
    <definedName name="Pre_tax_return_on_RCV">#REF!</definedName>
    <definedName name="Pre_tax_return_on_RCV___ADDN1___nominal">#REF!</definedName>
    <definedName name="Pre_tax_return_on_RCV___ADDN2___nominal">#REF!</definedName>
    <definedName name="Pre_tax_return_on_RCV___BR___nominal">#REF!</definedName>
    <definedName name="Pre_tax_return_on_RCV___control.ADDN1">#REF!</definedName>
    <definedName name="Pre_tax_return_on_RCV___control.ADDN2">#REF!</definedName>
    <definedName name="Pre_tax_return_on_RCV___control.BR">#REF!</definedName>
    <definedName name="Pre_tax_return_on_RCV___control.WN">#REF!</definedName>
    <definedName name="Pre_tax_return_on_RCV___control.WR">#REF!</definedName>
    <definedName name="Pre_tax_return_on_RCV___control.WWN">#REF!</definedName>
    <definedName name="Pre_tax_return_on_RCV___WN___nominal">#REF!</definedName>
    <definedName name="Pre_tax_return_on_RCV___WR___nominal">#REF!</definedName>
    <definedName name="Pre_tax_return_on_RCV___WWN___nominal">#REF!</definedName>
    <definedName name="PriceBaseCurrency">#REF!</definedName>
    <definedName name="PriceBaseFinancialYears">#REF!</definedName>
    <definedName name="PriceBaseType">#REF!</definedName>
    <definedName name="PriceBaseYearAndMonth">#REF!</definedName>
    <definedName name="PricingType">#REF!</definedName>
    <definedName name="PrimaryRC04">#REF!</definedName>
    <definedName name="PrimaryRC05">#REF!</definedName>
    <definedName name="_xlnm.Print_Area">#REF!</definedName>
    <definedName name="Print_Area_T16">#REF!</definedName>
    <definedName name="Proceeds_from_share_issues___Appointee___nominal">#REF!</definedName>
    <definedName name="Proceeds_from_share_issues___control___nominal.ADDN1">#REF!</definedName>
    <definedName name="Proceeds_from_share_issues___control___nominal.ADDN2">#REF!</definedName>
    <definedName name="Proceeds_from_share_issues___control___nominal.BR">#REF!</definedName>
    <definedName name="Proceeds_from_share_issues___control___nominal.WN">#REF!</definedName>
    <definedName name="Proceeds_from_share_issues___control___nominal.WR">#REF!</definedName>
    <definedName name="Proceeds_from_share_issues___control___nominal.WWN">#REF!</definedName>
    <definedName name="Proceeds_from_share_issues___Wholesale___nominal">#REF!</definedName>
    <definedName name="ProfileInps">#REF!</definedName>
    <definedName name="Profit_after_tax___Appointee___nominal">#REF!</definedName>
    <definedName name="Profit_after_tax_post_financeability_adjustment___appointee___nominal">#REF!</definedName>
    <definedName name="Profit_before_tax___Appointee___nominal">#REF!</definedName>
    <definedName name="progs">#REF!</definedName>
    <definedName name="Project_List___by_Subline">#REF!</definedName>
    <definedName name="Properties_WW">#REF!</definedName>
    <definedName name="Proportion_of_debtors_to_revenue">#REF!</definedName>
    <definedName name="Proportion_of_net_margin_customers___Tariff_Band.1">#REF!</definedName>
    <definedName name="Proportion_of_net_margin_customers___Tariff_Band.2">#REF!</definedName>
    <definedName name="Proportion_of_net_margin_customers___Tariff_Band.3">#REF!</definedName>
    <definedName name="Proportion_of_non_PAYG_Totex_that_is_subject_to_depreciation_in_year_of_addition_to_RCV">#REF!</definedName>
    <definedName name="Proportion_of_RCV_for_control.ADDN1">#REF!</definedName>
    <definedName name="Proportion_of_RCV_for_control.ADDN2">#REF!</definedName>
    <definedName name="Proportion_of_RCV_for_control.BR">#REF!</definedName>
    <definedName name="Proportion_of_RCV_for_control.WN">#REF!</definedName>
    <definedName name="Proportion_of_RCV_for_control.WR">#REF!</definedName>
    <definedName name="Proportion_of_RCV_for_control.WWN">#REF!</definedName>
    <definedName name="Proportion_of_tariff_costs.1">#REF!</definedName>
    <definedName name="Proportion_of_tariff_costs.2">#REF!</definedName>
    <definedName name="Proportion_of_tariff_costs.3">#REF!</definedName>
    <definedName name="Proposed_residential_retail_net_margin">#REF!</definedName>
    <definedName name="Provision___Appointee___nominal">#REF!</definedName>
    <definedName name="Provision_liabilities_balance___Appointee___nominal">#REF!</definedName>
    <definedName name="Provisions_balance___control___nominal.ADDN1">#REF!</definedName>
    <definedName name="Provisions_balance___control___nominal.ADDN1.BEG">#REF!</definedName>
    <definedName name="Provisions_balance___control___nominal.ADDN2">#REF!</definedName>
    <definedName name="Provisions_balance___control___nominal.ADDN2.BEG">#REF!</definedName>
    <definedName name="Provisions_balance___control___nominal.BR">#REF!</definedName>
    <definedName name="Provisions_balance___control___nominal.BR.BEG">#REF!</definedName>
    <definedName name="Provisions_balance___control___nominal.WN">#REF!</definedName>
    <definedName name="Provisions_balance___control___nominal.WN.BEG">#REF!</definedName>
    <definedName name="Provisions_balance___control___nominal.WR">#REF!</definedName>
    <definedName name="Provisions_balance___control___nominal.WR.BEG">#REF!</definedName>
    <definedName name="Provisions_balance___control___nominal.WWN">#REF!</definedName>
    <definedName name="Provisions_balance___control___nominal.WWN.BEG">#REF!</definedName>
    <definedName name="Provisions_balance___Wholesale___nominal">#REF!</definedName>
    <definedName name="PRT">#REF!</definedName>
    <definedName name="PRTBPinputs">#REF!</definedName>
    <definedName name="PRTBPtrans">#REF!</definedName>
    <definedName name="PRTCOUNT">#REF!</definedName>
    <definedName name="PRTEND">#REF!</definedName>
    <definedName name="PRTSTART">#REF!</definedName>
    <definedName name="PRTtransition">#REF!</definedName>
    <definedName name="PSETUP">#REF!</definedName>
    <definedName name="PTABLE">#REF!</definedName>
    <definedName name="pty">#REF!</definedName>
    <definedName name="PV_base_date">#REF!</definedName>
    <definedName name="PV_discount_factor.ADDN1">#REF!</definedName>
    <definedName name="PV_discount_factor.ADDN2">#REF!</definedName>
    <definedName name="PV_discount_factor.BR">#REF!</definedName>
    <definedName name="PV_discount_factor.WN">#REF!</definedName>
    <definedName name="PV_discount_factor.WR">#REF!</definedName>
    <definedName name="PV_discount_factor.WWN">#REF!</definedName>
    <definedName name="PV_discount_factor___BR">#REF!</definedName>
    <definedName name="PV_of_re_profiled_allowed_revenue___active___real.ADDN1">#REF!</definedName>
    <definedName name="PV_of_re_profiled_allowed_revenue___active___real.ADDN2">#REF!</definedName>
    <definedName name="PV_of_re_profiled_allowed_revenue___active___real.BR">#REF!</definedName>
    <definedName name="PV_of_re_profiled_allowed_revenue___active___real.WN">#REF!</definedName>
    <definedName name="PV_of_re_profiled_allowed_revenue___active___real.WR">#REF!</definedName>
    <definedName name="PV_of_re_profiled_allowed_revenue___active___real.WWN">#REF!</definedName>
    <definedName name="PV_of_revenue_requirement_excl._tax_charge___real.ADDN1">#REF!</definedName>
    <definedName name="PV_of_revenue_requirement_excl._tax_charge___real.ADDN2">#REF!</definedName>
    <definedName name="PV_of_revenue_requirement_excl._tax_charge___real.BR">#REF!</definedName>
    <definedName name="PV_of_revenue_requirement_excl._tax_charge___real.WN">#REF!</definedName>
    <definedName name="PV_of_revenue_requirement_excl._tax_charge___real.WR">#REF!</definedName>
    <definedName name="PV_of_revenue_requirement_excl._tax_charge___real.WWN">#REF!</definedName>
    <definedName name="Q">#REF!</definedName>
    <definedName name="Q1_">#REF!</definedName>
    <definedName name="QAA_reward__penalty____real.ADDN1">#REF!</definedName>
    <definedName name="QAA_reward__penalty____real.ADDN2">#REF!</definedName>
    <definedName name="QAA_reward__penalty____real.BR">#REF!</definedName>
    <definedName name="QAA_reward__penalty____real.WN">#REF!</definedName>
    <definedName name="QAA_reward__penalty____real.WR">#REF!</definedName>
    <definedName name="QAA_reward__penalty____real.WWN">#REF!</definedName>
    <definedName name="qfx" localSheetId="1" hidden="1">{"NET",#N/A,FALSE,"401C11"}</definedName>
    <definedName name="qfx" hidden="1">{"NET",#N/A,FALSE,"401C11"}</definedName>
    <definedName name="qq" hidden="1">{"mass bal",#N/A,FALSE,"Standard_mass_bal_template";"ied sheet",#N/A,FALSE,"Standard_mass_bal_template"}</definedName>
    <definedName name="qqfxlBookCalcMode" hidden="1">-4105</definedName>
    <definedName name="qqfxlCalcReset" hidden="1">FALSE</definedName>
    <definedName name="qqfxlCalculateOnOpen" hidden="1">FALSE</definedName>
    <definedName name="qqfxlFullBoth" hidden="1">TRUE</definedName>
    <definedName name="qqfxlManualBoth" hidden="1">FALSE</definedName>
    <definedName name="qqfxlSheetsBoth" hidden="1">TRUE</definedName>
    <definedName name="qsysExpenditureExportByProject">#REF!</definedName>
    <definedName name="qsysPlanProjectExport">#REF!</definedName>
    <definedName name="Quarter1">#REF!</definedName>
    <definedName name="qwefqefa" hidden="1">#REF!</definedName>
    <definedName name="qxqx" hidden="1">{"mass bal",#N/A,FALSE,"Standard_mass_bal_template";"ied sheet",#N/A,FALSE,"Standard_mass_bal_template"}</definedName>
    <definedName name="Rail_Freight_Tonne_km">#REF!</definedName>
    <definedName name="Rail_Freight_Tonne_km_CO2">#REF!</definedName>
    <definedName name="Rail_Freight_TonneMiles">#REF!</definedName>
    <definedName name="RangeSelection">#REF!</definedName>
    <definedName name="Raw_Data_Less_Adj">OFFSET(#REF!,0,0,COUNTA(#REF!),COUNTA(#REF!))</definedName>
    <definedName name="RCF_to_capex___Appointee">#REF!</definedName>
    <definedName name="RCV___EBITDA___Appointee">#REF!</definedName>
    <definedName name="RCV___EBITDA___Control.ADDN1">#REF!</definedName>
    <definedName name="RCV___EBITDA___Control.ADDN2">#REF!</definedName>
    <definedName name="RCV___EBITDA___Control.BR">#REF!</definedName>
    <definedName name="RCV___EBITDA___Control.WN">#REF!</definedName>
    <definedName name="RCV___EBITDA___Control.WR">#REF!</definedName>
    <definedName name="RCV___EBITDA___Control.WWN">#REF!</definedName>
    <definedName name="RCV___nominal_BEG.ADDN1">#REF!</definedName>
    <definedName name="RCV___nominal_BEG.ADDN2">#REF!</definedName>
    <definedName name="RCV___nominal_BEG.BR">#REF!</definedName>
    <definedName name="RCV___nominal_BEG.WN">#REF!</definedName>
    <definedName name="RCV___nominal_BEG.WR">#REF!</definedName>
    <definedName name="RCV___nominal_BEG.WWN">#REF!</definedName>
    <definedName name="RCV___Wholesale___nominal_BEG">#REF!</definedName>
    <definedName name="RCV_additions_run_off___control___real.ADDN1">#REF!</definedName>
    <definedName name="RCV_additions_run_off___control___real.ADDN2">#REF!</definedName>
    <definedName name="RCV_additions_run_off___control___real.BR">#REF!</definedName>
    <definedName name="RCV_additions_run_off___control___real.WN">#REF!</definedName>
    <definedName name="RCV_additions_run_off___control___real.WR">#REF!</definedName>
    <definedName name="RCV_additions_run_off___control___real.WWN">#REF!</definedName>
    <definedName name="RCV_apportionment_percentage_CALC.ADDN1">#REF!</definedName>
    <definedName name="RCV_apportionment_percentage_CALC.ADDN2">#REF!</definedName>
    <definedName name="RCV_apportionment_percentage_CALC.BR">#REF!</definedName>
    <definedName name="RCV_apportionment_percentage_CALC.WN">#REF!</definedName>
    <definedName name="RCV_apportionment_percentage_CALC.WR">#REF!</definedName>
    <definedName name="RCV_apportionment_percentage_CALC.WWN">#REF!</definedName>
    <definedName name="RCV_balance___Appointee___nominal">#REF!</definedName>
    <definedName name="RCV_balance___forecast___ADDN1__nominal">#REF!</definedName>
    <definedName name="RCV_balance___forecast___ADDN2___nominal">#REF!</definedName>
    <definedName name="RCV_balance___forecast___Appointee___nominal">#REF!</definedName>
    <definedName name="RCV_balance___forecast___BR___nominal">#REF!</definedName>
    <definedName name="RCV_balance___forecast___control___nominal.ADDN1">#REF!</definedName>
    <definedName name="RCV_balance___forecast___control___nominal.ADDN2">#REF!</definedName>
    <definedName name="RCV_balance___forecast___control___nominal.BR">#REF!</definedName>
    <definedName name="RCV_balance___forecast___control___nominal.WN">#REF!</definedName>
    <definedName name="RCV_balance___forecast___control___nominal.WR">#REF!</definedName>
    <definedName name="RCV_balance___forecast___control___nominal.WWN">#REF!</definedName>
    <definedName name="RCV_balance___forecast___control___real.ADDN1">#REF!</definedName>
    <definedName name="RCV_balance___forecast___control___real.ADDN2">#REF!</definedName>
    <definedName name="RCV_balance___forecast___control___real.BR">#REF!</definedName>
    <definedName name="RCV_balance___forecast___control___real.WN">#REF!</definedName>
    <definedName name="RCV_balance___forecast___control___real.WR">#REF!</definedName>
    <definedName name="RCV_balance___forecast___control___real.WWN">#REF!</definedName>
    <definedName name="RCV_balance___forecast___wholesale___nominal">#REF!</definedName>
    <definedName name="RCV_balance___forecast___wholesale___real">#REF!</definedName>
    <definedName name="RCV_balance___forecast___WN___nominal">#REF!</definedName>
    <definedName name="RCV_balance___forecast___WR___nominal">#REF!</definedName>
    <definedName name="RCV_balance___forecast___WWN___nominal">#REF!</definedName>
    <definedName name="RCV_balance___Wholesale___nominal">#REF!</definedName>
    <definedName name="RCV_growth_to_2029_30___control___nominal.ADDN1">#REF!</definedName>
    <definedName name="RCV_growth_to_2029_30___control___nominal.ADDN2">#REF!</definedName>
    <definedName name="RCV_growth_to_2029_30___control___nominal.BR">#REF!</definedName>
    <definedName name="RCV_growth_to_2029_30___control___nominal.WN">#REF!</definedName>
    <definedName name="RCV_growth_to_2029_30___control___nominal.WR">#REF!</definedName>
    <definedName name="RCV_growth_to_2029_30___control___nominal.WWN">#REF!</definedName>
    <definedName name="RCV_growth_to_2029_30___control___real.ADDN1">#REF!</definedName>
    <definedName name="RCV_growth_to_2029_30___control___real.ADDN2">#REF!</definedName>
    <definedName name="RCV_growth_to_2029_30___control___real.BR">#REF!</definedName>
    <definedName name="RCV_growth_to_2029_30___control___real.WN">#REF!</definedName>
    <definedName name="RCV_growth_to_2029_30___control___real.WR">#REF!</definedName>
    <definedName name="RCV_growth_to_2029_30___control___real.WWN">#REF!</definedName>
    <definedName name="RCV_growth_to_2029_30___wholesale___nominal">#REF!</definedName>
    <definedName name="RCV_growth_to_2029_30___wholesale___real">#REF!</definedName>
    <definedName name="RCV_opening_balance___nominal.ADDN1">#REF!</definedName>
    <definedName name="RCV_opening_balance___nominal.ADDN2">#REF!</definedName>
    <definedName name="RCV_opening_balance___nominal.BR">#REF!</definedName>
    <definedName name="RCV_opening_balance___nominal.WN">#REF!</definedName>
    <definedName name="RCV_opening_balance___nominal.WR">#REF!</definedName>
    <definedName name="RCV_opening_balance___nominal.WWN">#REF!</definedName>
    <definedName name="RCV_Run_off___Appointee___nominal">#REF!</definedName>
    <definedName name="RCV_Run_off___control___real.ADDN1">#REF!</definedName>
    <definedName name="RCV_Run_off___control___real.ADDN2">#REF!</definedName>
    <definedName name="RCV_Run_off___control___real.BR">#REF!</definedName>
    <definedName name="RCV_Run_off___control___real.WN">#REF!</definedName>
    <definedName name="RCV_Run_off___control___real.WR">#REF!</definedName>
    <definedName name="RCV_Run_off___control___real.WWN">#REF!</definedName>
    <definedName name="RCV_Run_off___nominal.ADDN1">#REF!</definedName>
    <definedName name="RCV_Run_off___nominal.ADDN2">#REF!</definedName>
    <definedName name="RCV_Run_off___nominal.BR">#REF!</definedName>
    <definedName name="RCV_Run_off___nominal.WN">#REF!</definedName>
    <definedName name="RCV_Run_off___nominal.WR">#REF!</definedName>
    <definedName name="RCV_Run_off___nominal.WWN">#REF!</definedName>
    <definedName name="RCV_Run_off___real.ADDN1">#REF!</definedName>
    <definedName name="RCV_Run_off___real.ADDN2">#REF!</definedName>
    <definedName name="RCV_Run_off___real.BR">#REF!</definedName>
    <definedName name="RCV_Run_off___real.WN">#REF!</definedName>
    <definedName name="RCV_Run_off___real.WR">#REF!</definedName>
    <definedName name="RCV_Run_off___real.WWN">#REF!</definedName>
    <definedName name="RCV_Run_off___real___ADDN1">#REF!</definedName>
    <definedName name="RCV_Run_off___real___ADDN2">#REF!</definedName>
    <definedName name="RCV_Run_off___real___BR">#REF!</definedName>
    <definedName name="RCV_Run_off___real___WN">#REF!</definedName>
    <definedName name="RCV_Run_off___real___WR">#REF!</definedName>
    <definedName name="RCV_Run_off___real___WWN">#REF!</definedName>
    <definedName name="RCV_Run_off___Wholesale___nominal">#REF!</definedName>
    <definedName name="RDG">#REF!</definedName>
    <definedName name="Re_profiled_allowed_revenue___active___real.ADDN1">#REF!</definedName>
    <definedName name="Re_profiled_allowed_revenue___active___real.ADDN2">#REF!</definedName>
    <definedName name="Re_profiled_allowed_revenue___active___real.BR">#REF!</definedName>
    <definedName name="Re_profiled_allowed_revenue___active___real.WN">#REF!</definedName>
    <definedName name="Re_profiled_allowed_revenue___active___real.WR">#REF!</definedName>
    <definedName name="Re_profiled_allowed_revenue___active___real.WWN">#REF!</definedName>
    <definedName name="Re_profiled_allowed_revenue_adjusted____control___real.ADDN1">#REF!</definedName>
    <definedName name="Re_profiled_allowed_revenue_adjusted____control___real.ADDN2">#REF!</definedName>
    <definedName name="Re_profiled_allowed_revenue_adjusted____control___real.BR">#REF!</definedName>
    <definedName name="Re_profiled_allowed_revenue_adjusted____control___real.WN">#REF!</definedName>
    <definedName name="Re_profiled_allowed_revenue_adjusted____control___real.WR">#REF!</definedName>
    <definedName name="Re_profiled_allowed_revenue_adjusted____control___real.WWN">#REF!</definedName>
    <definedName name="real" hidden="1">#REF!</definedName>
    <definedName name="Receivables_by_tariff_band___nominal.1">#REF!</definedName>
    <definedName name="Receivables_by_tariff_band___nominal.2">#REF!</definedName>
    <definedName name="Receivables_by_tariff_band___nominal.3">#REF!</definedName>
    <definedName name="Recommended_dividend___nominal">#REF!</definedName>
    <definedName name="Recommended_dividend_adj._growth___nominal">#REF!</definedName>
    <definedName name="Redn._in_at_cost_wholesale_fixed_assets___control___nominal.ADDN1">#REF!</definedName>
    <definedName name="Redn._in_at_cost_wholesale_fixed_assets___control___nominal.ADDN2">#REF!</definedName>
    <definedName name="Redn._in_at_cost_wholesale_fixed_assets___control___nominal.BR">#REF!</definedName>
    <definedName name="Redn._in_at_cost_wholesale_fixed_assets___control___nominal.WN">#REF!</definedName>
    <definedName name="Redn._in_at_cost_wholesale_fixed_assets___control___nominal.WR">#REF!</definedName>
    <definedName name="Redn._in_at_cost_wholesale_fixed_assets___control___nominal.WWN">#REF!</definedName>
    <definedName name="refer">#REF!</definedName>
    <definedName name="regre" hidden="1">{"mass bal",#N/A,FALSE,"Standard_mass_bal_template";"ied sheet",#N/A,FALSE,"Standard_mass_bal_template"}</definedName>
    <definedName name="Regular_Taxi_CO2">#REF!</definedName>
    <definedName name="Regular_Taxi_Pass_km">#REF!</definedName>
    <definedName name="Regulatory_equity___regulated_earnings_for_the_regulated_company___Appointee">#REF!</definedName>
    <definedName name="Renew_Admin">#REF!</definedName>
    <definedName name="Renew_Drink_Pump">#REF!</definedName>
    <definedName name="Renew_Drink_Treat">#REF!</definedName>
    <definedName name="Renew_Export_Admin">#REF!</definedName>
    <definedName name="Renew_Export_Drink">#REF!</definedName>
    <definedName name="Renew_Export_Sewage">#REF!</definedName>
    <definedName name="Renew_Export_Sludge">#REF!</definedName>
    <definedName name="Renew_Sewage_Pump">#REF!</definedName>
    <definedName name="Renew_Sewage_Treat">#REF!</definedName>
    <definedName name="Renew_Sludge">#REF!</definedName>
    <definedName name="Renew_Total">#REF!</definedName>
    <definedName name="Renewable_EF_CO2">#REF!</definedName>
    <definedName name="REPORT_YEAR">#REF!</definedName>
    <definedName name="ReportBarFormat">#REF!</definedName>
    <definedName name="Reprofiling_adjustments___real___ADDN1">#REF!</definedName>
    <definedName name="Reprofiling_adjustments___real___ADDN2">#REF!</definedName>
    <definedName name="Reprofiling_adjustments___real___BR">#REF!</definedName>
    <definedName name="Reprofiling_adjustments___real___WN">#REF!</definedName>
    <definedName name="Reprofiling_adjustments___real___WR">#REF!</definedName>
    <definedName name="Reprofiling_adjustments___real___WWN">#REF!</definedName>
    <definedName name="Residental_apportioned_direct_procurement_from_customers___infrastructure_cost___nominal___Total">#REF!</definedName>
    <definedName name="Residential_Advance_receipts_lag_factor_measured">#REF!</definedName>
    <definedName name="Residential_Advance_receipts_lag_factor_unmeasured">#REF!</definedName>
    <definedName name="Residential_advance_receipts_measured_b_f___nominal_POS">#REF!</definedName>
    <definedName name="Residential_advance_receipts_unmeasured_b_f___nominal_POS">#REF!</definedName>
    <definedName name="Residential_apportionment_percentage_CALC">#REF!</definedName>
    <definedName name="Residential_apportionment_percentage_including_prior_year">#REF!</definedName>
    <definedName name="Residential_debtor_lag_factor">#REF!</definedName>
    <definedName name="Residential_debtor_target_balance___nominal">#REF!</definedName>
    <definedName name="Residential_Headroom____of_net_margin_">#REF!</definedName>
    <definedName name="Residential_Measured_income_accrual_rate">#REF!</definedName>
    <definedName name="Residential_Measured_income_accrual_target_balance___nominal">#REF!</definedName>
    <definedName name="Residential_measured_income_proportion_of_total_Residential_income">#REF!</definedName>
    <definedName name="Residential_net_margin__">#REF!</definedName>
    <definedName name="Residential_net_margin___nominal">#REF!</definedName>
    <definedName name="Residential_retail_impact_of_post_financeability_adjustment___nominal">#REF!</definedName>
    <definedName name="Residential_retail_impact_of_post_financeability_adjustment___real">#REF!</definedName>
    <definedName name="Residential_Retail_impact_of_post_financeability_adjustment_exc_wholesale_impact___nominal">#REF!</definedName>
    <definedName name="Residential_retail_margin____inclusive_of_margin_on_DPC_pass_through_">#REF!</definedName>
    <definedName name="Residential_retail_margin_inclusive_of_margin_on_DPC_pass_through___nominal">#REF!</definedName>
    <definedName name="Residential_retail_revenue_adjustment___nominal">#REF!</definedName>
    <definedName name="Residential_retail_revenue_adjustment___real">#REF!</definedName>
    <definedName name="Residential_retail_revenue_adjustment_per_customer___nominal">#REF!</definedName>
    <definedName name="Residential_retail_revenue_adjustment_per_customer___real">#REF!</definedName>
    <definedName name="Residential_retail_revenue_check">#REF!</definedName>
    <definedName name="Residential_retail_revenue_check_overall">#REF!</definedName>
    <definedName name="Residential_retail_service_revenue___real">#REF!</definedName>
    <definedName name="Residential_retail_service_revenue__sum_of_margin__margin_on_DPC_and_CTS____nominal">#REF!</definedName>
    <definedName name="Residential_retail_service_revenue__sum_of_margin__margin_on_DPC_and_CTS_and_post_financeability____nominal">#REF!</definedName>
    <definedName name="Residential_retail_service_revenue__sum_of_measured_and_unmeasured____nominal">#REF!</definedName>
    <definedName name="Residential_retail_service_revenue__sum_of_measured_and_unmeasured__including_post_financeability___nominal">#REF!</definedName>
    <definedName name="Residential_retail_service_revenue_inclusive_of_DPC_margin___nominal">#REF!</definedName>
    <definedName name="Residential_retail_service_revenue_inclusive_of_DPC_margin___post_financeability_adjustments_check">#REF!</definedName>
    <definedName name="Residential_retail_service_revenue_inclusive_of_DPC_margin___post_financeability_adjustments_check_overall">#REF!</definedName>
    <definedName name="Residential_retail_service_revenue_inclusive_of_DPC_margin___real">#REF!</definedName>
    <definedName name="Residential_retail_service_revenue_inclusive_of_DPC_margin_excluding_post_financeability_adjustments_check">#REF!</definedName>
    <definedName name="Residential_retail_service_revenue_inclusive_of_DPC_margin_excluding_post_financeability_adjustments_check_overall">#REF!</definedName>
    <definedName name="Residential_revenue_received___nominal">#REF!</definedName>
    <definedName name="Residential_tax_charge____of_net_margin_">#REF!</definedName>
    <definedName name="Residential_weighted_average_debtor_days___CALC">#REF!</definedName>
    <definedName name="Residential_wholesale_cost_paid___nominal_POS">#REF!</definedName>
    <definedName name="Residential_wholesale_creditor_lag_factor">#REF!</definedName>
    <definedName name="Residential_wholesale_creditor_target_balance___nominal">#REF!</definedName>
    <definedName name="Residential_working_capital_interest____of_net_margin___interest_received_">#REF!</definedName>
    <definedName name="Residentials_connected_for_water_and_sewerage">#REF!</definedName>
    <definedName name="Residentials_connected_for_water_or_sewerage">#REF!</definedName>
    <definedName name="RESULT">#REF!</definedName>
    <definedName name="Retail___Corporation_tax_creditor___Business_b_f___nominal">#REF!</definedName>
    <definedName name="Retail___Corporation_tax_creditor___Residential_b_f___nominal">#REF!</definedName>
    <definedName name="Retail_allowed_revenue_per_customer___joint_service___bill_module___real">#REF!</definedName>
    <definedName name="Retail_allowed_revenue_per_customer___joint_service___real">#REF!</definedName>
    <definedName name="Retail_allowed_revenue_per_customer___single_service___bill_module___real">#REF!</definedName>
    <definedName name="Retail_allowed_revenue_per_customer___single_service___real">#REF!</definedName>
    <definedName name="Retail_allowed_revenue_per_customer_joint_services___Growth">#REF!</definedName>
    <definedName name="Retail_allowed_revenue_per_customer_single_service___Growth">#REF!</definedName>
    <definedName name="Retail_revenue_adjustment_per_customer___Tariff_Band___real.1">#REF!</definedName>
    <definedName name="Retail_revenue_adjustment_per_customer___Tariff_Band___real.2">#REF!</definedName>
    <definedName name="Retail_revenue_adjustment_per_customer___Tariff_Band___real.3">#REF!</definedName>
    <definedName name="Retail_service_opex___Business___nominal">#REF!</definedName>
    <definedName name="Retail_service_opex___Business___nominal.NEG">#REF!</definedName>
    <definedName name="Retail_service_opex___Residential___nominal">#REF!</definedName>
    <definedName name="Retail_service_opex___Residential___nominal.NEG">#REF!</definedName>
    <definedName name="Retail_Trade_and_Other_Payables___Business___nominal">#REF!</definedName>
    <definedName name="Retail_Trade_and_Other_Payables___nominal">#REF!</definedName>
    <definedName name="Retail_Trade_and_Other_Payables___nominal_POS">#REF!</definedName>
    <definedName name="Retail_Trade_and_Other_Payables___Residential___nominal">#REF!</definedName>
    <definedName name="Retained_cash_balance___Appointee___check_calc___nominal">#REF!</definedName>
    <definedName name="Retained_cash_balance___Appointee___check_calc___nominal.BEG">#REF!</definedName>
    <definedName name="Retained_cash_balance___Appointee___nominal">#REF!</definedName>
    <definedName name="Retained_cash_balance___Appointee___nominal.BEG">#REF!</definedName>
    <definedName name="Retained_cash_balance___Business___check_calc___nominal">#REF!</definedName>
    <definedName name="Retained_cash_balance___Business___check_calc___nominal.BEG">#REF!</definedName>
    <definedName name="Retained_cash_balance___Business___nominal">#REF!</definedName>
    <definedName name="Retained_cash_balance___Business___nominal.BEG">#REF!</definedName>
    <definedName name="Retained_cash_balance___control___check_calc___nominal.ADDN1">#REF!</definedName>
    <definedName name="Retained_cash_balance___control___check_calc___nominal.ADDN1.BEG">#REF!</definedName>
    <definedName name="Retained_cash_balance___control___check_calc___nominal.ADDN2">#REF!</definedName>
    <definedName name="Retained_cash_balance___control___check_calc___nominal.ADDN2.BEG">#REF!</definedName>
    <definedName name="Retained_cash_balance___control___check_calc___nominal.BR">#REF!</definedName>
    <definedName name="Retained_cash_balance___control___check_calc___nominal.BR.BEG">#REF!</definedName>
    <definedName name="Retained_cash_balance___control___check_calc___nominal.WN">#REF!</definedName>
    <definedName name="Retained_cash_balance___control___check_calc___nominal.WN.BEG">#REF!</definedName>
    <definedName name="Retained_cash_balance___control___check_calc___nominal.WR">#REF!</definedName>
    <definedName name="Retained_cash_balance___control___check_calc___nominal.WR.BEG">#REF!</definedName>
    <definedName name="Retained_cash_balance___control___check_calc___nominal.WWN">#REF!</definedName>
    <definedName name="Retained_cash_balance___control___check_calc___nominal.WWN.BEG">#REF!</definedName>
    <definedName name="Retained_cash_balance___control___nominal.ADDN1">#REF!</definedName>
    <definedName name="Retained_cash_balance___control___nominal.ADDN1.BEG">#REF!</definedName>
    <definedName name="Retained_cash_balance___control___nominal.ADDN2">#REF!</definedName>
    <definedName name="Retained_cash_balance___control___nominal.ADDN2.BEG">#REF!</definedName>
    <definedName name="Retained_cash_balance___control___nominal.BR">#REF!</definedName>
    <definedName name="Retained_cash_balance___control___nominal.BR.BEG">#REF!</definedName>
    <definedName name="Retained_cash_balance___control___nominal.WN">#REF!</definedName>
    <definedName name="Retained_cash_balance___control___nominal.WN.BEG">#REF!</definedName>
    <definedName name="Retained_cash_balance___control___nominal.WR">#REF!</definedName>
    <definedName name="Retained_cash_balance___control___nominal.WR.BEG">#REF!</definedName>
    <definedName name="Retained_cash_balance___control___nominal.WWN">#REF!</definedName>
    <definedName name="Retained_cash_balance___control___nominal.WWN.BEG">#REF!</definedName>
    <definedName name="Retained_cash_balance___Residential___check_calc___nominal">#REF!</definedName>
    <definedName name="Retained_cash_balance___Residential___check_calc___nominal.BEG">#REF!</definedName>
    <definedName name="Retained_cash_balance___Residential___nominal">#REF!</definedName>
    <definedName name="Retained_cash_balance___Residential___nominal.BEG">#REF!</definedName>
    <definedName name="Retained_cash_balance___Retail___check_calc___nominal">#REF!</definedName>
    <definedName name="Retained_cash_balance___Retail___check_calc___nominal.BEG">#REF!</definedName>
    <definedName name="Retained_cash_balance___Wholesale___check_calc___nominal">#REF!</definedName>
    <definedName name="Retained_cash_balance___Wholesale___check_calc___nominal.BEG">#REF!</definedName>
    <definedName name="Retained_cash_balance___Wholesale___nominal">#REF!</definedName>
    <definedName name="Retained_cash_flow___debt___Appointee">#REF!</definedName>
    <definedName name="Retained_cash_flow___debt___Post_Fin_adj___Appointee">#REF!</definedName>
    <definedName name="Retained_earnings___Business___nominal">#REF!</definedName>
    <definedName name="Retained_earnings___control___nominal.ADDN1">#REF!</definedName>
    <definedName name="Retained_earnings___control___nominal.ADDN2">#REF!</definedName>
    <definedName name="Retained_earnings___control___nominal.BR">#REF!</definedName>
    <definedName name="Retained_earnings___control___nominal.WN">#REF!</definedName>
    <definedName name="Retained_earnings___control___nominal.WR">#REF!</definedName>
    <definedName name="Retained_earnings___control___nominal.WWN">#REF!</definedName>
    <definedName name="Retained_earnings___Residential___nominal">#REF!</definedName>
    <definedName name="Retained_earnings___Retail___nominal">#REF!</definedName>
    <definedName name="Retained_earnings___wholesale___nominal">#REF!</definedName>
    <definedName name="Retained_earnings_and_other_distributable_reserves_b_f___Appointee___nominal">#REF!</definedName>
    <definedName name="Retained_earnings_and_other_distributable_reserves_balance___Appointee___nominal">#REF!</definedName>
    <definedName name="Retained_earnings_and_other_distributable_reserves_balance___Appointee___nominal.BEG">#REF!</definedName>
    <definedName name="Retained_earnings_Appointee_total_check">#REF!</definedName>
    <definedName name="Retained_earnings_Appointee_total_check_overall">#REF!</definedName>
    <definedName name="Retained_earnings_balance___Appointee___nominal">#REF!</definedName>
    <definedName name="Retained_earnings_balance___Appointee___nominal.BEG">#REF!</definedName>
    <definedName name="Retained_earnings_balance___Business___check_calc___nominal">#REF!</definedName>
    <definedName name="Retained_earnings_balance___Business___check_calc___nominal.BEG">#REF!</definedName>
    <definedName name="Retained_earnings_balance___Business___nominal">#REF!</definedName>
    <definedName name="Retained_earnings_balance___Business___nominal.BEG">#REF!</definedName>
    <definedName name="Retained_earnings_balance___control___check_calc___nominal.ADDN1">#REF!</definedName>
    <definedName name="Retained_earnings_balance___control___check_calc___nominal.ADDN1.BEG">#REF!</definedName>
    <definedName name="Retained_earnings_balance___control___check_calc___nominal.ADDN2">#REF!</definedName>
    <definedName name="Retained_earnings_balance___control___check_calc___nominal.ADDN2.BEG">#REF!</definedName>
    <definedName name="Retained_earnings_balance___control___check_calc___nominal.BR">#REF!</definedName>
    <definedName name="Retained_earnings_balance___control___check_calc___nominal.BR.BEG">#REF!</definedName>
    <definedName name="Retained_earnings_balance___control___check_calc___nominal.WN">#REF!</definedName>
    <definedName name="Retained_earnings_balance___control___check_calc___nominal.WN.BEG">#REF!</definedName>
    <definedName name="Retained_earnings_balance___control___check_calc___nominal.WR">#REF!</definedName>
    <definedName name="Retained_earnings_balance___control___check_calc___nominal.WR.BEG">#REF!</definedName>
    <definedName name="Retained_earnings_balance___control___check_calc___nominal.WWN">#REF!</definedName>
    <definedName name="Retained_earnings_balance___control___check_calc___nominal.WWN.BEG">#REF!</definedName>
    <definedName name="Retained_earnings_balance___control___nominal.ADDN1">#REF!</definedName>
    <definedName name="Retained_earnings_balance___control___nominal.ADDN1.BEG">#REF!</definedName>
    <definedName name="Retained_earnings_balance___control___nominal.ADDN2">#REF!</definedName>
    <definedName name="Retained_earnings_balance___control___nominal.ADDN2.BEG">#REF!</definedName>
    <definedName name="Retained_earnings_balance___control___nominal.BR">#REF!</definedName>
    <definedName name="Retained_earnings_balance___control___nominal.BR.BEG">#REF!</definedName>
    <definedName name="Retained_earnings_balance___control___nominal.WN">#REF!</definedName>
    <definedName name="Retained_earnings_balance___control___nominal.WN.BEG">#REF!</definedName>
    <definedName name="Retained_earnings_balance___control___nominal.WR">#REF!</definedName>
    <definedName name="Retained_earnings_balance___control___nominal.WR.BEG">#REF!</definedName>
    <definedName name="Retained_earnings_balance___control___nominal.WWN">#REF!</definedName>
    <definedName name="Retained_earnings_balance___control___nominal.WWN.BEG">#REF!</definedName>
    <definedName name="Retained_earnings_balance___Residential___check_calc___nominal">#REF!</definedName>
    <definedName name="Retained_earnings_balance___Residential___check_calc___nominal.BEG">#REF!</definedName>
    <definedName name="Retained_earnings_balance___Residential___nominal">#REF!</definedName>
    <definedName name="Retained_earnings_balance___Residential___nominal.BEG">#REF!</definedName>
    <definedName name="Retained_earnings_balance___Retail___check_calc___nominal">#REF!</definedName>
    <definedName name="Retained_earnings_balance___Retail___check_calc___nominal.BEG">#REF!</definedName>
    <definedName name="Retained_earnings_balance___Retail___nominal">#REF!</definedName>
    <definedName name="Retained_earnings_balance___Wholesale___check_calc___nominal">#REF!</definedName>
    <definedName name="Retained_earnings_balance___Wholesale___check_calc___nominal.BEG">#REF!</definedName>
    <definedName name="Retained_earnings_balance___Wholesale___nominal">#REF!</definedName>
    <definedName name="Retirement_benefit_asset____liabilities__balance__control___nominal.ADDN1">#REF!</definedName>
    <definedName name="Retirement_benefit_asset____liabilities__balance__control___nominal.ADDN1.BEG">#REF!</definedName>
    <definedName name="Retirement_benefit_asset____liabilities__balance__control___nominal.ADDN2">#REF!</definedName>
    <definedName name="Retirement_benefit_asset____liabilities__balance__control___nominal.ADDN2.BEG">#REF!</definedName>
    <definedName name="Retirement_benefit_asset____liabilities__balance__control___nominal.BR">#REF!</definedName>
    <definedName name="Retirement_benefit_asset____liabilities__balance__control___nominal.BR.BEG">#REF!</definedName>
    <definedName name="Retirement_benefit_asset____liabilities__balance__control___nominal.WN">#REF!</definedName>
    <definedName name="Retirement_benefit_asset____liabilities__balance__control___nominal.WN.BEG">#REF!</definedName>
    <definedName name="Retirement_benefit_asset____liabilities__balance__control___nominal.WR">#REF!</definedName>
    <definedName name="Retirement_benefit_asset____liabilities__balance__control___nominal.WR.BEG">#REF!</definedName>
    <definedName name="Retirement_benefit_asset____liabilities__balance__control___nominal.WWN">#REF!</definedName>
    <definedName name="Retirement_benefit_asset____liabilities__balance__control___nominal.WWN.BEG">#REF!</definedName>
    <definedName name="Retirement_benefit_asset_balance___Appointee___nominal">#REF!</definedName>
    <definedName name="Retirement_benefit_asset_balance___Business___nominal">#REF!</definedName>
    <definedName name="Retirement_benefit_asset_balance___control___nominal.ADDN1">#REF!</definedName>
    <definedName name="Retirement_benefit_asset_balance___control___nominal.ADDN2">#REF!</definedName>
    <definedName name="Retirement_benefit_asset_balance___control___nominal.BR">#REF!</definedName>
    <definedName name="Retirement_benefit_asset_balance___control___nominal.WN">#REF!</definedName>
    <definedName name="Retirement_benefit_asset_balance___control___nominal.WR">#REF!</definedName>
    <definedName name="Retirement_benefit_asset_balance___control___nominal.WWN">#REF!</definedName>
    <definedName name="Retirement_benefit_asset_balance___Residential___nominal">#REF!</definedName>
    <definedName name="Retirement_benefit_asset_balance___Retail___nominal">#REF!</definedName>
    <definedName name="Retirement_benefit_asset_balance___Wholesale___nominal">#REF!</definedName>
    <definedName name="Retirement_benefit_liability_balance___Appointee___nominal">#REF!</definedName>
    <definedName name="Retirement_benefit_liability_balance___Business___nominal">#REF!</definedName>
    <definedName name="Retirement_benefit_liability_balance___control___nominal.ADDN1">#REF!</definedName>
    <definedName name="Retirement_benefit_liability_balance___control___nominal.ADDN2">#REF!</definedName>
    <definedName name="Retirement_benefit_liability_balance___control___nominal.BR">#REF!</definedName>
    <definedName name="Retirement_benefit_liability_balance___control___nominal.WN">#REF!</definedName>
    <definedName name="Retirement_benefit_liability_balance___control___nominal.WR">#REF!</definedName>
    <definedName name="Retirement_benefit_liability_balance___control___nominal.WWN">#REF!</definedName>
    <definedName name="Retirement_benefit_liability_balance___Residential___nominal">#REF!</definedName>
    <definedName name="Retirement_benefit_liability_balance___Retail___nominal">#REF!</definedName>
    <definedName name="Retirement_benefit_liability_balance___Wholesale___nominal">#REF!</definedName>
    <definedName name="Return_on_2020_25_RCV___nominal.ADDN1">#REF!</definedName>
    <definedName name="Return_on_2020_25_RCV___nominal.ADDN2">#REF!</definedName>
    <definedName name="Return_on_2020_25_RCV___nominal.BR">#REF!</definedName>
    <definedName name="Return_on_2020_25_RCV___nominal.WN">#REF!</definedName>
    <definedName name="Return_on_2020_25_RCV___nominal.WR">#REF!</definedName>
    <definedName name="Return_on_2020_25_RCV___nominal.WWN">#REF!</definedName>
    <definedName name="Return_on_2020_25_RCV___real.ADDN1">#REF!</definedName>
    <definedName name="Return_on_2020_25_RCV___real.ADDN2">#REF!</definedName>
    <definedName name="Return_on_2020_25_RCV___real.BR">#REF!</definedName>
    <definedName name="Return_on_2020_25_RCV___real.WN">#REF!</definedName>
    <definedName name="Return_on_2020_25_RCV___real.WR">#REF!</definedName>
    <definedName name="Return_on_2020_25_RCV___real.WWN">#REF!</definedName>
    <definedName name="Return_on_Capital____control___real.ADDN1">#REF!</definedName>
    <definedName name="Return_on_Capital____control___real.ADDN2">#REF!</definedName>
    <definedName name="Return_on_Capital____control___real.BR">#REF!</definedName>
    <definedName name="Return_on_Capital____control___real.WN">#REF!</definedName>
    <definedName name="Return_on_Capital____control___real.WR">#REF!</definedName>
    <definedName name="Return_on_Capital____control___real.WWN">#REF!</definedName>
    <definedName name="Return_on_Capital___nominal.ADDN1">#REF!</definedName>
    <definedName name="Return_on_Capital___nominal.ADDN2">#REF!</definedName>
    <definedName name="Return_on_Capital___nominal.BR">#REF!</definedName>
    <definedName name="Return_on_Capital___nominal.WN">#REF!</definedName>
    <definedName name="Return_on_Capital___nominal.WR">#REF!</definedName>
    <definedName name="Return_on_Capital___nominal.WWN">#REF!</definedName>
    <definedName name="Return_on_Capital___real.ADDN1">#REF!</definedName>
    <definedName name="Return_on_Capital___real.ADDN2">#REF!</definedName>
    <definedName name="Return_on_Capital___real.BR">#REF!</definedName>
    <definedName name="Return_on_Capital___real.WN">#REF!</definedName>
    <definedName name="Return_on_Capital___real.WR">#REF!</definedName>
    <definedName name="Return_on_Capital___real.WWN">#REF!</definedName>
    <definedName name="Return_on_Capital___real___ADDN1">#REF!</definedName>
    <definedName name="Return_on_Capital___real___ADDN2">#REF!</definedName>
    <definedName name="Return_on_Capital___real___BR">#REF!</definedName>
    <definedName name="Return_on_Capital___real___WN">#REF!</definedName>
    <definedName name="Return_on_Capital___real___WR">#REF!</definedName>
    <definedName name="Return_on_Capital___real___WWN">#REF!</definedName>
    <definedName name="Return_on_capital_employed___ROCE____Appointee">#REF!</definedName>
    <definedName name="Return_on_capital_employed___ROCE____Control.ADDN1">#REF!</definedName>
    <definedName name="Return_on_capital_employed___ROCE____Control.ADDN2">#REF!</definedName>
    <definedName name="Return_on_capital_employed___ROCE____Control.BR">#REF!</definedName>
    <definedName name="Return_on_capital_employed___ROCE____Control.WN">#REF!</definedName>
    <definedName name="Return_on_capital_employed___ROCE____Control.WR">#REF!</definedName>
    <definedName name="Return_on_capital_employed___ROCE____Control.WWN">#REF!</definedName>
    <definedName name="Return_on_capital_employed___ROCE___building_blocks____Wholesale">#REF!</definedName>
    <definedName name="Return_on_Post_2025_RCV___nominal.ADDN1">#REF!</definedName>
    <definedName name="Return_on_Post_2025_RCV___nominal.ADDN2">#REF!</definedName>
    <definedName name="Return_on_Post_2025_RCV___nominal.BR">#REF!</definedName>
    <definedName name="Return_on_Post_2025_RCV___nominal.WN">#REF!</definedName>
    <definedName name="Return_on_Post_2025_RCV___nominal.WR">#REF!</definedName>
    <definedName name="Return_on_Post_2025_RCV___nominal.WWN">#REF!</definedName>
    <definedName name="Return_on_Post_2025_RCV___real.ADDN1">#REF!</definedName>
    <definedName name="Return_on_Post_2025_RCV___real.ADDN2">#REF!</definedName>
    <definedName name="Return_on_Post_2025_RCV___real.BR">#REF!</definedName>
    <definedName name="Return_on_Post_2025_RCV___real.WN">#REF!</definedName>
    <definedName name="Return_on_Post_2025_RCV___real.WR">#REF!</definedName>
    <definedName name="Return_on_Post_2025_RCV___real.WWN">#REF!</definedName>
    <definedName name="Return_on_Pre_2020_RCV___nominal.ADDN1">#REF!</definedName>
    <definedName name="Return_on_Pre_2020_RCV___nominal.ADDN2">#REF!</definedName>
    <definedName name="Return_on_Pre_2020_RCV___nominal.BR">#REF!</definedName>
    <definedName name="Return_on_Pre_2020_RCV___nominal.WN">#REF!</definedName>
    <definedName name="Return_on_Pre_2020_RCV___nominal.WR">#REF!</definedName>
    <definedName name="Return_on_Pre_2020_RCV___nominal.WWN">#REF!</definedName>
    <definedName name="Return_on_Pre_2020_RCV___real.ADDN1">#REF!</definedName>
    <definedName name="Return_on_Pre_2020_RCV___real.ADDN2">#REF!</definedName>
    <definedName name="Return_on_Pre_2020_RCV___real.BR">#REF!</definedName>
    <definedName name="Return_on_Pre_2020_RCV___real.WN">#REF!</definedName>
    <definedName name="Return_on_Pre_2020_RCV___real.WR">#REF!</definedName>
    <definedName name="Return_on_Pre_2020_RCV___real.WWN">#REF!</definedName>
    <definedName name="Revenue___Appointee___nominal">#REF!</definedName>
    <definedName name="Revenue___Retail___nominal">#REF!</definedName>
    <definedName name="Revenue_excl._tax__reprofiling_and_post_financeability___real___ADDN1">#REF!</definedName>
    <definedName name="Revenue_excl._tax__reprofiling_and_post_financeability___real___ADDN2">#REF!</definedName>
    <definedName name="Revenue_excl._tax_charge__reprofiling_and_post_financeability___real___BR">#REF!</definedName>
    <definedName name="Revenue_excl._tax_charge__reprofiling_and_post_financeability___real___WN">#REF!</definedName>
    <definedName name="Revenue_excl._tax_charge__reprofiling_and_post_financeability___real___WR">#REF!</definedName>
    <definedName name="Revenue_excl._tax_charge__reprofiling_and_post_financeability___real___WWN">#REF!</definedName>
    <definedName name="Revenue_inc._tax_charge__reprofiling_and_post_financeability___real___ADDN1">#REF!</definedName>
    <definedName name="Revenue_inc._tax_charge__reprofiling_and_post_financeability___real___ADDN2">#REF!</definedName>
    <definedName name="Revenue_inc._tax_charge__reprofiling_and_post_financeability___real___BR">#REF!</definedName>
    <definedName name="Revenue_inc._tax_charge__reprofiling_and_post_financeability___real___WN">#REF!</definedName>
    <definedName name="Revenue_inc._tax_charge__reprofiling_and_post_financeability___real___WR">#REF!</definedName>
    <definedName name="Revenue_inc._tax_charge__reprofiling_and_post_financeability___real___WWN">#REF!</definedName>
    <definedName name="Revenue_requirement_excl._tax_charge___before_override___nominal.ADDN1">#REF!</definedName>
    <definedName name="Revenue_requirement_excl._tax_charge___before_override___nominal.ADDN2">#REF!</definedName>
    <definedName name="Revenue_requirement_excl._tax_charge___before_override___nominal.BR">#REF!</definedName>
    <definedName name="Revenue_requirement_excl._tax_charge___before_override___nominal.WN">#REF!</definedName>
    <definedName name="Revenue_requirement_excl._tax_charge___before_override___nominal.WR">#REF!</definedName>
    <definedName name="Revenue_requirement_excl._tax_charge___before_override___nominal.WWN">#REF!</definedName>
    <definedName name="Revenue_requirement_excl._tax_charge___before_override___real.ADDN1">#REF!</definedName>
    <definedName name="Revenue_requirement_excl._tax_charge___before_override___real.ADDN2">#REF!</definedName>
    <definedName name="Revenue_requirement_excl._tax_charge___before_override___real.BR">#REF!</definedName>
    <definedName name="Revenue_requirement_excl._tax_charge___before_override___real.WN">#REF!</definedName>
    <definedName name="Revenue_requirement_excl._tax_charge___before_override___real.WR">#REF!</definedName>
    <definedName name="Revenue_requirement_excl._tax_charge___before_override___real.WWN">#REF!</definedName>
    <definedName name="Revenue_requirement_excl._tax_charge___nominal.ADDN1">#REF!</definedName>
    <definedName name="Revenue_requirement_excl._tax_charge___nominal.ADDN2">#REF!</definedName>
    <definedName name="Revenue_requirement_excl._tax_charge___nominal.BR">#REF!</definedName>
    <definedName name="Revenue_requirement_excl._tax_charge___nominal.WN">#REF!</definedName>
    <definedName name="Revenue_requirement_excl._tax_charge___nominal.WR">#REF!</definedName>
    <definedName name="Revenue_requirement_excl._tax_charge___nominal.WWN">#REF!</definedName>
    <definedName name="Revenue_requirement_excl._tax_charge___real.ADDN1">#REF!</definedName>
    <definedName name="Revenue_requirement_excl._tax_charge___real.ADDN2">#REF!</definedName>
    <definedName name="Revenue_requirement_excl._tax_charge___real.BR">#REF!</definedName>
    <definedName name="Revenue_requirement_excl._tax_charge___real.WN">#REF!</definedName>
    <definedName name="Revenue_requirement_excl._tax_charge___real.WR">#REF!</definedName>
    <definedName name="Revenue_requirement_excl._tax_charge___real.WWN">#REF!</definedName>
    <definedName name="Revenue_requirement_excl._tax_charge_and_revenue_adj.____control___real.ADDN1">#REF!</definedName>
    <definedName name="Revenue_requirement_excl._tax_charge_and_revenue_adj.____control___real.ADDN2">#REF!</definedName>
    <definedName name="Revenue_requirement_excl._tax_charge_and_revenue_adj.____control___real.BR">#REF!</definedName>
    <definedName name="Revenue_requirement_excl._tax_charge_and_revenue_adj.____control___real.WN">#REF!</definedName>
    <definedName name="Revenue_requirement_excl._tax_charge_and_revenue_adj.____control___real.WR">#REF!</definedName>
    <definedName name="Revenue_requirement_excl._tax_charge_and_revenue_adj.____control___real.WWN">#REF!</definedName>
    <definedName name="Revenue_requirement_incl._tax_charge___Wholesale___nominal">#REF!</definedName>
    <definedName name="Revenue_requirement_with_impact_of_reprofiling_excl._tax_charge___nominal.ADDN1">#REF!</definedName>
    <definedName name="Revenue_requirement_with_impact_of_reprofiling_excl._tax_charge___nominal.ADDN2">#REF!</definedName>
    <definedName name="Revenue_requirement_with_impact_of_reprofiling_excl._tax_charge___nominal.BR">#REF!</definedName>
    <definedName name="Revenue_requirement_with_impact_of_reprofiling_excl._tax_charge___nominal.WN">#REF!</definedName>
    <definedName name="Revenue_requirement_with_impact_of_reprofiling_excl._tax_charge___nominal.WR">#REF!</definedName>
    <definedName name="Revenue_requirement_with_impact_of_reprofiling_excl._tax_charge___nominal.WWN">#REF!</definedName>
    <definedName name="Revenue_requirement_with_impact_of_reprofiling_excl._tax_charge___real.ADDN1">#REF!</definedName>
    <definedName name="Revenue_requirement_with_impact_of_reprofiling_excl._tax_charge___real.ADDN2">#REF!</definedName>
    <definedName name="Revenue_requirement_with_impact_of_reprofiling_excl._tax_charge___real.BR">#REF!</definedName>
    <definedName name="Revenue_requirement_with_impact_of_reprofiling_excl._tax_charge___real.WN">#REF!</definedName>
    <definedName name="Revenue_requirement_with_impact_of_reprofiling_excl._tax_charge___real.WR">#REF!</definedName>
    <definedName name="Revenue_requirement_with_impact_of_reprofiling_excl._tax_charge___real.WWN">#REF!</definedName>
    <definedName name="Revenue_requirement_with_impact_of_reprofiling_excl._tax_charge___wholesale___nominal">#REF!</definedName>
    <definedName name="RevenueAssumptions">#REF!</definedName>
    <definedName name="rge">#REF!</definedName>
    <definedName name="rgwer">#REF!</definedName>
    <definedName name="Rigid_Diesel_0_Laden_km">#REF!</definedName>
    <definedName name="Rigid_Diesel_100_Laden_km">#REF!</definedName>
    <definedName name="Rigid_Diesel_25_Laden_km">#REF!</definedName>
    <definedName name="Rigid_Diesel_50_Laden_km">#REF!</definedName>
    <definedName name="Rigid_Diesel_75_Laden_km">#REF!</definedName>
    <definedName name="Rigid_Diesel_Average_CO2">#REF!</definedName>
    <definedName name="Rigid_Diesel_Average_km">#REF!</definedName>
    <definedName name="Rigid_Diesel_Average_Tonne_km">#REF!</definedName>
    <definedName name="Rigid_Diesel_Average_Tonne_km_CO2">#REF!</definedName>
    <definedName name="Rigid_Diesel_Heavy_0_Laden_CO2">#REF!</definedName>
    <definedName name="Rigid_Diesel_Heavy_0_Laden_km">#REF!</definedName>
    <definedName name="Rigid_Diesel_Heavy_100_Laden_km">#REF!</definedName>
    <definedName name="Rigid_Diesel_Heavy_50_Laden_km">#REF!</definedName>
    <definedName name="Rigid_Diesel_Heavy_Ave_Laden_CO2">#REF!</definedName>
    <definedName name="Rigid_Diesel_Heavy_Ave_Laden_km">#REF!</definedName>
    <definedName name="Rigid_Diesel_Heavy_Tonne_km">#REF!</definedName>
    <definedName name="Rigid_Diesel_Heavy_Tonne_km_CO2">#REF!</definedName>
    <definedName name="Rigid_Diesel_Light_0_Laden_CO2">#REF!</definedName>
    <definedName name="Rigid_Diesel_Light_0_Laden_km">#REF!</definedName>
    <definedName name="Rigid_Diesel_Light_100_Laden_CO2">#REF!</definedName>
    <definedName name="Rigid_Diesel_Light_100_Laden_km">#REF!</definedName>
    <definedName name="Rigid_Diesel_Light_50_Laden_CO2">#REF!</definedName>
    <definedName name="Rigid_Diesel_Light_50_Laden_km">#REF!</definedName>
    <definedName name="Rigid_Diesel_Light_Ave_Laden_CO2">#REF!</definedName>
    <definedName name="Rigid_Diesel_Light_Ave_Laden_km">#REF!</definedName>
    <definedName name="Rigid_Diesel_Light_Tonne_km">#REF!</definedName>
    <definedName name="Rigid_Diesel_Light_Tonne_km_CO2">#REF!</definedName>
    <definedName name="Rigid_Diesel_Lorry_0_Laden_FE">#REF!</definedName>
    <definedName name="Rigid_Diesel_Lorry_100_Laden_FE">#REF!</definedName>
    <definedName name="Rigid_Diesel_Lorry_25_Laden_FE">#REF!</definedName>
    <definedName name="Rigid_Diesel_Lorry_50_Laden_FE">#REF!</definedName>
    <definedName name="Rigid_Diesel_Lorry_75_Laden_FE">#REF!</definedName>
    <definedName name="Rigid_Diesel_Medium_0_Laden_CO2">#REF!</definedName>
    <definedName name="Rigid_Diesel_Medium_0_Laden_km">#REF!</definedName>
    <definedName name="Rigid_Diesel_Medium_100_Laden_CO2">#REF!</definedName>
    <definedName name="Rigid_Diesel_Medium_100_Laden_km">#REF!</definedName>
    <definedName name="Rigid_Diesel_Medium_50_Laden_CO2">#REF!</definedName>
    <definedName name="Rigid_Diesel_Medium_50_Laden_km">#REF!</definedName>
    <definedName name="Rigid_Diesel_Medium_Ave_Laden_CO2">#REF!</definedName>
    <definedName name="Rigid_Diesel_Medium_Ave_Laden_km">#REF!</definedName>
    <definedName name="Rigid_Diesel_Medium_Tonne_km">#REF!</definedName>
    <definedName name="Rigid_Diesel_Medium_Tonne_km_CO2">#REF!</definedName>
    <definedName name="RiskAfterRecalcMacro">""</definedName>
    <definedName name="RiskAfterSimMacro">""</definedName>
    <definedName name="RiskAutoStopPercChange">1.5</definedName>
    <definedName name="RiskBeforeRecalcMacro">""</definedName>
    <definedName name="RiskBeforeSimMacro">""</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5</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#REF!</definedName>
    <definedName name="RiskSamplingType">3</definedName>
    <definedName name="RiskShowRiskWindowAtEndOfSimulation">TRUE</definedName>
    <definedName name="RiskStandardRecalc">2</definedName>
    <definedName name="RiskTemplateSheetName">"myTemplate"</definedName>
    <definedName name="RiskUpdateDisplay">FALSE</definedName>
    <definedName name="RiskUseDifferentSeedForEachSim">FALSE</definedName>
    <definedName name="RiskUseFixedSeed">FALSE</definedName>
    <definedName name="RiskUseMultipleCPUs">TRUE</definedName>
    <definedName name="RMD">#REF!</definedName>
    <definedName name="ROC_Admin">#REF!</definedName>
    <definedName name="ROC_Drink">#REF!</definedName>
    <definedName name="ROC_kWh_conversion">#REF!</definedName>
    <definedName name="ROC_Sewage">#REF!</definedName>
    <definedName name="ROC_Sludge">#REF!</definedName>
    <definedName name="RPI">#REF!</definedName>
    <definedName name="RPI_0203">#REF!</definedName>
    <definedName name="RPI_0708">#REF!</definedName>
    <definedName name="RPI_ILD_indexation_rate">#REF!</definedName>
    <definedName name="RPI_Index_linked_debt___nominal.ADDN1">#REF!</definedName>
    <definedName name="RPI_Index_linked_debt___nominal.ADDN1.BEG">#REF!</definedName>
    <definedName name="RPI_Index_linked_debt___nominal.ADDN2">#REF!</definedName>
    <definedName name="RPI_Index_linked_debt___nominal.ADDN2.BEG">#REF!</definedName>
    <definedName name="RPI_Index_linked_debt___nominal.BR">#REF!</definedName>
    <definedName name="RPI_Index_linked_debt___nominal.BR.BEG">#REF!</definedName>
    <definedName name="RPI_Index_linked_debt___nominal.WN">#REF!</definedName>
    <definedName name="RPI_Index_linked_debt___nominal.WN.BEG">#REF!</definedName>
    <definedName name="RPI_Index_linked_debt___nominal.WR">#REF!</definedName>
    <definedName name="RPI_Index_linked_debt___nominal.WR.BEG">#REF!</definedName>
    <definedName name="RPI_Index_linked_debt___nominal.WWN">#REF!</definedName>
    <definedName name="RPI_Index_linked_debt___nominal.WWN.BEG">#REF!</definedName>
    <definedName name="RPI_Index_linked_debt_indexation___nominal.ADDN1">#REF!</definedName>
    <definedName name="RPI_Index_linked_debt_indexation___nominal.ADDN2">#REF!</definedName>
    <definedName name="RPI_Index_linked_debt_indexation___nominal.BR">#REF!</definedName>
    <definedName name="RPI_Index_linked_debt_indexation___nominal.WN">#REF!</definedName>
    <definedName name="RPI_Index_linked_debt_indexation___nominal.WR">#REF!</definedName>
    <definedName name="RPI_Index_linked_debt_indexation___nominal.WWN">#REF!</definedName>
    <definedName name="RPI_Interest_on_Index_linked_loans___control___nominal.ADDN1">#REF!</definedName>
    <definedName name="RPI_Interest_on_Index_linked_loans___control___nominal.ADDN2">#REF!</definedName>
    <definedName name="RPI_Interest_on_Index_linked_loans___control___nominal.BR">#REF!</definedName>
    <definedName name="RPI_Interest_on_Index_linked_loans___control___nominal.WN">#REF!</definedName>
    <definedName name="RPI_Interest_on_Index_linked_loans___control___nominal.WR">#REF!</definedName>
    <definedName name="RPI_Interest_on_Index_linked_loans___control___nominal.WWN">#REF!</definedName>
    <definedName name="RPI_opening_index_linked_debt___nominal.ADDN1">#REF!</definedName>
    <definedName name="RPI_opening_index_linked_debt___nominal.ADDN2">#REF!</definedName>
    <definedName name="RPI_opening_index_linked_debt___nominal.BR">#REF!</definedName>
    <definedName name="RPI_opening_index_linked_debt___nominal.WN">#REF!</definedName>
    <definedName name="RPI_opening_index_linked_debt___nominal.WR">#REF!</definedName>
    <definedName name="RPI_opening_index_linked_debt___nominal.WWN">#REF!</definedName>
    <definedName name="rr" hidden="1">{"mass bal",#N/A,FALSE,"Standard_mass_bal_template";"ied sheet",#N/A,FALSE,"Standard_mass_bal_template"}</definedName>
    <definedName name="RSD_list">#REF!</definedName>
    <definedName name="rt" hidden="1">{"mass bal",#N/A,FALSE,"Standard_mass_bal_template";"ied sheet",#N/A,FALSE,"Standard_mass_bal_template"}</definedName>
    <definedName name="rtretert" hidden="1">{"mass bal",#N/A,FALSE,"Standard_mass_bal_template";"ied sheet",#N/A,FALSE,"Standard_mass_bal_template"}</definedName>
    <definedName name="rytry" localSheetId="1" hidden="1">{"NET",#N/A,FALSE,"401C11"}</definedName>
    <definedName name="rytry" hidden="1">{"NET",#N/A,FALSE,"401C11"}</definedName>
    <definedName name="S_D">#REF!</definedName>
    <definedName name="S_GLAM">#REF!</definedName>
    <definedName name="S_YORKS">#REF!</definedName>
    <definedName name="S5_A_H">#REF!</definedName>
    <definedName name="S5_A_L">#REF!</definedName>
    <definedName name="S5_A_M">#REF!</definedName>
    <definedName name="S5_AW_H">#REF!</definedName>
    <definedName name="S5_AW_L">#REF!</definedName>
    <definedName name="S5_AW_M">#REF!</definedName>
    <definedName name="S5_E">#REF!</definedName>
    <definedName name="S5_misc">#REF!</definedName>
    <definedName name="S5_W">#REF!</definedName>
    <definedName name="sada" hidden="1">{"mass bal",#N/A,FALSE,"Standard_mass_bal_template";"ied sheet",#N/A,FALSE,"Standard_mass_bal_template"}</definedName>
    <definedName name="SAM_CTRY_UK">#REF!</definedName>
    <definedName name="SAPBEXhrIndnt" hidden="1">"Wide"</definedName>
    <definedName name="SAPBEXrevision">1</definedName>
    <definedName name="SAPBEXsysID">"BWB"</definedName>
    <definedName name="SAPBEXwbID">"49ZLUKBQR0WG29D9LLI3IBIIT"</definedName>
    <definedName name="SAPsysID" hidden="1">"708C5W7SBKP804JT78WJ0JNKI"</definedName>
    <definedName name="SAPwbID" hidden="1">"ARS"</definedName>
    <definedName name="SBaseG_Act">#REF!</definedName>
    <definedName name="SBaseG_BP">#REF!</definedName>
    <definedName name="SBaseG_FD">#REF!</definedName>
    <definedName name="SBaseN_Act">#REF!</definedName>
    <definedName name="SBaseN_FD">#REF!</definedName>
    <definedName name="SBWBPinputs">#REF!</definedName>
    <definedName name="SBWBPtrans">#REF!</definedName>
    <definedName name="SBWtransition">#REF!</definedName>
    <definedName name="ScenarioName">#REF!</definedName>
    <definedName name="Screenings_Grit_Landfill">#REF!</definedName>
    <definedName name="Screenings_Grit_Landfill_EF_CH4">#REF!</definedName>
    <definedName name="sdf" hidden="1">{"mass bal",#N/A,FALSE,"Standard_mass_bal_template";"ied sheet",#N/A,FALSE,"Standard_mass_bal_template"}</definedName>
    <definedName name="SecondRC04">#REF!</definedName>
    <definedName name="SecondRC05">#REF!</definedName>
    <definedName name="sencount" hidden="1">1</definedName>
    <definedName name="SEnhG_BP">#REF!</definedName>
    <definedName name="SEnhG_FD">#REF!</definedName>
    <definedName name="SEnhN_Act">#REF!</definedName>
    <definedName name="SEnhN_FD">#REF!</definedName>
    <definedName name="SEP01CIMM">#REF!</definedName>
    <definedName name="SESBPinputs">#REF!</definedName>
    <definedName name="SESBPtrans">#REF!</definedName>
    <definedName name="SEStransition">#REF!</definedName>
    <definedName name="Sewage_Rivers_Est_EF_N2O">#REF!</definedName>
    <definedName name="Sewage_Store_Thicken_EF_CH4">#REF!</definedName>
    <definedName name="Sewage_Treatment_EF_N2O">#REF!</definedName>
    <definedName name="SEWBPinputs">#REF!</definedName>
    <definedName name="SEWBPtrans">#REF!</definedName>
    <definedName name="SewGC">#REF!</definedName>
    <definedName name="sewIRE">#REF!</definedName>
    <definedName name="SewMNIgc">#REF!</definedName>
    <definedName name="SEWtransition">#REF!</definedName>
    <definedName name="SF6_as_a_tracer_Weight">#REF!</definedName>
    <definedName name="SF6_CO2eq_GWP">#REF!</definedName>
    <definedName name="sfd" hidden="1">{"mass bal",#N/A,FALSE,"Standard_mass_bal_template";"ied sheet",#N/A,FALSE,"Standard_mass_bal_template"}</definedName>
    <definedName name="SGross_Act">#REF!</definedName>
    <definedName name="SH_Freight_Tonne_km">#REF!</definedName>
    <definedName name="SH_Freight_Tonne_km_CO2">#REF!</definedName>
    <definedName name="SH_Freight_TonneMiles">#REF!</definedName>
    <definedName name="SH_Passenger_km">#REF!</definedName>
    <definedName name="sheet1">#REF!</definedName>
    <definedName name="ShowResponse">#REF!</definedName>
    <definedName name="SHROPS">#REF!</definedName>
    <definedName name="Single_Retail_income___real">#REF!</definedName>
    <definedName name="SIREN_Act">#REF!</definedName>
    <definedName name="sitelist">#REF!</definedName>
    <definedName name="SLO">#REF!</definedName>
    <definedName name="Sludge">#REF!</definedName>
    <definedName name="Sludge_AD_EF_CH4">#REF!</definedName>
    <definedName name="Sludge_AD_Land">#REF!</definedName>
    <definedName name="Sludge_AD_Land__EF_CH4">#REF!</definedName>
    <definedName name="Sludge_AD_Land2">#REF!</definedName>
    <definedName name="Sludge_AD_Landfill">#REF!</definedName>
    <definedName name="Sludge_AD_Landfill__EF_CH4">#REF!</definedName>
    <definedName name="Sludge_AD_Limed_Land2">#REF!</definedName>
    <definedName name="Sludge_APD">#REF!</definedName>
    <definedName name="Sludge_APD_EF_CH4">#REF!</definedName>
    <definedName name="Sludge_APD_Land">#REF!</definedName>
    <definedName name="Sludge_APD_Land_EF_CH4">#REF!</definedName>
    <definedName name="Sludge_APD_Land2">#REF!</definedName>
    <definedName name="Sludge_Comp_EF_CH4">#REF!</definedName>
    <definedName name="Sludge_Comp_EF_N2O">#REF!</definedName>
    <definedName name="Sludge_Comp_Land">#REF!</definedName>
    <definedName name="Sludge_Comp_Land_EF_CH4">#REF!</definedName>
    <definedName name="Sludge_Comp_Land2">#REF!</definedName>
    <definedName name="Sludge_composted">#REF!</definedName>
    <definedName name="Sludge_digested">#REF!</definedName>
    <definedName name="Sludge_Incin_N2O">#REF!</definedName>
    <definedName name="Sludge_Incinerated">#REF!</definedName>
    <definedName name="Sludge_Land">#REF!</definedName>
    <definedName name="Sludge_Land_EF_N2O">#REF!</definedName>
    <definedName name="Sludge_Land_Frac_GASM">#REF!</definedName>
    <definedName name="Sludge_Land_Frac_LEACH_H">#REF!</definedName>
    <definedName name="Sludge_Land_Leach_Roff_EF_N2O">#REF!</definedName>
    <definedName name="Sludge_Land_Volat_EF_N2O">#REF!</definedName>
    <definedName name="Sludge_Lime_Landfill">#REF!</definedName>
    <definedName name="Sludge_Lime_Landfill__EF_CH4">#REF!</definedName>
    <definedName name="Sludge_Limed_Land2">#REF!</definedName>
    <definedName name="Sludge_Raw_Land">#REF!</definedName>
    <definedName name="Sludge_Raw_Land__EF_CH4">#REF!</definedName>
    <definedName name="Sludge_Raw_Landfill">#REF!</definedName>
    <definedName name="Sludge_Raw_Landfill_EF_CH4">#REF!</definedName>
    <definedName name="Sludge_Raw_Limed_Land">#REF!</definedName>
    <definedName name="Sludge_Sec_Dig_AD_EF_CH4">#REF!</definedName>
    <definedName name="Sludge_THP">#REF!</definedName>
    <definedName name="Sludge_THP_EF_CH4">#REF!</definedName>
    <definedName name="Sludge_THP_Land">#REF!</definedName>
    <definedName name="Sludge_THP_Land_EF_CH4">#REF!</definedName>
    <definedName name="Sludge_THP_Land2">#REF!</definedName>
    <definedName name="SludgeToLand_AprDec_2005">#REF!</definedName>
    <definedName name="SludgeToLand_JanFeb_2006">#REF!</definedName>
    <definedName name="SludgeToLand_JanMar_2006">#REF!</definedName>
    <definedName name="Small_Bulk_CO2">#REF!</definedName>
    <definedName name="Small_Bulk_Tonne_km">#REF!</definedName>
    <definedName name="Small_Bulk_Tonne_km_CO2">#REF!</definedName>
    <definedName name="Small_Bulk_TonneMiles">#REF!</definedName>
    <definedName name="Small_Cont_Vessel_Tonne_km">#REF!</definedName>
    <definedName name="Small_Cont_Vessel_Tonne_km_CO2">#REF!</definedName>
    <definedName name="Small_Diesel_CO2">#REF!</definedName>
    <definedName name="Small_Diesel_Miles">#REF!</definedName>
    <definedName name="Small_Mbike_CO2">#REF!</definedName>
    <definedName name="Small_Mbike_Miles">#REF!</definedName>
    <definedName name="Small_Petrol_CO2">#REF!</definedName>
    <definedName name="Small_Petrol_Miles">#REF!</definedName>
    <definedName name="Small_Roro_CO2">#REF!</definedName>
    <definedName name="Small_Roro_TonneMiles">#REF!</definedName>
    <definedName name="Small_Tanker_CO2">#REF!</definedName>
    <definedName name="Small_Tanker_Tonne_km">#REF!</definedName>
    <definedName name="Small_Tanker_Tonne_km_CO2">#REF!</definedName>
    <definedName name="Small_Tanker_TonneMiles">#REF!</definedName>
    <definedName name="SMNIN_Act">#REF!</definedName>
    <definedName name="SNet_Act">#REF!</definedName>
    <definedName name="SNet_BP">#REF!</definedName>
    <definedName name="SNet_FD">#REF!</definedName>
    <definedName name="SOLREF">#REF!</definedName>
    <definedName name="SOMERSET">#REF!</definedName>
    <definedName name="sort" hidden="1">#REF!</definedName>
    <definedName name="SPFValidation">#REF!</definedName>
    <definedName name="SRNBPinputs">#REF!</definedName>
    <definedName name="SRNBPtrans">#REF!</definedName>
    <definedName name="SRNtransition">#REF!</definedName>
    <definedName name="ss" hidden="1">{"mass bal",#N/A,FALSE,"Standard_mass_bal_template";"ied sheet",#N/A,FALSE,"Standard_mass_bal_template"}</definedName>
    <definedName name="SSCBPinputs">#REF!</definedName>
    <definedName name="SSCBPtrans">#REF!</definedName>
    <definedName name="SSCtransition">#REF!</definedName>
    <definedName name="sss" hidden="1">{"mass bal",#N/A,FALSE,"Standard_mass_bal_template";"ied sheet",#N/A,FALSE,"Standard_mass_bal_template"}</definedName>
    <definedName name="ssss" hidden="1">{"mass bal",#N/A,FALSE,"Standard_mass_bal_template";"ied sheet",#N/A,FALSE,"Standard_mass_bal_template"}</definedName>
    <definedName name="ssssss" hidden="1">{"mass bal",#N/A,FALSE,"Standard_mass_bal_template";"ied sheet",#N/A,FALSE,"Standard_mass_bal_template"}</definedName>
    <definedName name="ST_A_H">#REF!</definedName>
    <definedName name="ST_A_L">#REF!</definedName>
    <definedName name="ST_A_M">#REF!</definedName>
    <definedName name="ST_A_N">#REF!</definedName>
    <definedName name="ST_AW_H">#REF!</definedName>
    <definedName name="ST_AW_L">#REF!</definedName>
    <definedName name="ST_AW_M">#REF!</definedName>
    <definedName name="ST_AW_N">#REF!</definedName>
    <definedName name="ST_E">#REF!</definedName>
    <definedName name="ST_misc">#REF!</definedName>
    <definedName name="ST_W">#REF!</definedName>
    <definedName name="STAFFS">#REF!</definedName>
    <definedName name="Start_date">#REF!</definedName>
    <definedName name="StartYearRef">#REF!</definedName>
    <definedName name="STotalgross">#REF!</definedName>
    <definedName name="STRATAREA">#REF!</definedName>
    <definedName name="STWC">#REF!</definedName>
    <definedName name="STWConsents">#REF!</definedName>
    <definedName name="subline_matt_final">#REF!</definedName>
    <definedName name="SUBLINETARG">#REF!</definedName>
    <definedName name="SUBS">#REF!</definedName>
    <definedName name="SUFFOLK">#REF!</definedName>
    <definedName name="Summ">#REF!</definedName>
    <definedName name="Supply_demand_balance_scheme_classification">#REF!</definedName>
    <definedName name="SURREY">#REF!</definedName>
    <definedName name="SVTBPinputs">#REF!</definedName>
    <definedName name="SVTBPtrans">#REF!</definedName>
    <definedName name="SVTtransition">#REF!</definedName>
    <definedName name="SW">#REF!</definedName>
    <definedName name="SW_A_H">#REF!</definedName>
    <definedName name="SW_A_L">#REF!</definedName>
    <definedName name="SW_A_M">#REF!</definedName>
    <definedName name="SW_AW_H">#REF!</definedName>
    <definedName name="SW_AW_L">#REF!</definedName>
    <definedName name="SW_AW_M">#REF!</definedName>
    <definedName name="SW_E">#REF!</definedName>
    <definedName name="SW_G">#REF!</definedName>
    <definedName name="SW_W">#REF!</definedName>
    <definedName name="SWAH">#REF!</definedName>
    <definedName name="SWAL">#REF!</definedName>
    <definedName name="SWAM">#REF!</definedName>
    <definedName name="SWAWH">#REF!</definedName>
    <definedName name="SWAWL">#REF!</definedName>
    <definedName name="SWAWM">#REF!</definedName>
    <definedName name="SWE">#REF!</definedName>
    <definedName name="SWG">#REF!</definedName>
    <definedName name="SWI">#REF!</definedName>
    <definedName name="Switch_____of_dividends_issued_as_scrip_shares">#REF!</definedName>
    <definedName name="Switch_____of_ILD">#REF!</definedName>
    <definedName name="Switch_____of_ordinary_dividends_paid_as_interim_dividend">#REF!</definedName>
    <definedName name="Switch____HH_Advance_receipt_creditor_days">#REF!</definedName>
    <definedName name="Switch___adjustment_to_tax_payment">#REF!</definedName>
    <definedName name="Switch___Adjustment_to_Wholesale_revenue_requirement___real">#REF!</definedName>
    <definedName name="Switch___Allowable_depreciation_on_capitalised_revenue___active___control">#REF!</definedName>
    <definedName name="Switch___Alternative_revenue_value___real.ADDN1">#REF!</definedName>
    <definedName name="Switch___Alternative_revenue_value___real.ADDN2">#REF!</definedName>
    <definedName name="Switch___Alternative_revenue_value___real.BR">#REF!</definedName>
    <definedName name="Switch___Alternative_revenue_value___real.WN">#REF!</definedName>
    <definedName name="Switch___Alternative_revenue_value___real.WR">#REF!</definedName>
    <definedName name="Switch___Alternative_revenue_value___real.WWN">#REF!</definedName>
    <definedName name="Switch___Apply_adjustment_to_post_financeability_items_not_eligible_for_uplift.ADDN1">#REF!</definedName>
    <definedName name="Switch___Apply_adjustment_to_post_financeability_items_not_eligible_for_uplift.ADDN2">#REF!</definedName>
    <definedName name="Switch___Apply_adjustment_to_post_financeability_items_not_eligible_for_uplift.BR">#REF!</definedName>
    <definedName name="Switch___Apply_adjustment_to_post_financeability_items_not_eligible_for_uplift.WN">#REF!</definedName>
    <definedName name="Switch___Apply_adjustment_to_post_financeability_items_not_eligible_for_uplift.WR">#REF!</definedName>
    <definedName name="Switch___Apply_adjustment_to_post_financeability_items_not_eligible_for_uplift.WWN">#REF!</definedName>
    <definedName name="Switch___bank_interest_rate__receivable_">#REF!</definedName>
    <definedName name="Switch___Base_revenue_for_2024_25">#REF!</definedName>
    <definedName name="Switch___bioresources_TDS">#REF!</definedName>
    <definedName name="Switch___Blended_interest_rate">#REF!</definedName>
    <definedName name="Switch___Business__retail_total_allowed_depreciation___real">#REF!</definedName>
    <definedName name="Switch___Business_Advance_Receipts_Weighting___Unmeasured">#REF!</definedName>
    <definedName name="Switch___Business_Measured_income_accrual_Opening_balance____nominal">#REF!</definedName>
    <definedName name="Switch___Business_measured_income_proportion_of_total_Business_income">#REF!</definedName>
    <definedName name="Switch___Business_retail_advance_receipts_creditor_days">#REF!</definedName>
    <definedName name="Switch___Business_retail_average_cost_per_customer_in_Tariff_Band__Welsh_companies____real">#REF!</definedName>
    <definedName name="Switch___Business_retail_capital_expenditure">#REF!</definedName>
    <definedName name="Switch___Business_retail_debtors">#REF!</definedName>
    <definedName name="Switch___Business_retail_margin___Override">#REF!</definedName>
    <definedName name="Switch___Business_retail_measured_advance_receipts">#REF!</definedName>
    <definedName name="Switch___Business_retail_Measured_income_accrual_rate">#REF!</definedName>
    <definedName name="Switch___Business_retail_revenue_adjustment___real">#REF!</definedName>
    <definedName name="Switch___Business_retail_revenue_override___nominal">#REF!</definedName>
    <definedName name="Switch___Business_retail_unmeasured_advance_receipts">#REF!</definedName>
    <definedName name="Switch___Capex_creditor_days">#REF!</definedName>
    <definedName name="Switch___Capital_expenditure___proportion_of_new_capital_expenditure_not_qualifying_for_capital_allowance_deductions">#REF!</definedName>
    <definedName name="Switch___Capital_expenditure___Proportion_of_new_capital_expenditure_qualifying_for_high_level_deduction">#REF!</definedName>
    <definedName name="Switch___Capital_expenditure___proportion_of_new_capital_expenditure_qualifying_for_the_main_rate_pool___control">#REF!</definedName>
    <definedName name="Switch___Capital_expenditure___proportion_of_new_capital_expenditure_qualifying_for_the_special_rate_pool___control">#REF!</definedName>
    <definedName name="Switch___Capital_expenditure___proportion_of_new_capital_expenditure_qualifying_for_the_structures_and_buildings_pool___control">#REF!</definedName>
    <definedName name="Switch___Capital_expenditure_writing_down_allowance_main_rate_pool">#REF!</definedName>
    <definedName name="Switch___Capital_expenditure_writing_down_allowance_special_rate_pool">#REF!</definedName>
    <definedName name="Switch___Capital_expenditure_writing_down_allowance_structures_and_buildings_pool">#REF!</definedName>
    <definedName name="Switch___Cash_and_cash_equivalents_initial_balance___control___nominal">#REF!</definedName>
    <definedName name="Switch___cost_to_serve">#REF!</definedName>
    <definedName name="Switch___Current_tax_liabilities___Appointee_b_f___nominal">#REF!</definedName>
    <definedName name="Switch___Debtors_other">#REF!</definedName>
    <definedName name="Switch___Depreciation_b_f___control___active___nominal">#REF!</definedName>
    <definedName name="Switch___Disallowable_expenditure___Change_in_general_provisions___control">#REF!</definedName>
    <definedName name="Switch___Dividend_creditors_wholesale_retail_split___business_retail___nominal">#REF!</definedName>
    <definedName name="Switch___Dividend_creditors_wholesale_retail_split___Dividend_creditors___residential_retail">#REF!</definedName>
    <definedName name="Switch___Dividend_yield">#REF!</definedName>
    <definedName name="Switch___DPC_and_infrastructure_costs">#REF!</definedName>
    <definedName name="Switch___Finance_lease_depreciation___control___nominal">#REF!</definedName>
    <definedName name="Switch___Fixed_asset_net_book_value_at_31_March___business_retail___nominal">#REF!</definedName>
    <definedName name="Switch___Fixed_asset_net_book_value_at_31_March___residential_retail___nominal">#REF!</definedName>
    <definedName name="Switch___Fixed_assets_b_f___control___active___nominal">#REF!</definedName>
    <definedName name="Switch___HH_Advance_receipts">#REF!</definedName>
    <definedName name="Switch___HH_income_accrual">#REF!</definedName>
    <definedName name="Switch___HH_trade_receivables">#REF!</definedName>
    <definedName name="Switch___Households_connected">#REF!</definedName>
    <definedName name="Switch___Inflation">#REF!</definedName>
    <definedName name="Switch___Innovation_funding">#REF!</definedName>
    <definedName name="Switch___Interest_rate___Business___Active">#REF!</definedName>
    <definedName name="Switch___interest_rate___residential">#REF!</definedName>
    <definedName name="Switch___interest_rate_on_fixed_rate_debt">#REF!</definedName>
    <definedName name="Switch___interest_rate_on_index_linked_debt">#REF!</definedName>
    <definedName name="Switch___Inventories_balance___control___nominal">#REF!</definedName>
    <definedName name="Switch___IRE_totex_adjustment_for_ACICR__Ofwat____Active">#REF!</definedName>
    <definedName name="Switch___Measured_unmeasured_charges">#REF!</definedName>
    <definedName name="Switch___Movement_in_intangible_asset_and_investments_balance__control">#REF!</definedName>
    <definedName name="Switch___Movement_in_other_liabilities___control">#REF!</definedName>
    <definedName name="Switch___Movement_in_provisions___control___nominal.ADDN1">#REF!</definedName>
    <definedName name="Switch___Movement_in_provisions___control___nominal.ADDN2">#REF!</definedName>
    <definedName name="Switch___Movement_in_provisions___control___nominal.BR">#REF!</definedName>
    <definedName name="Switch___Movement_in_provisions___control___nominal.WN">#REF!</definedName>
    <definedName name="Switch___Movement_in_provisions___control___nominal.WR">#REF!</definedName>
    <definedName name="Switch___Movement_in_provisions___control___nominal.WWN">#REF!</definedName>
    <definedName name="Switch___new_capital_expenditure___proportion_of_new_capital_expenditure_qualifying_for_a_full_deduction">#REF!</definedName>
    <definedName name="Switch___Notional_target_gearing___control.ADDN1">#REF!</definedName>
    <definedName name="Switch___Notional_target_gearing___control.ADDN2">#REF!</definedName>
    <definedName name="Switch___Notional_target_gearing___control.BR">#REF!</definedName>
    <definedName name="Switch___Notional_target_gearing___control.WN">#REF!</definedName>
    <definedName name="Switch___Notional_target_gearing___control.WR">#REF!</definedName>
    <definedName name="Switch___Notional_target_gearing___control.WWN">#REF!</definedName>
    <definedName name="Switch___Opening_Called_up_share_capital_balance__control">#REF!</definedName>
    <definedName name="Switch___Opening_Capex_creditors_balance___control___nominal">#REF!</definedName>
    <definedName name="Switch___Opening_Capital_allowance_balance___main_rate_pool___new_capital_expenditure___control___nominal">#REF!</definedName>
    <definedName name="Switch___Opening_Capital_allowance_balance___special_rate_pool___new_capital_expenditure___control___nominal">#REF!</definedName>
    <definedName name="Switch___Opening_Capital_allowance_balance___structures_and_buildings_pool___control___nominal">#REF!</definedName>
    <definedName name="Switch___Opening_debt">#REF!</definedName>
    <definedName name="Switch___opening_deferred_tax_balance___control">#REF!</definedName>
    <definedName name="Switch___Opening_dividend_cashflow_balance">#REF!</definedName>
    <definedName name="Switch___Opening_Dividend_creditors_balance__control">#REF!</definedName>
    <definedName name="Switch___Opening_Intangible_asset_and_investments_balance___control___nominal">#REF!</definedName>
    <definedName name="Switch___Opening_Non_distributable_reserves_balance__control">#REF!</definedName>
    <definedName name="Switch___Opening_Other_creditors_balance___control___nominal">#REF!</definedName>
    <definedName name="Switch___Opening_Other_debtors_balance___control___nominal">#REF!</definedName>
    <definedName name="Switch___Opening_Other_liabilities_balance__control">#REF!</definedName>
    <definedName name="Switch___Opening_Provisions_balance__control">#REF!</definedName>
    <definedName name="Switch___Opening_retained_cash_balance___Business___nominal">#REF!</definedName>
    <definedName name="Switch___Opening_retained_cash_balance___Residential">#REF!</definedName>
    <definedName name="Switch___Opening_retained_earnings_balance___Business___nominal">#REF!</definedName>
    <definedName name="Switch___Opening_retained_earnings_balance___control">#REF!</definedName>
    <definedName name="Switch___Opening_Retirement_benefit_asset____liabilities__balance__control___nominal">#REF!</definedName>
    <definedName name="Switch___opening_tax_loss_balance___wholesale">#REF!</definedName>
    <definedName name="Switch___Opening_Trade_creditors_balance___control___nominal">#REF!</definedName>
    <definedName name="Switch___Opening_Trade_debtors_balance___control___nominal">#REF!</definedName>
    <definedName name="Switch___Ordinary_dividend__overrides_any_other_dividend_approach___post_override____nominal">#REF!</definedName>
    <definedName name="Switch___Ordinary_shares_issued___control___nominal">#REF!</definedName>
    <definedName name="Switch___Other_adjustments_to_taxable_profits___control___nominal">#REF!</definedName>
    <definedName name="Switch___Other_creditors_target_balance___control___nominal">#REF!</definedName>
    <definedName name="Switch___other_debtors_target_balance___control___nominal">#REF!</definedName>
    <definedName name="Switch___Other_non_price_control_income">#REF!</definedName>
    <definedName name="Switch___Other_operating_income">#REF!</definedName>
    <definedName name="Switch___Other_price_control_income">#REF!</definedName>
    <definedName name="Switch___Other_taxable_income___Amortisation_on_grants_and_contributions___control___nominal">#REF!</definedName>
    <definedName name="Switch___Other_taxable_income___Grants_and_contributions_taxable_on_receipt___control___nominal">#REF!</definedName>
    <definedName name="Switch___overdraft_interest_rate">#REF!</definedName>
    <definedName name="Switch___P_L_expenditure_not_allowable_as_a_deduction_from_taxable_trading_profits___control___nominal">#REF!</definedName>
    <definedName name="Switch___P_L_expenditure_relating_to_renewals_not_allowable_as_a_deduction_from_taxable_trading_profits___control___nominal">#REF!</definedName>
    <definedName name="Switch___PAYG">#REF!</definedName>
    <definedName name="Switch___Pension_contributions___control">#REF!</definedName>
    <definedName name="Switch___Pension_contributions___Retail">#REF!</definedName>
    <definedName name="Switch___Pension_deficit_repair_allowance___Wholesale">#REF!</definedName>
    <definedName name="Switch___Percentage_earnings_distributed_as_dividends">#REF!</definedName>
    <definedName name="Switch___Post_financeability_adjustments_eligible_for_tax_uplift">#REF!</definedName>
    <definedName name="Switch___Post_financeability_adjustments_not_eligible_for_tax_uplift">#REF!</definedName>
    <definedName name="Switch___Prior_period_company_residential_apportionment">#REF!</definedName>
    <definedName name="Switch___Proportion_of_capitalised_revenue_expenditure__infra___non_infra_">#REF!</definedName>
    <definedName name="Switch___Proportion_of_RPI_ILD">#REF!</definedName>
    <definedName name="Switch___proportion_of_taxable_profits_available_for_tax_loss_utilisation">#REF!</definedName>
    <definedName name="Switch___QAA_reward__penalty_">#REF!</definedName>
    <definedName name="Switch___RCV_Opening_balances_switch">#REF!</definedName>
    <definedName name="Switch___re_profiled_revenues_active_switch___Wholesale_control">#REF!</definedName>
    <definedName name="Switch___real_dividend_growth">#REF!</definedName>
    <definedName name="Switch___Reprofiling">#REF!</definedName>
    <definedName name="Switch___Residential_average_debtor_days">#REF!</definedName>
    <definedName name="Switch___Residential_net_margin">#REF!</definedName>
    <definedName name="Switch___Residential_Retail_allowed_depreciation">#REF!</definedName>
    <definedName name="Switch___Residential_retail_capital_expenditure">#REF!</definedName>
    <definedName name="Switch___Residential_retail_revenue_adjustment">#REF!</definedName>
    <definedName name="Switch___Retail___Corporation_tax_creditor_b_f___nominal">#REF!</definedName>
    <definedName name="Switch___Retail___Retail_creditor_months__Payment_terms___Business_retail_pays_wholesaler_in_arrears__advance_">#REF!</definedName>
    <definedName name="Switch___Retail_Costs">#REF!</definedName>
    <definedName name="Switch___Retail_creditor_months">#REF!</definedName>
    <definedName name="Switch___Retirement_benefit_asset____liability__balance___Retail___nominal">#REF!</definedName>
    <definedName name="Switch___Revenue_override.ADDN1">#REF!</definedName>
    <definedName name="Switch___Revenue_override.ADDN2">#REF!</definedName>
    <definedName name="Switch___Revenue_override.BR">#REF!</definedName>
    <definedName name="Switch___Revenue_override.WN">#REF!</definedName>
    <definedName name="Switch___Revenue_override.WR">#REF!</definedName>
    <definedName name="Switch___Revenue_override.WWN">#REF!</definedName>
    <definedName name="Switch___RPI_CPIH_wedge_for_RPI_ILD_indexation_rate">#REF!</definedName>
    <definedName name="Switch___Run_off_rate_for_Post_2025_RCV">#REF!</definedName>
    <definedName name="Switch___Run_off_rate_Pre_2025_RCV">#REF!</definedName>
    <definedName name="Switch___Tariff_band___net_margin_percentage">#REF!</definedName>
    <definedName name="Switch___Tariff_band___number_of_customers.1">#REF!</definedName>
    <definedName name="Switch___Tariff_band___number_of_customers.2">#REF!</definedName>
    <definedName name="Switch___Tariff_band___number_of_customers.3">#REF!</definedName>
    <definedName name="Switch___Tariff_band___wholesale_charge.1">#REF!</definedName>
    <definedName name="Switch___Tariff_band___wholesale_charge.2">#REF!</definedName>
    <definedName name="Switch___Tariff_band___wholesale_charge.3">#REF!</definedName>
    <definedName name="Switch___tax_cashflow_initial_balance">#REF!</definedName>
    <definedName name="Switch___Tax_liabilities___control___nominal">#REF!</definedName>
    <definedName name="Switch___Tax_loss_allowance___nominal">#REF!</definedName>
    <definedName name="Switch___Tax_rate">#REF!</definedName>
    <definedName name="Switch___Totex">#REF!</definedName>
    <definedName name="Switch___Trade_and_other_payables___Retail_other_payables">#REF!</definedName>
    <definedName name="Switch___Trade_and_other_payables___Retail_trade_payables">#REF!</definedName>
    <definedName name="Switch___Trade_and_other_payables___Wholesale_creditors___business_retail___nominal">#REF!</definedName>
    <definedName name="Switch___Trade_and_other_payables___Wholesale_creditors___residential_retail">#REF!</definedName>
    <definedName name="Switch___WACC">#REF!</definedName>
    <definedName name="Switch___Water_efficiency_funding">#REF!</definedName>
    <definedName name="Switch___Wholesale___Trade_creditor_days___control">#REF!</definedName>
    <definedName name="Switch___Wholesale_and_retail_line_item_split___actual_company_structure___Retained_profits___residential_retail">#REF!</definedName>
    <definedName name="Switch___Wholesale_and_retail_line_item_split___Capex_creditor___business_retail___nominal">#REF!</definedName>
    <definedName name="Switch___Wholesale_and_retail_line_item_split___capex_creditors___residential_retail___nominal">#REF!</definedName>
    <definedName name="Switch___Wholesale_DB_pension_cash_excess_over_charge___real___control">#REF!</definedName>
    <definedName name="Switch___Wholesale_fixed_asset_life__post_override____control">#REF!</definedName>
    <definedName name="SWTBPinputs">#REF!</definedName>
    <definedName name="SWTBPtrans">#REF!</definedName>
    <definedName name="SWTtransition">#REF!</definedName>
    <definedName name="SWW">#REF!</definedName>
    <definedName name="T_A_H">#REF!</definedName>
    <definedName name="T_A_M">#REF!</definedName>
    <definedName name="T_AW_H">#REF!</definedName>
    <definedName name="T_AW_M">#REF!</definedName>
    <definedName name="t_kg_conversion">#REF!</definedName>
    <definedName name="T_W">#REF!</definedName>
    <definedName name="T_W_M">#REF!</definedName>
    <definedName name="tab">#REF!</definedName>
    <definedName name="table">#REF!</definedName>
    <definedName name="TABLE0">#REF!</definedName>
    <definedName name="TABLE10">#REF!</definedName>
    <definedName name="TABLE10A">#REF!</definedName>
    <definedName name="TABLE11">#REF!</definedName>
    <definedName name="TABLE12">#REF!</definedName>
    <definedName name="TABLE13">#REF!</definedName>
    <definedName name="TABLE14">#REF!</definedName>
    <definedName name="TABLE15">#REF!</definedName>
    <definedName name="TABLE16">#REF!</definedName>
    <definedName name="TABLE17">#REF!</definedName>
    <definedName name="TABLE18">#REF!</definedName>
    <definedName name="TABLE19">#REF!</definedName>
    <definedName name="TABLE20">#REF!</definedName>
    <definedName name="TABLE21">#REF!</definedName>
    <definedName name="TABLE22">#REF!</definedName>
    <definedName name="TABLE23">#REF!</definedName>
    <definedName name="TABLE24">#REF!</definedName>
    <definedName name="TABLE26">#REF!</definedName>
    <definedName name="TABLE27">#REF!</definedName>
    <definedName name="TABLE28">#REF!</definedName>
    <definedName name="TABLE29">#REF!</definedName>
    <definedName name="Table3.4" localSheetId="1" hidden="1">{"CHARGE",#N/A,FALSE,"401C11"}</definedName>
    <definedName name="Table3.4" hidden="1">{"CHARGE",#N/A,FALSE,"401C11"}</definedName>
    <definedName name="TABLE30">#REF!</definedName>
    <definedName name="TABLE31">#REF!</definedName>
    <definedName name="TABLE32">#REF!</definedName>
    <definedName name="TABLE32A">#REF!</definedName>
    <definedName name="TABLE33">#REF!</definedName>
    <definedName name="TABLE34">#REF!</definedName>
    <definedName name="TABLE35">#REF!</definedName>
    <definedName name="TABLE35A">#REF!</definedName>
    <definedName name="TABLE35B">#REF!</definedName>
    <definedName name="TABLE36">#REF!</definedName>
    <definedName name="TABLE36A">#REF!</definedName>
    <definedName name="TABLE36B">#REF!</definedName>
    <definedName name="TABLE37">#REF!</definedName>
    <definedName name="TABLE38">#REF!</definedName>
    <definedName name="TABLE39">#REF!</definedName>
    <definedName name="TABLE41">#REF!</definedName>
    <definedName name="TABLE41TOTALS">#REF!</definedName>
    <definedName name="TABLE5">#REF!</definedName>
    <definedName name="TABLE6">#REF!</definedName>
    <definedName name="TABLE7">#REF!</definedName>
    <definedName name="TABLE8">#REF!</definedName>
    <definedName name="TABLE9">#REF!</definedName>
    <definedName name="TABLEREF">#REF!</definedName>
    <definedName name="TABLEX">#REF!</definedName>
    <definedName name="TARGDATA">#REF!</definedName>
    <definedName name="Target_level_of_ILD___nominal.ADDN1">#REF!</definedName>
    <definedName name="Target_level_of_ILD___nominal.ADDN2">#REF!</definedName>
    <definedName name="Target_level_of_ILD___nominal.BR">#REF!</definedName>
    <definedName name="Target_level_of_ILD___nominal.WN">#REF!</definedName>
    <definedName name="Target_level_of_ILD___nominal.WR">#REF!</definedName>
    <definedName name="Target_level_of_ILD___nominal.WWN">#REF!</definedName>
    <definedName name="Tariff_Band___Business_retail_average_cost_per_customer_inc_DPC__Welsh_companies____nominal.1">#REF!</definedName>
    <definedName name="Tariff_Band___Business_retail_average_cost_per_customer_inc_DPC__Welsh_companies____nominal.2">#REF!</definedName>
    <definedName name="Tariff_Band___Business_retail_average_cost_per_customer_inc_DPC__Welsh_companies____nominal.3">#REF!</definedName>
    <definedName name="Tariff_Band___Business_retail_average_cost_per_customer_inc_DPC__Welsh_companies____real.1">#REF!</definedName>
    <definedName name="Tariff_Band___Business_retail_average_cost_per_customer_inc_DPC__Welsh_companies____real.2">#REF!</definedName>
    <definedName name="Tariff_Band___Business_retail_average_cost_per_customer_inc_DPC__Welsh_companies____real.3">#REF!</definedName>
    <definedName name="Tariff_Band___Retail_cost_per_customer___nominal.1">#REF!</definedName>
    <definedName name="Tariff_Band___Retail_cost_per_customer___nominal.2">#REF!</definedName>
    <definedName name="Tariff_Band___Retail_cost_per_customer___nominal.3">#REF!</definedName>
    <definedName name="Tariff_Band___Retail_cost_per_customer_inc_DPC___business_retail_revenue_adjustment___nominal.1">#REF!</definedName>
    <definedName name="Tariff_Band___Retail_cost_per_customer_inc_DPC___business_retail_revenue_adjustment___nominal.2">#REF!</definedName>
    <definedName name="Tariff_Band___Retail_cost_per_customer_inc_DPC___business_retail_revenue_adjustment___nominal.3">#REF!</definedName>
    <definedName name="Tariff_Band___Retail_cost_per_customer_inc_DPC___business_retail_revenue_adjustment___real.1">#REF!</definedName>
    <definedName name="Tariff_Band___Retail_cost_per_customer_inc_DPC___business_retail_revenue_adjustment___real.2">#REF!</definedName>
    <definedName name="Tariff_Band___Retail_cost_per_customer_inc_DPC___business_retail_revenue_adjustment___real.3">#REF!</definedName>
    <definedName name="Tariff_band___wholesale_charge___nominal.1">#REF!</definedName>
    <definedName name="Tariff_band___wholesale_charge___nominal.2">#REF!</definedName>
    <definedName name="Tariff_band___wholesale_charge___nominal.3">#REF!</definedName>
    <definedName name="Tariff_band___wholesale_charge_proportion.1">#REF!</definedName>
    <definedName name="Tariff_band___wholesale_charge_proportion.2">#REF!</definedName>
    <definedName name="Tariff_band___wholesale_charge_proportion.3">#REF!</definedName>
    <definedName name="Tax___real___ADDN1">#REF!</definedName>
    <definedName name="Tax___real___ADDN2">#REF!</definedName>
    <definedName name="Tax___real___BR">#REF!</definedName>
    <definedName name="Tax___real___WN">#REF!</definedName>
    <definedName name="Tax___real___WR">#REF!</definedName>
    <definedName name="Tax___real___WWN">#REF!</definedName>
    <definedName name="Tax_by_tariff_band_check">#REF!</definedName>
    <definedName name="Tax_by_tariff_band_check_calc">#REF!</definedName>
    <definedName name="Tax_by_tariff_band_check_overall">#REF!</definedName>
    <definedName name="Tax_cash_balance_for_post_financeability_revenue___nominal.ADDN1">#REF!</definedName>
    <definedName name="Tax_cash_balance_for_post_financeability_revenue___nominal.ADDN1.BEG">#REF!</definedName>
    <definedName name="Tax_cash_balance_for_post_financeability_revenue___nominal.ADDN2">#REF!</definedName>
    <definedName name="Tax_cash_balance_for_post_financeability_revenue___nominal.ADDN2.BEG">#REF!</definedName>
    <definedName name="Tax_cash_balance_for_post_financeability_revenue___nominal.BR">#REF!</definedName>
    <definedName name="Tax_cash_balance_for_post_financeability_revenue___nominal.BR.BEG">#REF!</definedName>
    <definedName name="Tax_cash_balance_for_post_financeability_revenue___nominal.WN">#REF!</definedName>
    <definedName name="Tax_cash_balance_for_post_financeability_revenue___nominal.WN.BEG">#REF!</definedName>
    <definedName name="Tax_cash_balance_for_post_financeability_revenue___nominal.WR">#REF!</definedName>
    <definedName name="Tax_cash_balance_for_post_financeability_revenue___nominal.WR.BEG">#REF!</definedName>
    <definedName name="Tax_cash_balance_for_post_financeability_revenue___nominal.WWN">#REF!</definedName>
    <definedName name="Tax_cash_balance_for_post_financeability_revenue___nominal.WWN.BEG">#REF!</definedName>
    <definedName name="tax_cashflow_balance___wholesale___nominal.ADDN1">#REF!</definedName>
    <definedName name="tax_cashflow_balance___wholesale___nominal.ADDN1.BEG">#REF!</definedName>
    <definedName name="tax_cashflow_balance___wholesale___nominal.ADDN2">#REF!</definedName>
    <definedName name="tax_cashflow_balance___wholesale___nominal.ADDN2.BEG">#REF!</definedName>
    <definedName name="tax_cashflow_balance___wholesale___nominal.BR">#REF!</definedName>
    <definedName name="tax_cashflow_balance___wholesale___nominal.BR.BEG">#REF!</definedName>
    <definedName name="tax_cashflow_balance___wholesale___nominal.WN">#REF!</definedName>
    <definedName name="tax_cashflow_balance___wholesale___nominal.WN.BEG">#REF!</definedName>
    <definedName name="tax_cashflow_balance___wholesale___nominal.WR">#REF!</definedName>
    <definedName name="tax_cashflow_balance___wholesale___nominal.WR.BEG">#REF!</definedName>
    <definedName name="tax_cashflow_balance___wholesale___nominal.WWN">#REF!</definedName>
    <definedName name="tax_cashflow_balance___wholesale___nominal.WWN.BEG">#REF!</definedName>
    <definedName name="Tax_creditor_balance___Business___nominal">#REF!</definedName>
    <definedName name="Tax_creditor_balance___Business___nominal.BEG">#REF!</definedName>
    <definedName name="Tax_creditor_balance___Residential___nominal">#REF!</definedName>
    <definedName name="Tax_creditor_balance___Residential___nominal.BEG">#REF!</definedName>
    <definedName name="Tax_creditor_balance___Retail___nominal">#REF!</definedName>
    <definedName name="Tax_due_prior_to_apportionment___nominal.ADDN1">#REF!</definedName>
    <definedName name="Tax_due_prior_to_apportionment___nominal.ADDN2">#REF!</definedName>
    <definedName name="Tax_due_prior_to_apportionment___nominal.BR">#REF!</definedName>
    <definedName name="Tax_due_prior_to_apportionment___nominal.WN">#REF!</definedName>
    <definedName name="Tax_due_prior_to_apportionment___nominal.WR">#REF!</definedName>
    <definedName name="Tax_due_prior_to_apportionment___nominal.WWN">#REF!</definedName>
    <definedName name="Tax_due_prior_to_apportionment___post_financeability___nominal.ADDN1">#REF!</definedName>
    <definedName name="Tax_due_prior_to_apportionment___post_financeability___nominal.ADDN2">#REF!</definedName>
    <definedName name="Tax_due_prior_to_apportionment___post_financeability___nominal.BR">#REF!</definedName>
    <definedName name="Tax_due_prior_to_apportionment___post_financeability___nominal.WN">#REF!</definedName>
    <definedName name="Tax_due_prior_to_apportionment___post_financeability___nominal.WR">#REF!</definedName>
    <definedName name="Tax_due_prior_to_apportionment___post_financeability___nominal.WWN">#REF!</definedName>
    <definedName name="Tax_interest___control___nominal.ADDN1">#REF!</definedName>
    <definedName name="Tax_interest___control___nominal.ADDN2">#REF!</definedName>
    <definedName name="Tax_interest___control___nominal.BR">#REF!</definedName>
    <definedName name="Tax_interest___control___nominal.WN">#REF!</definedName>
    <definedName name="Tax_interest___control___nominal.WR">#REF!</definedName>
    <definedName name="Tax_interest___control___nominal.WWN">#REF!</definedName>
    <definedName name="Tax_loss_balance___control___nominal.ADDN1">#REF!</definedName>
    <definedName name="Tax_loss_balance___control___nominal.ADDN1.BEG">#REF!</definedName>
    <definedName name="Tax_loss_balance___control___nominal.ADDN2">#REF!</definedName>
    <definedName name="Tax_loss_balance___control___nominal.ADDN2.BEG">#REF!</definedName>
    <definedName name="Tax_loss_balance___control___nominal.BR">#REF!</definedName>
    <definedName name="Tax_loss_balance___control___nominal.BR.BEG">#REF!</definedName>
    <definedName name="Tax_loss_balance___control___nominal.WN">#REF!</definedName>
    <definedName name="Tax_loss_balance___control___nominal.WN.BEG">#REF!</definedName>
    <definedName name="Tax_loss_balance___control___nominal.WR">#REF!</definedName>
    <definedName name="Tax_loss_balance___control___nominal.WR.BEG">#REF!</definedName>
    <definedName name="Tax_loss_balance___control___nominal.WWN">#REF!</definedName>
    <definedName name="Tax_loss_balance___control___nominal.WWN.BEG">#REF!</definedName>
    <definedName name="Tax_loss_balance___post_financeability___wholesale___nominal.ADDN1">#REF!</definedName>
    <definedName name="Tax_loss_balance___post_financeability___wholesale___nominal.ADDN1.BEG">#REF!</definedName>
    <definedName name="Tax_loss_balance___post_financeability___wholesale___nominal.ADDN2">#REF!</definedName>
    <definedName name="Tax_loss_balance___post_financeability___wholesale___nominal.ADDN2.BEG">#REF!</definedName>
    <definedName name="Tax_loss_balance___post_financeability___wholesale___nominal.BR">#REF!</definedName>
    <definedName name="Tax_loss_balance___post_financeability___wholesale___nominal.BR.BEG">#REF!</definedName>
    <definedName name="Tax_loss_balance___post_financeability___wholesale___nominal.WN">#REF!</definedName>
    <definedName name="Tax_loss_balance___post_financeability___wholesale___nominal.WN.BEG">#REF!</definedName>
    <definedName name="Tax_loss_balance___post_financeability___wholesale___nominal.WR">#REF!</definedName>
    <definedName name="Tax_loss_balance___post_financeability___wholesale___nominal.WR.BEG">#REF!</definedName>
    <definedName name="Tax_loss_balance___post_financeability___wholesale___nominal.WWN">#REF!</definedName>
    <definedName name="Tax_loss_balance___post_financeability___wholesale___nominal.WWN.BEG">#REF!</definedName>
    <definedName name="Tax_loss_balance___post_financeability___wholesale_total___nominal">#REF!</definedName>
    <definedName name="Tax_loss_balance___wholesale_total___nominal">#REF!</definedName>
    <definedName name="Tax_loss_in_year___control___nominal.ADDN1">#REF!</definedName>
    <definedName name="Tax_loss_in_year___control___nominal.ADDN2">#REF!</definedName>
    <definedName name="Tax_loss_in_year___control___nominal.BR">#REF!</definedName>
    <definedName name="Tax_loss_in_year___control___nominal.WN">#REF!</definedName>
    <definedName name="Tax_loss_in_year___control___nominal.WR">#REF!</definedName>
    <definedName name="Tax_loss_in_year___control___nominal.WWN">#REF!</definedName>
    <definedName name="Tax_loss_in_year___post_financeability___wholesale___nominal.ADDN1">#REF!</definedName>
    <definedName name="Tax_loss_in_year___post_financeability___wholesale___nominal.ADDN2">#REF!</definedName>
    <definedName name="Tax_loss_in_year___post_financeability___wholesale___nominal.BR">#REF!</definedName>
    <definedName name="Tax_loss_in_year___post_financeability___wholesale___nominal.WN">#REF!</definedName>
    <definedName name="Tax_loss_in_year___post_financeability___wholesale___nominal.WR">#REF!</definedName>
    <definedName name="Tax_loss_in_year___post_financeability___wholesale___nominal.WWN">#REF!</definedName>
    <definedName name="Tax_loss_in_year___wholesale___nominal">#REF!</definedName>
    <definedName name="Tax_loss_in_year___wholesale___nominal_POS">#REF!</definedName>
    <definedName name="Tax_loss_in_year___wholesale___post_financeability___nominal">#REF!</definedName>
    <definedName name="Tax_loss_in_year___wholesale___post_financeability___nominal_POS">#REF!</definedName>
    <definedName name="Tax_loss_in_year___wholesale_total___nominal">#REF!</definedName>
    <definedName name="Tax_loss_in_year___wholesale_total___post_financeability___nominal">#REF!</definedName>
    <definedName name="Tax_loss_in_year_after_apportioned_profits___post_financeability___wholesale___nominal.ADDN1">#REF!</definedName>
    <definedName name="Tax_loss_in_year_after_apportioned_profits___post_financeability___wholesale___nominal.ADDN2">#REF!</definedName>
    <definedName name="Tax_loss_in_year_after_apportioned_profits___post_financeability___wholesale___nominal.BR">#REF!</definedName>
    <definedName name="Tax_loss_in_year_after_apportioned_profits___post_financeability___wholesale___nominal.WN">#REF!</definedName>
    <definedName name="Tax_loss_in_year_after_apportioned_profits___post_financeability___wholesale___nominal.WR">#REF!</definedName>
    <definedName name="Tax_loss_in_year_after_apportioned_profits___post_financeability___wholesale___nominal.WWN">#REF!</definedName>
    <definedName name="Tax_loss_in_year_after_apportioned_profits___wholesale___nominal.ADDN1">#REF!</definedName>
    <definedName name="Tax_loss_in_year_after_apportioned_profits___wholesale___nominal.ADDN2">#REF!</definedName>
    <definedName name="Tax_loss_in_year_after_apportioned_profits___wholesale___nominal.BR">#REF!</definedName>
    <definedName name="Tax_loss_in_year_after_apportioned_profits___wholesale___nominal.WN">#REF!</definedName>
    <definedName name="Tax_loss_in_year_after_apportioned_profits___wholesale___nominal.WR">#REF!</definedName>
    <definedName name="Tax_loss_in_year_after_apportioned_profits___wholesale___nominal.WWN">#REF!</definedName>
    <definedName name="Tax_loss_utilisation___wholesale___nominal">#REF!</definedName>
    <definedName name="Tax_loss_utilisation___wholesale___post_financeability___nominal">#REF!</definedName>
    <definedName name="Tax_losses_available_for_utilisation____post_financeability___nominal.ADDN1">#REF!</definedName>
    <definedName name="Tax_losses_available_for_utilisation____post_financeability___nominal.ADDN2">#REF!</definedName>
    <definedName name="Tax_losses_available_for_utilisation____post_financeability___nominal.BR">#REF!</definedName>
    <definedName name="Tax_losses_available_for_utilisation____post_financeability___nominal.WN">#REF!</definedName>
    <definedName name="Tax_losses_available_for_utilisation____post_financeability___nominal.WR">#REF!</definedName>
    <definedName name="Tax_losses_available_for_utilisation____post_financeability___nominal.WWN">#REF!</definedName>
    <definedName name="Tax_losses_available_for_utilisation___nominal.ADDN1">#REF!</definedName>
    <definedName name="Tax_losses_available_for_utilisation___nominal.ADDN2">#REF!</definedName>
    <definedName name="Tax_losses_available_for_utilisation___nominal.BR">#REF!</definedName>
    <definedName name="Tax_losses_available_for_utilisation___nominal.WN">#REF!</definedName>
    <definedName name="Tax_losses_available_for_utilisation___nominal.WR">#REF!</definedName>
    <definedName name="Tax_losses_available_for_utilisation___nominal.WWN">#REF!</definedName>
    <definedName name="Tax_on_retail_post_financeability_adjustments___nominal">#REF!</definedName>
    <definedName name="Tax_paid___Appointee___nominal">#REF!</definedName>
    <definedName name="Tax_paid___Appointee___nominal.NEG">#REF!</definedName>
    <definedName name="Tax_paid___control___nominal.ADDN1">#REF!</definedName>
    <definedName name="Tax_paid___control___nominal.ADDN1.NEG">#REF!</definedName>
    <definedName name="Tax_paid___control___nominal.ADDN2">#REF!</definedName>
    <definedName name="Tax_paid___control___nominal.ADDN2.NEG">#REF!</definedName>
    <definedName name="Tax_paid___control___nominal.BR">#REF!</definedName>
    <definedName name="Tax_paid___control___nominal.BR.NEG">#REF!</definedName>
    <definedName name="Tax_paid___control___nominal.WN">#REF!</definedName>
    <definedName name="Tax_paid___control___nominal.WN.NEG">#REF!</definedName>
    <definedName name="Tax_paid___control___nominal.WR">#REF!</definedName>
    <definedName name="Tax_paid___control___nominal.WR.NEG">#REF!</definedName>
    <definedName name="Tax_paid___control___nominal.WWN">#REF!</definedName>
    <definedName name="Tax_paid___control___nominal.WWN.NEG">#REF!</definedName>
    <definedName name="Tax_paid___control___real.ADDN1">#REF!</definedName>
    <definedName name="Tax_paid___control___real.ADDN2">#REF!</definedName>
    <definedName name="Tax_paid___control___real.BR">#REF!</definedName>
    <definedName name="Tax_paid___control___real.WN">#REF!</definedName>
    <definedName name="Tax_paid___control___real.WR">#REF!</definedName>
    <definedName name="Tax_paid___control___real.WWN">#REF!</definedName>
    <definedName name="Tax_paid___post_financeability___control___nominal.ADDN1">#REF!</definedName>
    <definedName name="Tax_paid___post_financeability___control___nominal.ADDN2">#REF!</definedName>
    <definedName name="Tax_paid___post_financeability___control___nominal.BR">#REF!</definedName>
    <definedName name="Tax_paid___post_financeability___control___nominal.WN">#REF!</definedName>
    <definedName name="Tax_paid___post_financeability___control___nominal.WR">#REF!</definedName>
    <definedName name="Tax_paid___post_financeability___control___nominal.WWN">#REF!</definedName>
    <definedName name="Tax_paid___post_financeability___control___real.ADDN1">#REF!</definedName>
    <definedName name="Tax_paid___post_financeability___control___real.ADDN2">#REF!</definedName>
    <definedName name="Tax_paid___post_financeability___control___real.BR">#REF!</definedName>
    <definedName name="Tax_paid___post_financeability___control___real.WN">#REF!</definedName>
    <definedName name="Tax_paid___post_financeability___control___real.WR">#REF!</definedName>
    <definedName name="Tax_paid___post_financeability___control___real.WWN">#REF!</definedName>
    <definedName name="Tax_paid___Retail___nominal">#REF!</definedName>
    <definedName name="Tax_paid___Retail___nominal.NEG">#REF!</definedName>
    <definedName name="Tax_paid___Wholesale___nominal">#REF!</definedName>
    <definedName name="Tax_paid___Wholesale___nominal.NEG">#REF!</definedName>
    <definedName name="Tax_paid__control.ADDN1">#REF!</definedName>
    <definedName name="Tax_paid__control.ADDN1.NEG">#REF!</definedName>
    <definedName name="Tax_paid__control.ADDN2">#REF!</definedName>
    <definedName name="Tax_paid__control.ADDN2.NEG">#REF!</definedName>
    <definedName name="Tax_paid__control.BR">#REF!</definedName>
    <definedName name="Tax_paid__control.BR.NEG">#REF!</definedName>
    <definedName name="Tax_paid__control.WN">#REF!</definedName>
    <definedName name="Tax_paid__control.WN.NEG">#REF!</definedName>
    <definedName name="Tax_paid__control.WR">#REF!</definedName>
    <definedName name="Tax_paid__control.WR.NEG">#REF!</definedName>
    <definedName name="Tax_paid__control.WWN">#REF!</definedName>
    <definedName name="Tax_paid__control.WWN.NEG">#REF!</definedName>
    <definedName name="Tax_profit_in_year___wholesale___nominal">#REF!</definedName>
    <definedName name="Tax_profit_in_year___wholesale___post_financeability___nominal">#REF!</definedName>
    <definedName name="Tax_revenue_associated_with_post_financeability___nominal.ADDN1">#REF!</definedName>
    <definedName name="Tax_revenue_associated_with_post_financeability___nominal.ADDN2">#REF!</definedName>
    <definedName name="Tax_revenue_associated_with_post_financeability___nominal.BR">#REF!</definedName>
    <definedName name="Tax_revenue_associated_with_post_financeability___nominal.WN">#REF!</definedName>
    <definedName name="Tax_revenue_associated_with_post_financeability___nominal.WR">#REF!</definedName>
    <definedName name="Tax_revenue_associated_with_post_financeability___nominal.WWN">#REF!</definedName>
    <definedName name="Tax_revenue_associated_with_post_financeability___wholesale___nominal">#REF!</definedName>
    <definedName name="Taxable_profit___loss____control___nominal.ADDN1">#REF!</definedName>
    <definedName name="Taxable_profit___loss____control___nominal.ADDN2">#REF!</definedName>
    <definedName name="Taxable_profit___loss____control___nominal.BR">#REF!</definedName>
    <definedName name="Taxable_profit___loss____control___nominal.WN">#REF!</definedName>
    <definedName name="Taxable_profit___loss____control___nominal.WR">#REF!</definedName>
    <definedName name="Taxable_profit___loss____control___nominal.WWN">#REF!</definedName>
    <definedName name="Taxable_profit___loss____nominal">#REF!</definedName>
    <definedName name="Taxable_profit___loss____post_financeability___control___nominal.ADDN1">#REF!</definedName>
    <definedName name="Taxable_profit___loss____post_financeability___control___nominal.ADDN2">#REF!</definedName>
    <definedName name="Taxable_profit___loss____post_financeability___control___nominal.BR">#REF!</definedName>
    <definedName name="Taxable_profit___loss____post_financeability___control___nominal.WN">#REF!</definedName>
    <definedName name="Taxable_profit___loss____post_financeability___control___nominal.WR">#REF!</definedName>
    <definedName name="Taxable_profit___loss____post_financeability___control___nominal.WWN">#REF!</definedName>
    <definedName name="Taxable_profit___loss____post_financeability___nominal">#REF!</definedName>
    <definedName name="Taxable_profit___loss____Wholesale___nominal">#REF!</definedName>
    <definedName name="Taxable_profit___loss____Wholesale___post_financeability___nominal">#REF!</definedName>
    <definedName name="Taxable_profit__loss____nominal.ADDN1">#REF!</definedName>
    <definedName name="Taxable_profit__loss____nominal.ADDN2">#REF!</definedName>
    <definedName name="Taxable_profit__loss____nominal.BR">#REF!</definedName>
    <definedName name="Taxable_profit__loss____nominal.WN">#REF!</definedName>
    <definedName name="Taxable_profit__loss____nominal.WR">#REF!</definedName>
    <definedName name="Taxable_profit__loss____nominal.WWN">#REF!</definedName>
    <definedName name="Taxable_profit__loss____post_financeability___nominal.ADDN1">#REF!</definedName>
    <definedName name="Taxable_profit__loss____post_financeability___nominal.ADDN2">#REF!</definedName>
    <definedName name="Taxable_profit__loss____post_financeability___nominal.BR">#REF!</definedName>
    <definedName name="Taxable_profit__loss____post_financeability___nominal.WN">#REF!</definedName>
    <definedName name="Taxable_profit__loss____post_financeability___nominal.WR">#REF!</definedName>
    <definedName name="Taxable_profit__loss____post_financeability___nominal.WWN">#REF!</definedName>
    <definedName name="Taxable_profit_after_offset_of_taxable_losses___wholesale___nominal">#REF!</definedName>
    <definedName name="Taxable_profit_after_offset_of_taxable_losses___wholesale___post_financeability___nominal">#REF!</definedName>
    <definedName name="TAXHP4">#REF!</definedName>
    <definedName name="tbl_Exportdata_17A">#REF!</definedName>
    <definedName name="tbl_Exportdata_17B">#REF!</definedName>
    <definedName name="TC">#REF!</definedName>
    <definedName name="tertret" hidden="1">{"mass bal",#N/A,FALSE,"Standard_mass_bal_template";"ied sheet",#N/A,FALSE,"Standard_mass_bal_template"}</definedName>
    <definedName name="Test23" localSheetId="1" hidden="1">{"NET",#N/A,FALSE,"401C11"}</definedName>
    <definedName name="Test23" hidden="1">{"NET",#N/A,FALSE,"401C11"}</definedName>
    <definedName name="TheList">#REF!</definedName>
    <definedName name="TheListHeader">#REF!</definedName>
    <definedName name="TheListRower">#REF!</definedName>
    <definedName name="Third_party___principal_service_revenues___nominal.ADDN1">#REF!</definedName>
    <definedName name="Third_party___principal_service_revenues___nominal.ADDN2">#REF!</definedName>
    <definedName name="Third_party___principal_service_revenues___nominal.BR">#REF!</definedName>
    <definedName name="Third_party___principal_service_revenues___nominal.WN">#REF!</definedName>
    <definedName name="Third_party___principal_service_revenues___nominal.WR">#REF!</definedName>
    <definedName name="Third_party___principal_service_revenues___nominal.WWN">#REF!</definedName>
    <definedName name="Third_party_and_principal_service_revenues___nominal.ADDN1">#REF!</definedName>
    <definedName name="Third_party_and_principal_service_revenues___nominal.ADDN2">#REF!</definedName>
    <definedName name="Third_party_and_principal_service_revenues___nominal.BR">#REF!</definedName>
    <definedName name="Third_party_and_principal_service_revenues___nominal.WN">#REF!</definedName>
    <definedName name="Third_party_and_principal_service_revenues___nominal.WR">#REF!</definedName>
    <definedName name="Third_party_and_principal_service_revenues___nominal.WWN">#REF!</definedName>
    <definedName name="Third_party_and_principal_service_revenues___real.ADDN1">#REF!</definedName>
    <definedName name="Third_party_and_principal_service_revenues___real.ADDN2">#REF!</definedName>
    <definedName name="Third_party_and_principal_service_revenues___real.BR">#REF!</definedName>
    <definedName name="Third_party_and_principal_service_revenues___real.WN">#REF!</definedName>
    <definedName name="Third_party_and_principal_service_revenues___real.WR">#REF!</definedName>
    <definedName name="Third_party_and_principal_service_revenues___real.WWN">#REF!</definedName>
    <definedName name="Third_party_and_principal_service_revenues___real___ADDN1">#REF!</definedName>
    <definedName name="Third_party_and_principal_service_revenues___real___ADDN2">#REF!</definedName>
    <definedName name="Third_party_and_principal_service_revenues___real___BR">#REF!</definedName>
    <definedName name="Third_party_and_principal_service_revenues___real___WN">#REF!</definedName>
    <definedName name="Third_party_and_principal_service_revenues___real___WR">#REF!</definedName>
    <definedName name="Third_party_and_principal_service_revenues___real___WWN">#REF!</definedName>
    <definedName name="Thousands">#REF!</definedName>
    <definedName name="Thousands_in_a_million">#REF!</definedName>
    <definedName name="tideway">#REF!</definedName>
    <definedName name="tidewayCAT">#REF!</definedName>
    <definedName name="tidewaySUMMARY">#REF!</definedName>
    <definedName name="tidewayTO">#REF!</definedName>
    <definedName name="time">#REF!</definedName>
    <definedName name="Timeline_label">#REF!</definedName>
    <definedName name="TimeRow">#REF!</definedName>
    <definedName name="TITLES">#REF!</definedName>
    <definedName name="TMSBPinputs">#REF!</definedName>
    <definedName name="TMSBPtrans">#REF!</definedName>
    <definedName name="TMStransition">#REF!</definedName>
    <definedName name="TOCFirstLine">#REF!</definedName>
    <definedName name="TOCobxActive_inputs">#REF!</definedName>
    <definedName name="TOCobxActive_inputs.Bioresources">#REF!</definedName>
    <definedName name="TOCobxActive_inputs.Business_retail">#REF!</definedName>
    <definedName name="TOCobxActive_inputs.Business_retail.Advance_receipts">#REF!</definedName>
    <definedName name="TOCobxActive_inputs.Business_retail.Charges">#REF!</definedName>
    <definedName name="TOCobxActive_inputs.Business_retail.Debt">#REF!</definedName>
    <definedName name="TOCobxActive_inputs.Business_retail.Dividends">#REF!</definedName>
    <definedName name="TOCobxActive_inputs.Business_retail.Opening_balances">#REF!</definedName>
    <definedName name="TOCobxActive_inputs.Business_retail.Other">#REF!</definedName>
    <definedName name="TOCobxActive_inputs.Business_retail.Tariff_band">#REF!</definedName>
    <definedName name="TOCobxActive_inputs.Business_retail.Working_capital">#REF!</definedName>
    <definedName name="TOCobxActive_inputs.Debt">#REF!</definedName>
    <definedName name="TOCobxActive_inputs.Debt.Cash">#REF!</definedName>
    <definedName name="TOCobxActive_inputs.Debt.Fixed_rate_debt">#REF!</definedName>
    <definedName name="TOCobxActive_inputs.Debt.Floating_rate_debt">#REF!</definedName>
    <definedName name="TOCobxActive_inputs.Debt.Index_linked_debt">#REF!</definedName>
    <definedName name="TOCobxActive_inputs.DPC">#REF!</definedName>
    <definedName name="TOCobxActive_inputs.Equity">#REF!</definedName>
    <definedName name="TOCobxActive_inputs.Equity.Assets">#REF!</definedName>
    <definedName name="TOCobxActive_inputs.Equity.Balance_sheet_movements">#REF!</definedName>
    <definedName name="TOCobxActive_inputs.Equity.Equity">#REF!</definedName>
    <definedName name="TOCobxActive_inputs.Equity.Equity.Dividends">#REF!</definedName>
    <definedName name="TOCobxActive_inputs.Indexation">#REF!</definedName>
    <definedName name="TOCobxActive_inputs.Indexation.CPI_H_">#REF!</definedName>
    <definedName name="TOCobxActive_inputs.Indexation.CPI_H__2022_23">#REF!</definedName>
    <definedName name="TOCobxActive_inputs.Opening_balances">#REF!</definedName>
    <definedName name="TOCobxActive_inputs.Other_active">#REF!</definedName>
    <definedName name="TOCobxActive_inputs.Other_revenue_adjustments">#REF!</definedName>
    <definedName name="TOCobxActive_inputs.Other_revenue_adjustments.Non_price_control_income">#REF!</definedName>
    <definedName name="TOCobxActive_inputs.Other_revenue_adjustments.Other_adjustments">#REF!</definedName>
    <definedName name="TOCobxActive_inputs.Other_revenue_adjustments.Other_revenue">#REF!</definedName>
    <definedName name="TOCobxActive_inputs.PAYG_and_run_off">#REF!</definedName>
    <definedName name="TOCobxActive_inputs.PAYG_and_run_off.PAYG">#REF!</definedName>
    <definedName name="TOCobxActive_inputs.PAYG_and_run_off.Run_off_rates">#REF!</definedName>
    <definedName name="TOCobxActive_inputs.Pensions">#REF!</definedName>
    <definedName name="TOCobxActive_inputs.Post_financeability">#REF!</definedName>
    <definedName name="TOCobxActive_inputs.RCV">#REF!</definedName>
    <definedName name="TOCobxActive_inputs.RCV.RCV_opening_balances">#REF!</definedName>
    <definedName name="TOCobxActive_inputs.Reprofiling">#REF!</definedName>
    <definedName name="TOCobxActive_inputs.Residential_retail">#REF!</definedName>
    <definedName name="TOCobxActive_inputs.Residential_retail.Cost_to_serve">#REF!</definedName>
    <definedName name="TOCobxActive_inputs.Residential_retail.Expenditure">#REF!</definedName>
    <definedName name="TOCobxActive_inputs.Residential_retail.HH_advance_receipts">#REF!</definedName>
    <definedName name="TOCobxActive_inputs.Residential_retail.Households_connected">#REF!</definedName>
    <definedName name="TOCobxActive_inputs.Residential_retail.Households_connected.Alternative_area_bill__SBB_only_">#REF!</definedName>
    <definedName name="TOCobxActive_inputs.Residential_retail.Measured_income_acrrual">#REF!</definedName>
    <definedName name="TOCobxActive_inputs.Residential_retail.Opening_balance">#REF!</definedName>
    <definedName name="TOCobxActive_inputs.Residential_retail.Other">#REF!</definedName>
    <definedName name="TOCobxActive_inputs.Residential_retail.Working_capital">#REF!</definedName>
    <definedName name="TOCobxActive_inputs.Tax">#REF!</definedName>
    <definedName name="TOCobxActive_inputs.Tax.Capital_allowances">#REF!</definedName>
    <definedName name="TOCobxActive_inputs.Totex">#REF!</definedName>
    <definedName name="TOCobxActive_inputs.Totex.Capex">#REF!</definedName>
    <definedName name="TOCobxActive_inputs.Totex.Grants_and_contributions">#REF!</definedName>
    <definedName name="TOCobxActive_inputs.Totex.Opex">#REF!</definedName>
    <definedName name="TOCobxActive_inputs.Wholesale_WACC">#REF!</definedName>
    <definedName name="TOCobxActive_inputs.Working_capital">#REF!</definedName>
    <definedName name="TOCobxActive_inputs.Working_capital.Creditor_days">#REF!</definedName>
    <definedName name="TOCobxActive_inputs.Working_capital.Creditor_days.HH_trade_debtors">#REF!</definedName>
    <definedName name="TOCobxActive_inputs.Working_capital.Trade_receivables">#REF!</definedName>
    <definedName name="TOCobxAppointee_FS_calcs">#REF!</definedName>
    <definedName name="TOCobxAppointee_FS_calcs.FS_calcs">#REF!</definedName>
    <definedName name="TOCobxAppointee_FS_calcs.Loans">#REF!</definedName>
    <definedName name="TOCobxAppointee_FS_calcs.P_L">#REF!</definedName>
    <definedName name="TOCobxAppointee_FS_calcs.P_L._EBIT_LESS_CURRENT_TAX_CHARGE__BUILDING_BLOCKS_METHOD__">#REF!</definedName>
    <definedName name="TOCobxAppointee_FS_calcs.RCV">#REF!</definedName>
    <definedName name="TOCobxAppointee_FS_calcs.Retained_cash">#REF!</definedName>
    <definedName name="TOCobxAppointee_FS_calcs.Retained_earnings">#REF!</definedName>
    <definedName name="TOCobxAppointee_FS_calcs.Revenue_and_income">#REF!</definedName>
    <definedName name="TOCobxAppointee_FS_calcs.Shares_and_dividends">#REF!</definedName>
    <definedName name="TOCobxAppointee_FS_calcs.Tax">#REF!</definedName>
    <definedName name="TOCobxAppointee_FS_calcs.Tax.Movement_in_deferred_tax_provision___check">#REF!</definedName>
    <definedName name="TOCobxBill_Module">#REF!</definedName>
    <definedName name="TOCobxBill_Module.All_households">#REF!</definedName>
    <definedName name="TOCobxBill_Module.Allowed_revenue_per_customer">#REF!</definedName>
    <definedName name="TOCobxBill_Module.Allowed_revenue_per_customer.Joint_service">#REF!</definedName>
    <definedName name="TOCobxBill_Module.Allowed_revenue_per_customer.Single_service">#REF!</definedName>
    <definedName name="TOCobxBill_Module.Average_bills">#REF!</definedName>
    <definedName name="TOCobxBill_Module.Average_bills.Addn_average_bill">#REF!</definedName>
    <definedName name="TOCobxBill_Module.Average_bills.Addn_average_bill.Alternative_area_bill_calculation__SBB_only__">#REF!</definedName>
    <definedName name="TOCobxBill_Module.Average_bills.WaSC_average_bill">#REF!</definedName>
    <definedName name="TOCobxBill_Module.Average_bills.WoC_average_bill">#REF!</definedName>
    <definedName name="TOCobxBill_Module.Dual_Service">#REF!</definedName>
    <definedName name="TOCobxBill_Module.Factors_for_bill_adjustment">#REF!</definedName>
    <definedName name="TOCobxBill_Module.Retail_Income">#REF!</definedName>
    <definedName name="TOCobxBill_Module.Single_Service">#REF!</definedName>
    <definedName name="TOCobxFinancial_indicators">#REF!</definedName>
    <definedName name="TOCobxFinancial_indicators.Ratios_by_wholesale_control">#REF!</definedName>
    <definedName name="TOCobxFinancial_indicators.Ratios_for_Appointee">#REF!</definedName>
    <definedName name="TOCobxFixed_Assets">#REF!</definedName>
    <definedName name="TOCobxFixed_Assets.Fixed_assets">#REF!</definedName>
    <definedName name="TOCobxFixed_Assets.Fixed_assets.Depreciation">#REF!</definedName>
    <definedName name="TOCobxHeadroom_check">#REF!</definedName>
    <definedName name="TOCobxHeadroom_check.Business_net_margin_tariff">#REF!</definedName>
    <definedName name="TOCobxHeadroom_check.Headroom_check_business">#REF!</definedName>
    <definedName name="TOCobxHeadroom_check.Headroom_check_residential">#REF!</definedName>
    <definedName name="TOCobxHeadroom_check.Net_margin_by_tariff_band_check">#REF!</definedName>
    <definedName name="TOCobxHeadroom_check.Tax_by_tariff_band_check">#REF!</definedName>
    <definedName name="TOCobxHeadroom_check.Working_capital_by_tariff_band_check">#REF!</definedName>
    <definedName name="TOCobxIndexation">#REF!</definedName>
    <definedName name="TOCobxIndexation.CPIH_Index_Calculations">#REF!</definedName>
    <definedName name="TOCobxIndexation.CPIH_Monthly_Index">#REF!</definedName>
    <definedName name="TOCobxIndexation.Indexation_of_indexed_linked_debt">#REF!</definedName>
    <definedName name="TOCobxInputs">#REF!</definedName>
    <definedName name="TOCobxInputs.Company_inputs">#REF!</definedName>
    <definedName name="TOCobxInputs.Company_inputs.Bio_resources">#REF!</definedName>
    <definedName name="TOCobxInputs.Company_inputs.Business_retail">#REF!</definedName>
    <definedName name="TOCobxInputs.Company_inputs.Business_retail.Advance_receipts">#REF!</definedName>
    <definedName name="TOCobxInputs.Company_inputs.Business_retail.Charges">#REF!</definedName>
    <definedName name="TOCobxInputs.Company_inputs.Business_retail.Debt">#REF!</definedName>
    <definedName name="TOCobxInputs.Company_inputs.Business_retail.Dividends">#REF!</definedName>
    <definedName name="TOCobxInputs.Company_inputs.Business_retail.Opening_balances">#REF!</definedName>
    <definedName name="TOCobxInputs.Company_inputs.Business_retail.Other">#REF!</definedName>
    <definedName name="TOCobxInputs.Company_inputs.Business_retail.Tariff_Band">#REF!</definedName>
    <definedName name="TOCobxInputs.Company_inputs.Business_retail.Working_capital">#REF!</definedName>
    <definedName name="TOCobxInputs.Company_inputs.Debt">#REF!</definedName>
    <definedName name="TOCobxInputs.Company_inputs.Debt.Cash">#REF!</definedName>
    <definedName name="TOCobxInputs.Company_inputs.Debt.Fixed_rate_debt">#REF!</definedName>
    <definedName name="TOCobxInputs.Company_inputs.Debt.Floating_rate_debt">#REF!</definedName>
    <definedName name="TOCobxInputs.Company_inputs.Debt.Index_linked_debt">#REF!</definedName>
    <definedName name="TOCobxInputs.Company_inputs.DPC">#REF!</definedName>
    <definedName name="TOCobxInputs.Company_inputs.Equity">#REF!</definedName>
    <definedName name="TOCobxInputs.Company_inputs.Equity.Assets">#REF!</definedName>
    <definedName name="TOCobxInputs.Company_inputs.Equity.Balance_sheet_movements">#REF!</definedName>
    <definedName name="TOCobxInputs.Company_inputs.Equity.Equity">#REF!</definedName>
    <definedName name="TOCobxInputs.Company_inputs.Equity.Equity.Dividends">#REF!</definedName>
    <definedName name="TOCobxInputs.Company_inputs.Indexation">#REF!</definedName>
    <definedName name="TOCobxInputs.Company_inputs.Indexation.CPI_H_">#REF!</definedName>
    <definedName name="TOCobxInputs.Company_inputs.Indexation.CPI_H__2022_23">#REF!</definedName>
    <definedName name="TOCobxInputs.Company_inputs.Opening_balances">#REF!</definedName>
    <definedName name="TOCobxInputs.Company_inputs.Other_revenue_adjustments">#REF!</definedName>
    <definedName name="TOCobxInputs.Company_inputs.Other_revenue_adjustments.Non_price_control_income">#REF!</definedName>
    <definedName name="TOCobxInputs.Company_inputs.Other_revenue_adjustments.Other_adjustments">#REF!</definedName>
    <definedName name="TOCobxInputs.Company_inputs.Other_revenue_adjustments.Other_income">#REF!</definedName>
    <definedName name="TOCobxInputs.Company_inputs.PAYG_and_run_off">#REF!</definedName>
    <definedName name="TOCobxInputs.Company_inputs.PAYG_and_run_off.PAYG">#REF!</definedName>
    <definedName name="TOCobxInputs.Company_inputs.PAYG_and_run_off.Run_off">#REF!</definedName>
    <definedName name="TOCobxInputs.Company_inputs.Pensions">#REF!</definedName>
    <definedName name="TOCobxInputs.Company_inputs.Post_financeability">#REF!</definedName>
    <definedName name="TOCobxInputs.Company_inputs.RCV">#REF!</definedName>
    <definedName name="TOCobxInputs.Company_inputs.RCV.RCV_opening_balances">#REF!</definedName>
    <definedName name="TOCobxInputs.Company_inputs.Reprofiling">#REF!</definedName>
    <definedName name="TOCobxInputs.Company_inputs.Residential_retail">#REF!</definedName>
    <definedName name="TOCobxInputs.Company_inputs.Residential_retail.Cost_to_serve">#REF!</definedName>
    <definedName name="TOCobxInputs.Company_inputs.Residential_retail.Expenditure">#REF!</definedName>
    <definedName name="TOCobxInputs.Company_inputs.Residential_retail.HH_Advance_receipts">#REF!</definedName>
    <definedName name="TOCobxInputs.Company_inputs.Residential_retail.HH_connected">#REF!</definedName>
    <definedName name="TOCobxInputs.Company_inputs.Residential_retail.Measured_income_accrual">#REF!</definedName>
    <definedName name="TOCobxInputs.Company_inputs.Residential_retail.Opening_balances">#REF!</definedName>
    <definedName name="TOCobxInputs.Company_inputs.Residential_retail.Other">#REF!</definedName>
    <definedName name="TOCobxInputs.Company_inputs.Residential_retail.Working_capital">#REF!</definedName>
    <definedName name="TOCobxInputs.Company_inputs.Tax">#REF!</definedName>
    <definedName name="TOCobxInputs.Company_inputs.Tax.Capital_allowances">#REF!</definedName>
    <definedName name="TOCobxInputs.Company_inputs.Totex">#REF!</definedName>
    <definedName name="TOCobxInputs.Company_inputs.Totex.Capex">#REF!</definedName>
    <definedName name="TOCobxInputs.Company_inputs.Totex.Grants_and_contributions">#REF!</definedName>
    <definedName name="TOCobxInputs.Company_inputs.Totex.Opex">#REF!</definedName>
    <definedName name="TOCobxInputs.Company_inputs.Wholesale_WACC">#REF!</definedName>
    <definedName name="TOCobxInputs.Company_inputs.Working_capital">#REF!</definedName>
    <definedName name="TOCobxInputs.Company_inputs.Working_capital.Creditor_days">#REF!</definedName>
    <definedName name="TOCobxInputs.Company_inputs.Working_capital.Creditor_days.HH_Trade_Debtors">#REF!</definedName>
    <definedName name="TOCobxInputs.Company_inputs.Working_capital.Trade_Receivables">#REF!</definedName>
    <definedName name="TOCobxInputs.Model_Constants">#REF!</definedName>
    <definedName name="TOCobxInputs.Ofwat_inputs">#REF!</definedName>
    <definedName name="TOCobxInputs.Ofwat_inputs.Bio_resources">#REF!</definedName>
    <definedName name="TOCobxInputs.Ofwat_inputs.Business_Retail">#REF!</definedName>
    <definedName name="TOCobxInputs.Ofwat_inputs.Business_Retail.Advance_receipts">#REF!</definedName>
    <definedName name="TOCobxInputs.Ofwat_inputs.Business_Retail.Charges">#REF!</definedName>
    <definedName name="TOCobxInputs.Ofwat_inputs.Business_Retail.Debt">#REF!</definedName>
    <definedName name="TOCobxInputs.Ofwat_inputs.Business_Retail.Dividends">#REF!</definedName>
    <definedName name="TOCobxInputs.Ofwat_inputs.Business_Retail.Opening_balances">#REF!</definedName>
    <definedName name="TOCobxInputs.Ofwat_inputs.Business_Retail.Other">#REF!</definedName>
    <definedName name="TOCobxInputs.Ofwat_inputs.Business_Retail.Tariff_Band">#REF!</definedName>
    <definedName name="TOCobxInputs.Ofwat_inputs.Business_Retail.Working_capital">#REF!</definedName>
    <definedName name="TOCobxInputs.Ofwat_inputs.Debt">#REF!</definedName>
    <definedName name="TOCobxInputs.Ofwat_inputs.Debt.Cash">#REF!</definedName>
    <definedName name="TOCobxInputs.Ofwat_inputs.Debt.Fixed_rate_debt">#REF!</definedName>
    <definedName name="TOCobxInputs.Ofwat_inputs.Debt.Floating_rate_debt">#REF!</definedName>
    <definedName name="TOCobxInputs.Ofwat_inputs.Debt.Index_linked_debt">#REF!</definedName>
    <definedName name="TOCobxInputs.Ofwat_inputs.DPC">#REF!</definedName>
    <definedName name="TOCobxInputs.Ofwat_inputs.Equity">#REF!</definedName>
    <definedName name="TOCobxInputs.Ofwat_inputs.Equity.Assets">#REF!</definedName>
    <definedName name="TOCobxInputs.Ofwat_inputs.Equity.Balance_sheet_movements">#REF!</definedName>
    <definedName name="TOCobxInputs.Ofwat_inputs.Equity.Equity">#REF!</definedName>
    <definedName name="TOCobxInputs.Ofwat_inputs.Equity.Equity.Dividends">#REF!</definedName>
    <definedName name="TOCobxInputs.Ofwat_inputs.Indexation">#REF!</definedName>
    <definedName name="TOCobxInputs.Ofwat_inputs.Indexation.CPI_H_">#REF!</definedName>
    <definedName name="TOCobxInputs.Ofwat_inputs.Indexation.CPI_H__2022_23">#REF!</definedName>
    <definedName name="TOCobxInputs.Ofwat_inputs.Opening_balances">#REF!</definedName>
    <definedName name="TOCobxInputs.Ofwat_inputs.Other_revenue_adjustments">#REF!</definedName>
    <definedName name="TOCobxInputs.Ofwat_inputs.Other_revenue_adjustments.Non_price_control_income">#REF!</definedName>
    <definedName name="TOCobxInputs.Ofwat_inputs.Other_revenue_adjustments.Other_adjustments">#REF!</definedName>
    <definedName name="TOCobxInputs.Ofwat_inputs.Other_revenue_adjustments.Other_income">#REF!</definedName>
    <definedName name="TOCobxInputs.Ofwat_inputs.PAYG_and_run_off">#REF!</definedName>
    <definedName name="TOCobxInputs.Ofwat_inputs.PAYG_and_run_off.PAYG">#REF!</definedName>
    <definedName name="TOCobxInputs.Ofwat_inputs.PAYG_and_run_off.Run_off">#REF!</definedName>
    <definedName name="TOCobxInputs.Ofwat_inputs.Pensions">#REF!</definedName>
    <definedName name="TOCobxInputs.Ofwat_inputs.Post_financeability">#REF!</definedName>
    <definedName name="TOCobxInputs.Ofwat_inputs.RCV">#REF!</definedName>
    <definedName name="TOCobxInputs.Ofwat_inputs.RCV.RCV_opening_balances">#REF!</definedName>
    <definedName name="TOCobxInputs.Ofwat_inputs.Reprofiling">#REF!</definedName>
    <definedName name="TOCobxInputs.Ofwat_inputs.Residential_retail">#REF!</definedName>
    <definedName name="TOCobxInputs.Ofwat_inputs.Residential_retail.Cost_to_serve">#REF!</definedName>
    <definedName name="TOCobxInputs.Ofwat_inputs.Residential_retail.Expenditure">#REF!</definedName>
    <definedName name="TOCobxInputs.Ofwat_inputs.Residential_retail.HH_advance_receipts">#REF!</definedName>
    <definedName name="TOCobxInputs.Ofwat_inputs.Residential_retail.HH_connected">#REF!</definedName>
    <definedName name="TOCobxInputs.Ofwat_inputs.Residential_retail.Measured_income_accrual">#REF!</definedName>
    <definedName name="TOCobxInputs.Ofwat_inputs.Residential_retail.Opening_balances">#REF!</definedName>
    <definedName name="TOCobxInputs.Ofwat_inputs.Residential_retail.Other">#REF!</definedName>
    <definedName name="TOCobxInputs.Ofwat_inputs.Residential_retail.Working_capital">#REF!</definedName>
    <definedName name="TOCobxInputs.Ofwat_inputs.Tax">#REF!</definedName>
    <definedName name="TOCobxInputs.Ofwat_inputs.Tax.Capital_allowances">#REF!</definedName>
    <definedName name="TOCobxInputs.Ofwat_inputs.Totex">#REF!</definedName>
    <definedName name="TOCobxInputs.Ofwat_inputs.Totex.Capex">#REF!</definedName>
    <definedName name="TOCobxInputs.Ofwat_inputs.Totex.Grants_and_contributions">#REF!</definedName>
    <definedName name="TOCobxInputs.Ofwat_inputs.Totex.Opex">#REF!</definedName>
    <definedName name="TOCobxInputs.Ofwat_inputs.Wholesale_WACC">#REF!</definedName>
    <definedName name="TOCobxInputs.Ofwat_inputs.Working_capital">#REF!</definedName>
    <definedName name="TOCobxInputs.Ofwat_inputs.Working_capital.Creditor_days">#REF!</definedName>
    <definedName name="TOCobxInputs.Ofwat_inputs.Working_capital.Creditor_days.HH_trade_debtors">#REF!</definedName>
    <definedName name="TOCobxInputs.Ofwat_inputs.Working_capital.Trade_receivables">#REF!</definedName>
    <definedName name="TOCobxInputs.Override_inputs">#REF!</definedName>
    <definedName name="TOCobxInputs.Override_inputs.Bio_resources">#REF!</definedName>
    <definedName name="TOCobxInputs.Override_inputs.Business_retail">#REF!</definedName>
    <definedName name="TOCobxInputs.Override_inputs.Business_retail.Advanced_receipts">#REF!</definedName>
    <definedName name="TOCobxInputs.Override_inputs.Business_retail.Charges">#REF!</definedName>
    <definedName name="TOCobxInputs.Override_inputs.Business_retail.Debt">#REF!</definedName>
    <definedName name="TOCobxInputs.Override_inputs.Business_retail.Dividends">#REF!</definedName>
    <definedName name="TOCobxInputs.Override_inputs.Business_retail.Opening_balances">#REF!</definedName>
    <definedName name="TOCobxInputs.Override_inputs.Business_retail.Other">#REF!</definedName>
    <definedName name="TOCobxInputs.Override_inputs.Business_retail.Tariff_Band">#REF!</definedName>
    <definedName name="TOCobxInputs.Override_inputs.Business_retail.Working_capital">#REF!</definedName>
    <definedName name="TOCobxInputs.Override_inputs.Debt">#REF!</definedName>
    <definedName name="TOCobxInputs.Override_inputs.Debt.Cash">#REF!</definedName>
    <definedName name="TOCobxInputs.Override_inputs.Debt.Fixed_rate_debt">#REF!</definedName>
    <definedName name="TOCobxInputs.Override_inputs.Debt.Floating_rate_debt">#REF!</definedName>
    <definedName name="TOCobxInputs.Override_inputs.Debt.Index_linked_debt">#REF!</definedName>
    <definedName name="TOCobxInputs.Override_inputs.DPC">#REF!</definedName>
    <definedName name="TOCobxInputs.Override_inputs.Equity">#REF!</definedName>
    <definedName name="TOCobxInputs.Override_inputs.Equity.Assets">#REF!</definedName>
    <definedName name="TOCobxInputs.Override_inputs.Equity.Balance_sheet_movements">#REF!</definedName>
    <definedName name="TOCobxInputs.Override_inputs.Equity.Equity">#REF!</definedName>
    <definedName name="TOCobxInputs.Override_inputs.Equity.Equity.Dividends">#REF!</definedName>
    <definedName name="TOCobxInputs.Override_inputs.Indexation">#REF!</definedName>
    <definedName name="TOCobxInputs.Override_inputs.Indexation.CPI_H_">#REF!</definedName>
    <definedName name="TOCobxInputs.Override_inputs.Indexation.CPI_H__2022_23">#REF!</definedName>
    <definedName name="TOCobxInputs.Override_inputs.Opening_balances">#REF!</definedName>
    <definedName name="TOCobxInputs.Override_inputs.Other_revenue_adjustments">#REF!</definedName>
    <definedName name="TOCobxInputs.Override_inputs.Other_revenue_adjustments.Non_price_control_income">#REF!</definedName>
    <definedName name="TOCobxInputs.Override_inputs.Other_revenue_adjustments.Other_adjustments">#REF!</definedName>
    <definedName name="TOCobxInputs.Override_inputs.Other_revenue_adjustments.Other_income">#REF!</definedName>
    <definedName name="TOCobxInputs.Override_inputs.PAYG_and_run_off">#REF!</definedName>
    <definedName name="TOCobxInputs.Override_inputs.PAYG_and_run_off.PAYG">#REF!</definedName>
    <definedName name="TOCobxInputs.Override_inputs.PAYG_and_run_off.Run_off_rates">#REF!</definedName>
    <definedName name="TOCobxInputs.Override_inputs.Pensions">#REF!</definedName>
    <definedName name="TOCobxInputs.Override_inputs.Post_financeability">#REF!</definedName>
    <definedName name="TOCobxInputs.Override_inputs.RCV">#REF!</definedName>
    <definedName name="TOCobxInputs.Override_inputs.RCV.RCV_opening_balances">#REF!</definedName>
    <definedName name="TOCobxInputs.Override_inputs.Reprofiling">#REF!</definedName>
    <definedName name="TOCobxInputs.Override_inputs.Residentail_retail">#REF!</definedName>
    <definedName name="TOCobxInputs.Override_inputs.Residentail_retail.Cost_to_serve">#REF!</definedName>
    <definedName name="TOCobxInputs.Override_inputs.Residentail_retail.Expenditure">#REF!</definedName>
    <definedName name="TOCobxInputs.Override_inputs.Residentail_retail.HH_advanced_receipts">#REF!</definedName>
    <definedName name="TOCobxInputs.Override_inputs.Residentail_retail.HH_connected">#REF!</definedName>
    <definedName name="TOCobxInputs.Override_inputs.Residentail_retail.Measured_income_accrual">#REF!</definedName>
    <definedName name="TOCobxInputs.Override_inputs.Residentail_retail.Opening_balances">#REF!</definedName>
    <definedName name="TOCobxInputs.Override_inputs.Residentail_retail.Other">#REF!</definedName>
    <definedName name="TOCobxInputs.Override_inputs.Residentail_retail.Working_capital">#REF!</definedName>
    <definedName name="TOCobxInputs.Override_inputs.Tax">#REF!</definedName>
    <definedName name="TOCobxInputs.Override_inputs.Tax.Capital_allowances">#REF!</definedName>
    <definedName name="TOCobxInputs.Override_inputs.Totex">#REF!</definedName>
    <definedName name="TOCobxInputs.Override_inputs.Totex.Capex">#REF!</definedName>
    <definedName name="TOCobxInputs.Override_inputs.Totex.Grants_and_contributions">#REF!</definedName>
    <definedName name="TOCobxInputs.Override_inputs.Totex.Opex">#REF!</definedName>
    <definedName name="TOCobxInputs.Override_inputs.Wholesale_WACC">#REF!</definedName>
    <definedName name="TOCobxInputs.Override_inputs.Working_capital">#REF!</definedName>
    <definedName name="TOCobxInputs.Override_inputs.Working_capital.Creditor_Days">#REF!</definedName>
    <definedName name="TOCobxInputs.Override_inputs.Working_capital.Creditor_Days.HH_trade_debtors">#REF!</definedName>
    <definedName name="TOCobxInputs.Override_inputs.Working_capital.Trade_receivables">#REF!</definedName>
    <definedName name="TOCobxInputs.Switches">#REF!</definedName>
    <definedName name="TOCobxInputs.Switches.Business_retail">#REF!</definedName>
    <definedName name="TOCobxInputs.Switches.Business_retail.Tariff_band">#REF!</definedName>
    <definedName name="TOCobxInputs.Switches.Debt">#REF!</definedName>
    <definedName name="TOCobxInputs.Switches.Grants_and_contributions">#REF!</definedName>
    <definedName name="TOCobxInputs.Switches.Key_switches">#REF!</definedName>
    <definedName name="TOCobxInputs.Switches.Key_switches.Post_financeability">#REF!</definedName>
    <definedName name="TOCobxInputs.Switches.Other">#REF!</definedName>
    <definedName name="TOCobxInputs.Switches.Other.Dividends">#REF!</definedName>
    <definedName name="TOCobxInputs.Switches.Other.Equity">#REF!</definedName>
    <definedName name="TOCobxInputs.Switches.Other.Fixed_assets">#REF!</definedName>
    <definedName name="TOCobxInputs.Switches.Other.Opening_balances">#REF!</definedName>
    <definedName name="TOCobxInputs.Switches.Other.Pensions">#REF!</definedName>
    <definedName name="TOCobxInputs.Switches.Residential_retail">#REF!</definedName>
    <definedName name="TOCobxInputs.Switches.Setup_switches">#REF!</definedName>
    <definedName name="TOCobxInputs.Switches.Tax">#REF!</definedName>
    <definedName name="TOCobxInputs.Switches.Tax.Capital_allowances">#REF!</definedName>
    <definedName name="TOCobxInputs.Switches.Working_capital">#REF!</definedName>
    <definedName name="TOCobxInputs.Time">#REF!</definedName>
    <definedName name="TOCobxInterest_on_tax_and_dividends">#REF!</definedName>
    <definedName name="TOCobxInterest_on_tax_and_dividends.Interest_on_tax_and_dividends">#REF!</definedName>
    <definedName name="TOCobxModel_Checks_and_Alerts">#REF!</definedName>
    <definedName name="TOCobxModel_Checks_and_Alerts.Model_Alerts">#REF!</definedName>
    <definedName name="TOCobxModel_Checks_and_Alerts.Model_Checks">#REF!</definedName>
    <definedName name="TOCobxModel_Checks_and_Alerts.Model_Checks.Appointee_Balances_checks">#REF!</definedName>
    <definedName name="TOCobxModel_Checks_and_Alerts.Model_Checks.Financial_Statement_checks">#REF!</definedName>
    <definedName name="TOCobxModel_Checks_and_Alerts.Model_Checks.Financial_Statement_checks.BS">#REF!</definedName>
    <definedName name="TOCobxModel_Checks_and_Alerts.Model_Checks.Financial_Statement_checks.CF">#REF!</definedName>
    <definedName name="TOCobxModel_Checks_and_Alerts.Model_Checks.Financial_Statement_checks.PL">#REF!</definedName>
    <definedName name="TOCobxOther_revenue">#REF!</definedName>
    <definedName name="TOCobxOther_revenue.Operating_income">#REF!</definedName>
    <definedName name="TOCobxOther_revenue.Pensions">#REF!</definedName>
    <definedName name="TOCobxOther_revenue.Third_party_and_other">#REF!</definedName>
    <definedName name="TOCobxPAYG_Calc">#REF!</definedName>
    <definedName name="TOCobxPAYG_Calc.PAYG">#REF!</definedName>
    <definedName name="TOCobxPAYG_Calc.Weighted_PAYG_rate">#REF!</definedName>
    <definedName name="TOCobxPost_financeability_adjustment">#REF!</definedName>
    <definedName name="TOCobxPost_financeability_adjustment.Innovation_funding">#REF!</definedName>
    <definedName name="TOCobxPost_financeability_adjustment.Post_financeability">#REF!</definedName>
    <definedName name="TOCobxPost_financeability_adjustment.Post_financeability_adjustments_eligible_for_tax_uplift">#REF!</definedName>
    <definedName name="TOCobxPost_financeability_adjustment.Post_financeability_adjustments_not_eligble_for_tax_uplift">#REF!</definedName>
    <definedName name="TOCobxPre_Post_impacts_">#REF!</definedName>
    <definedName name="TOCobxPre_Post_impacts_.Financial_ratio_adjustments">#REF!</definedName>
    <definedName name="TOCobxPre_Post_impacts_.Financial_ratio_adjustments.Post_financeability_metrics">#REF!</definedName>
    <definedName name="TOCobxPre_Post_impacts_.Retail_revenue_impacts">#REF!</definedName>
    <definedName name="TOCobxPre_Post_impacts_.Retail_revenue_impacts.Retail_Business">#REF!</definedName>
    <definedName name="TOCobxPre_Post_impacts_.Wholesale">#REF!</definedName>
    <definedName name="TOCobxPRE_wholesale_revenues">#REF!</definedName>
    <definedName name="TOCobxPRE_wholesale_revenues.Allowed_Revenues">#REF!</definedName>
    <definedName name="TOCobxPRE_wholesale_revenues.Reprofiled_revenues">#REF!</definedName>
    <definedName name="TOCobxPRE_wholesale_revenues.Revenue_requirement">#REF!</definedName>
    <definedName name="TOCobxRCV">#REF!</definedName>
    <definedName name="TOCobxRCV.RCV_balances">#REF!</definedName>
    <definedName name="TOCobxRCV.RCV_balances.2020_25_RCV">#REF!</definedName>
    <definedName name="TOCobxRCV.RCV_balances.2020_25_RCV.2020_25_RCV_Average">#REF!</definedName>
    <definedName name="TOCobxRCV.RCV_balances.Post_2025_RCV">#REF!</definedName>
    <definedName name="TOCobxRCV.RCV_balances.Post_2025_RCV.Post_2025_RCV_Average">#REF!</definedName>
    <definedName name="TOCobxRCV.RCV_balances.Pre_2020_RCV">#REF!</definedName>
    <definedName name="TOCobxRCV.RCV_balances.Pre_2020_RCV.Pre_2020_RCV_Average">#REF!</definedName>
    <definedName name="TOCobxRCV.RCV_balances.Totals">#REF!</definedName>
    <definedName name="TOCobxRCV.RCV_balances.Totals.RCV_balance">#REF!</definedName>
    <definedName name="TOCobxRCV.RCV_balances.Totals.RCV_growth">#REF!</definedName>
    <definedName name="TOCobxRCV.RCV_balances.Totals.RCV_Run_off">#REF!</definedName>
    <definedName name="TOCobxRCV.RCV_balances.Totals.Return_on_Capital">#REF!</definedName>
    <definedName name="TOCobxRCV.RCV_checks">#REF!</definedName>
    <definedName name="TOCobxRCV.RCV_checks.2020_25_RCV_check">#REF!</definedName>
    <definedName name="TOCobxRCV.RCV_checks.Post_2025_RCV_check">#REF!</definedName>
    <definedName name="TOCobxRCV.RCV_checks.Pre_2020_RCV_check">#REF!</definedName>
    <definedName name="TOCobxRCV.WACC">#REF!</definedName>
    <definedName name="TOCobxRCV.Weighted_RCV_run_off_rate">#REF!</definedName>
    <definedName name="TOCobxReport_lookups">#REF!</definedName>
    <definedName name="TOCobxReport_lookups.Allowed_revenue_per_customer">#REF!</definedName>
    <definedName name="TOCobxReport_lookups.Allowed_revenues">#REF!</definedName>
    <definedName name="TOCobxReport_lookups.Average_bills">#REF!</definedName>
    <definedName name="TOCobxReport_lookups.Checks">#REF!</definedName>
    <definedName name="TOCobxReport_lookups.RCV_Balances">#REF!</definedName>
    <definedName name="TOCobxReport_lookups.Wholesale">#REF!</definedName>
    <definedName name="TOCobxReport_lookups.Wholesale_allowed_revenue_breakdown___real">#REF!</definedName>
    <definedName name="TOCobxReport_lookups.Wholesale_allowed_revenue_breakdown___real.ADDN1">#REF!</definedName>
    <definedName name="TOCobxReport_lookups.Wholesale_allowed_revenue_breakdown___real.ADDN2">#REF!</definedName>
    <definedName name="TOCobxReport_lookups.Wholesale_allowed_revenue_breakdown___real.BR">#REF!</definedName>
    <definedName name="TOCobxReport_lookups.Wholesale_allowed_revenue_breakdown___real.WN">#REF!</definedName>
    <definedName name="TOCobxReport_lookups.Wholesale_allowed_revenue_breakdown___real.WR">#REF!</definedName>
    <definedName name="TOCobxReport_lookups.Wholesale_allowed_revenue_breakdown___real.WWN">#REF!</definedName>
    <definedName name="TOCobxReprofiling">#REF!</definedName>
    <definedName name="TOCobxReprofiling.Impact_of_reprofiling">#REF!</definedName>
    <definedName name="TOCobxReprofiling.NPV">#REF!</definedName>
    <definedName name="TOCobxRetail_Business">#REF!</definedName>
    <definedName name="TOCobxRetail_Business.Advanced_receipts">#REF!</definedName>
    <definedName name="TOCobxRetail_Business.Advanced_receipts.Advance_receipts_target_balance">#REF!</definedName>
    <definedName name="TOCobxRetail_Business.Advanced_receipts.Movement">#REF!</definedName>
    <definedName name="TOCobxRetail_Business.Capex">#REF!</definedName>
    <definedName name="TOCobxRetail_Business.Capex.Capex_creditor">#REF!</definedName>
    <definedName name="TOCobxRetail_Business.Capex.Fixed_Asset_balance">#REF!</definedName>
    <definedName name="TOCobxRetail_Business.Creditors">#REF!</definedName>
    <definedName name="TOCobxRetail_Business.Creditors.Business_wholesale_creditors">#REF!</definedName>
    <definedName name="TOCobxRetail_Business.Creditors.Retail_trade_and_other_payables">#REF!</definedName>
    <definedName name="TOCobxRetail_Business.Debtors">#REF!</definedName>
    <definedName name="TOCobxRetail_Business.Dividends">#REF!</definedName>
    <definedName name="TOCobxRetail_Business.Measured_income_accruals">#REF!</definedName>
    <definedName name="TOCobxRetail_Business.Opex">#REF!</definedName>
    <definedName name="TOCobxRetail_Business.Pensions">#REF!</definedName>
    <definedName name="TOCobxRetail_Business.Retained_cash">#REF!</definedName>
    <definedName name="TOCobxRetail_Business.Retained_earnings">#REF!</definedName>
    <definedName name="TOCobxRetail_Business.Revenue">#REF!</definedName>
    <definedName name="TOCobxRetail_Business.Revenue.Allowed_revenue_by_band">#REF!</definedName>
    <definedName name="TOCobxRetail_Business.Revenue.Apportioned_wholesale_charge">#REF!</definedName>
    <definedName name="TOCobxRetail_Business.Revenue.Business_retail_revenue">#REF!</definedName>
    <definedName name="TOCobxRetail_Business.Revenue.Total_business_costs_by_tariff">#REF!</definedName>
    <definedName name="TOCobxRetail_Business.Revenue.Value_of_retail_business_margi">#REF!</definedName>
    <definedName name="TOCobxRetail_Business.Revenue.Wholesale_charges_by_band">#REF!</definedName>
    <definedName name="TOCobxRetail_Business.Tariff">#REF!</definedName>
    <definedName name="TOCobxRetail_Business.Tariff.Allowed_revenue">#REF!</definedName>
    <definedName name="TOCobxRetail_Business.Tax">#REF!</definedName>
    <definedName name="TOCobxRetail_FS_calcs">#REF!</definedName>
    <definedName name="TOCobxRetail_FS_calcs.Balance_Sheet">#REF!</definedName>
    <definedName name="TOCobxRetail_FS_calcs.Cashflow">#REF!</definedName>
    <definedName name="TOCobxRetail_FS_calcs.Profit___Loss">#REF!</definedName>
    <definedName name="TOCobxRetail_Residential">#REF!</definedName>
    <definedName name="TOCobxRetail_Residential._Dividends">#REF!</definedName>
    <definedName name="TOCobxRetail_Residential._Tax">#REF!</definedName>
    <definedName name="TOCobxRetail_Residential.Advanced_Receipts">#REF!</definedName>
    <definedName name="TOCobxRetail_Residential.Advanced_Receipts.Advanced_receipts_movement">#REF!</definedName>
    <definedName name="TOCobxRetail_Residential.Advanced_Receipts.Advanced_receipts_target_balan">#REF!</definedName>
    <definedName name="TOCobxRetail_Residential.Advanced_Receipts.Advanced_receipts_target_balan.Advance_receipts_lag_factor">#REF!</definedName>
    <definedName name="TOCobxRetail_Residential.Advanced_Receipts.Advanced_receipts_target_balan.Total_retail_service_revenue">#REF!</definedName>
    <definedName name="TOCobxRetail_Residential.Advanced_Receipts.Measured_balance___Res">#REF!</definedName>
    <definedName name="TOCobxRetail_Residential.Advanced_Receipts.Unmeasured_balance___Res">#REF!</definedName>
    <definedName name="TOCobxRetail_Residential.Calculations_for_Bill_Module">#REF!</definedName>
    <definedName name="TOCobxRetail_Residential.Calculations_for_Bill_Module.Cost_to_serve">#REF!</definedName>
    <definedName name="TOCobxRetail_Residential.Calculations_for_Bill_Module.Cost_to_serve.Allowance_per_customer">#REF!</definedName>
    <definedName name="TOCobxRetail_Residential.Calculations_for_Bill_Module.Cost_to_serve.Allowance_per_customer.Allowance_per_customer_after_post_financeability_adjustments">#REF!</definedName>
    <definedName name="TOCobxRetail_Residential.Calculations_for_Bill_Module.Cost_to_serve.Allowance_per_customer.Allowance_per_customer_after_post_financeability_adjustments.Nominal">#REF!</definedName>
    <definedName name="TOCobxRetail_Residential.Calculations_for_Bill_Module.Cost_to_serve.Allowance_per_customer.Allowance_per_customer_after_post_financeability_adjustments.Real">#REF!</definedName>
    <definedName name="TOCobxRetail_Residential.Calculations_for_Bill_Module.Cost_to_serve.Allowance_per_customer.Allowance_per_customer_before_post_financeability_adjustments">#REF!</definedName>
    <definedName name="TOCobxRetail_Residential.Calculations_for_Bill_Module.Cost_to_serve.Allowance_per_customer.Allowance_per_customer_before_post_financeability_adjustments.Nominal">#REF!</definedName>
    <definedName name="TOCobxRetail_Residential.Calculations_for_Bill_Module.Cost_to_serve.Allowance_per_customer.Allowance_per_customer_before_post_financeability_adjustments.Real">#REF!</definedName>
    <definedName name="TOCobxRetail_Residential.Calculations_for_Bill_Module.Cost_to_serve.Measured_sewerage">#REF!</definedName>
    <definedName name="TOCobxRetail_Residential.Calculations_for_Bill_Module.Cost_to_serve.Measured_water">#REF!</definedName>
    <definedName name="TOCobxRetail_Residential.Calculations_for_Bill_Module.Cost_to_serve.Unmeasured_sewerage">#REF!</definedName>
    <definedName name="TOCobxRetail_Residential.Calculations_for_Bill_Module.Cost_to_serve.Unmeasured_water">#REF!</definedName>
    <definedName name="TOCobxRetail_Residential.CAPEX">#REF!</definedName>
    <definedName name="TOCobxRetail_Residential.CAPEX.Capex_creditor">#REF!</definedName>
    <definedName name="TOCobxRetail_Residential.CAPEX.Capex_creditor.Capex_creditor_balance___Res">#REF!</definedName>
    <definedName name="TOCobxRetail_Residential.CAPEX.Capex_creditor.Capex_creditor_days_target_bal">#REF!</definedName>
    <definedName name="TOCobxRetail_Residential.CAPEX.Capex_creditor.Movement_in_capex_creditor_Res">#REF!</definedName>
    <definedName name="TOCobxRetail_Residential.CAPEX.Capital_Expenditure">#REF!</definedName>
    <definedName name="TOCobxRetail_Residential.CAPEX.Fixed_Asset_Balance___Res">#REF!</definedName>
    <definedName name="TOCobxRetail_Residential.Dual_service">#REF!</definedName>
    <definedName name="TOCobxRetail_Residential.Measured_Income_Accruals">#REF!</definedName>
    <definedName name="TOCobxRetail_Residential.Measured_Income_Accruals.Income_accrual_target_balance">#REF!</definedName>
    <definedName name="TOCobxRetail_Residential.Measured_Income_Accruals.Meas_income_accrual_bal___Res">#REF!</definedName>
    <definedName name="TOCobxRetail_Residential.Measured_Income_Accruals.Movement_in_mes_income_accrual">#REF!</definedName>
    <definedName name="TOCobxRetail_Residential.Opex">#REF!</definedName>
    <definedName name="TOCobxRetail_Residential.Opex.Res_total_costs__excl._Dep_">#REF!</definedName>
    <definedName name="TOCobxRetail_Residential.Opex.Retail_Service_Opex">#REF!</definedName>
    <definedName name="TOCobxRetail_Residential.Opex.Wholesale_charge">#REF!</definedName>
    <definedName name="TOCobxRetail_Residential.Other">#REF!</definedName>
    <definedName name="TOCobxRetail_Residential.Pensions">#REF!</definedName>
    <definedName name="TOCobxRetail_Residential.Residential_retail_revenue_check">#REF!</definedName>
    <definedName name="TOCobxRetail_Residential.Residential_retail_service_revenue_checks">#REF!</definedName>
    <definedName name="TOCobxRetail_Residential.Residential_retail_service_revenue_checks.Post_financeability">#REF!</definedName>
    <definedName name="TOCobxRetail_Residential.Residential_retail_service_revenue_checks.Pre_financeability">#REF!</definedName>
    <definedName name="TOCobxRetail_Residential.Retail_apportionment">#REF!</definedName>
    <definedName name="TOCobxRetail_Residential.Retained_cash">#REF!</definedName>
    <definedName name="TOCobxRetail_Residential.Revenue">#REF!</definedName>
    <definedName name="TOCobxRetail_Residential.Trade_Creditor">#REF!</definedName>
    <definedName name="TOCobxRetail_Residential.Trade_Creditor.Res._wholesale_creditors">#REF!</definedName>
    <definedName name="TOCobxRetail_Residential.Trade_Creditor.Res._wholesale_creditors.Creditor_target_balance">#REF!</definedName>
    <definedName name="TOCobxRetail_Residential.Trade_Creditor.Res._wholesale_creditors.Movement_in_wholesale_creditor">#REF!</definedName>
    <definedName name="TOCobxRetail_Residential.Trade_Creditor.Res._wholesale_creditors.Wholesale_creditor_balance_Res">#REF!</definedName>
    <definedName name="TOCobxRetail_Residential.Trade_Creditor.Retail_Trade_and_Other_Payable">#REF!</definedName>
    <definedName name="TOCobxRetail_Residential.Trade_Creditor.Retail_Trade_and_Other_Payable.Creditor_balance___Residential">#REF!</definedName>
    <definedName name="TOCobxRetail_Residential.Trade_Creditor.Retail_Trade_and_Other_Payable.Movement_Cred_balance___Res">#REF!</definedName>
    <definedName name="TOCobxRetail_Residential.Trade_Creditor.Retail_Trade_and_Other_Payable.Movement_in_trade_and_others">#REF!</definedName>
    <definedName name="TOCobxRetail_Residential.Trade_Creditor.Retail_Trade_and_Other_Payable.Retail_trade___Other_Payables">#REF!</definedName>
    <definedName name="TOCobxRetail_Residential.Trade_Creditor.Retail_Trade_and_Other_Payable.Trade_and_other_cred_balance">#REF!</definedName>
    <definedName name="TOCobxRetail_Residential.Trade_Creditor.Retail_Trade_and_Other_Payable.Trade_and_other_in._balance">#REF!</definedName>
    <definedName name="TOCobxRetail_Residential.Trade_Receivables">#REF!</definedName>
    <definedName name="TOCobxRetail_Residential.Trade_Receivables.Debtor_balance___Residential">#REF!</definedName>
    <definedName name="TOCobxRetail_Residential.Trade_Receivables.Movement_in_trade_debtor">#REF!</definedName>
    <definedName name="TOCobxRetail_Residential.Trade_Receivables.Res._weighted_avg_debtor_days">#REF!</definedName>
    <definedName name="TOCobxRetail_Residential.Trade_Receivables.Trade_debtors_b_f">#REF!</definedName>
    <definedName name="TOCobxRORE">#REF!</definedName>
    <definedName name="TOCobxRORE.Base_regulated_equity">#REF!</definedName>
    <definedName name="TOCobxRORE.Base_Return___m_">#REF!</definedName>
    <definedName name="TOCobxRORE.Base_RoRE">#REF!</definedName>
    <definedName name="TOCobxSummary_calcs">#REF!</definedName>
    <definedName name="TOCobxSummary_calcs._Wholesale_calcs">#REF!</definedName>
    <definedName name="TOCobxSummary_calcs.Allowed_revenue___increase">#REF!</definedName>
    <definedName name="TOCobxSummary_calcs.Allowed_revenues">#REF!</definedName>
    <definedName name="TOCobxSummary_calcs.Allowed_revenues.Bioresources">#REF!</definedName>
    <definedName name="TOCobxSummary_calcs.Annual_percentage_increased__deflated_using_Nov_Nov_CPI_">#REF!</definedName>
    <definedName name="TOCobxSummary_calcs.PAYG_totex">#REF!</definedName>
    <definedName name="TOCobxSummary_calcs.Return_on_capital___real">#REF!</definedName>
    <definedName name="TOCobxTax">#REF!</definedName>
    <definedName name="TOCobxTax.Capital_allowances">#REF!</definedName>
    <definedName name="TOCobxTax.Deferred_tax">#REF!</definedName>
    <definedName name="TOCobxTax.Grants_and_contributions_taxable_on_receipt">#REF!</definedName>
    <definedName name="TOCobxTax.Pensions">#REF!</definedName>
    <definedName name="TOCobxTax.Taxable_profit_loss_apportioned">#REF!</definedName>
    <definedName name="TOCobxTax.Wholesale_taxable_profit_loss">#REF!</definedName>
    <definedName name="TOCobxTax.Wholesale_taxable_profit_loss.Wholesale_balances_for_tax">#REF!</definedName>
    <definedName name="TOCobxTax_Post_Financeability">#REF!</definedName>
    <definedName name="TOCobxTax_Post_Financeability.Deferred_tax_Post_financeability">#REF!</definedName>
    <definedName name="TOCobxTax_Post_Financeability.Grants_and_contributions">#REF!</definedName>
    <definedName name="TOCobxTax_Post_Financeability.Taxable_profit_loss_Post_Financeability___apportioned">#REF!</definedName>
    <definedName name="TOCobxTax_Post_Financeability.Wholesale_taxable_profit_loss___post_financeability">#REF!</definedName>
    <definedName name="TOCobxTime">#REF!</definedName>
    <definedName name="TOCobxTime.AMP_period_flag">#REF!</definedName>
    <definedName name="TOCobxTime.End_of_AMP_period_flag">#REF!</definedName>
    <definedName name="TOCobxTime.Forecast_end_period_flag">#REF!</definedName>
    <definedName name="TOCobxTime.Forecast_period_flag">#REF!</definedName>
    <definedName name="TOCobxTime.Forecast_start_period_flag">#REF!</definedName>
    <definedName name="TOCobxTime.Headers">#REF!</definedName>
    <definedName name="TOCobxTime.Model_period_start">#REF!</definedName>
    <definedName name="TOCobxTime.Modelling_period_check">#REF!</definedName>
    <definedName name="TOCobxTime.Pre_forecast_flag">#REF!</definedName>
    <definedName name="TOCobxTotex">#REF!</definedName>
    <definedName name="TOCobxTotex.Capex">#REF!</definedName>
    <definedName name="TOCobxTotex.Capex.Capex">#REF!</definedName>
    <definedName name="TOCobxTotex.Capex.Capex_G_and_Cs">#REF!</definedName>
    <definedName name="TOCobxTotex.Net_totex">#REF!</definedName>
    <definedName name="TOCobxTotex.Net_totex.Totex_for_PAYG">#REF!</definedName>
    <definedName name="TOCobxTotex.Opex">#REF!</definedName>
    <definedName name="TOCobxTotex.Opex.Opex_G_and_Cs">#REF!</definedName>
    <definedName name="TOCobxUnallocated">#REF!</definedName>
    <definedName name="TOCobxWholesale_debt">#REF!</definedName>
    <definedName name="TOCobxWholesale_debt.Fixed_rate_debt">#REF!</definedName>
    <definedName name="TOCobxWholesale_debt.Index_linked_debt">#REF!</definedName>
    <definedName name="TOCobxWholesale_debt.Interest">#REF!</definedName>
    <definedName name="TOCobxWholesale_debt.Net_debt">#REF!</definedName>
    <definedName name="TOCobxWholesale_other">#REF!</definedName>
    <definedName name="TOCobxWholesale_other.Apportioned_revenue">#REF!</definedName>
    <definedName name="TOCobxWholesale_other.Balance_sheet">#REF!</definedName>
    <definedName name="TOCobxWholesale_other.Dividends">#REF!</definedName>
    <definedName name="TOCobxWholesale_other.DPC">#REF!</definedName>
    <definedName name="TOCobxWholesale_other.Other_income">#REF!</definedName>
    <definedName name="TOCobxWholesale_other.Regulated_equity">#REF!</definedName>
    <definedName name="TOCobxWorking_capital">#REF!</definedName>
    <definedName name="TOCobxWorking_capital.Appointee">#REF!</definedName>
    <definedName name="TOCobxWorking_capital.Wholesale_controls">#REF!</definedName>
    <definedName name="TOCobxWorking_capital.Wholesale_controls.Creditors">#REF!</definedName>
    <definedName name="TOCobxWorking_capital.Wholesale_controls.Creditors.Capex_creditors">#REF!</definedName>
    <definedName name="TOCobxWorking_capital.Wholesale_controls.Creditors.Other_creditors">#REF!</definedName>
    <definedName name="TOCobxWorking_capital.Wholesale_controls.Creditors.Trade_creditors">#REF!</definedName>
    <definedName name="TOCobxWorking_capital.Wholesale_controls.Debtors">#REF!</definedName>
    <definedName name="TOCobxWorking_capital.Wholesale_controls.Debtors.Other_debtors">#REF!</definedName>
    <definedName name="TOCobxWorking_capital.Wholesale_controls.Debtors.Trade_debtors">#REF!</definedName>
    <definedName name="TOCobxWorking_capital.Wholesale_controls.Other_working_capital">#REF!</definedName>
    <definedName name="TOCrepobxExec_Summary_Year">#REF!</definedName>
    <definedName name="TOCrepobxFinStat_Appointee_Year">#REF!</definedName>
    <definedName name="TOCrepobxFinStat_Business_Year">#REF!</definedName>
    <definedName name="TOCrepobxFinStat_Residential_Year">#REF!</definedName>
    <definedName name="TOCrepobxFinStat_Retail_Year">#REF!</definedName>
    <definedName name="TOCrepobxFinStat_Wholesale_Year">#REF!</definedName>
    <definedName name="TOCrepobxPrice_Limits_Retail_Year">#REF!</definedName>
    <definedName name="TOCrepobxWholesale_Control_Year">#REF!</definedName>
    <definedName name="tokpi" hidden="1">{"mass bal",#N/A,FALSE,"Standard_mass_bal_template";"ied sheet",#N/A,FALSE,"Standard_mass_bal_template"}</definedName>
    <definedName name="Total_additions_to_capital_allowance_balance___new_capital_expenditure">#REF!</definedName>
    <definedName name="Total_allowed_costs___excl._Ofwat_net_margin___real">#REF!</definedName>
    <definedName name="Total_allowed_revenue___Default_tariff___excl._Ofwat_net_margin___nominal.1">#REF!</definedName>
    <definedName name="Total_allowed_revenue___Default_tariff___excl._Ofwat_net_margin___nominal.2">#REF!</definedName>
    <definedName name="Total_allowed_revenue___Default_tariff___excl._Ofwat_net_margin___nominal.3">#REF!</definedName>
    <definedName name="Total_allowed_revenue___Default_tariff___excl._Ofwat_net_margin___real.1">#REF!</definedName>
    <definedName name="Total_allowed_revenue___Default_tariff___excl._Ofwat_net_margin___real.2">#REF!</definedName>
    <definedName name="Total_allowed_revenue___Default_tariff___excl._Ofwat_net_margin___real.3">#REF!</definedName>
    <definedName name="Total_Allowed_Revenues___control___real">#REF!</definedName>
    <definedName name="Total_alternative_area_revenue_per_customer___WN__real">#REF!</definedName>
    <definedName name="Total_alternative_area_revenue_per_customer___WR__real">#REF!</definedName>
    <definedName name="Total_annual_change__deflated_using_Nov_Nov_CPI_H_____first_year____control___real.ADDN1">#REF!</definedName>
    <definedName name="Total_annual_change__deflated_using_Nov_Nov_CPI_H_____first_year____control___real.ADDN2">#REF!</definedName>
    <definedName name="Total_annual_change__deflated_using_Nov_Nov_CPI_H_____first_year____control___real.BR">#REF!</definedName>
    <definedName name="Total_annual_change__deflated_using_Nov_Nov_CPI_H_____first_year____control___real.WN">#REF!</definedName>
    <definedName name="Total_annual_change__deflated_using_Nov_Nov_CPI_H_____first_year____control___real.WR">#REF!</definedName>
    <definedName name="Total_annual_change__deflated_using_Nov_Nov_CPI_H_____first_year____control___real.WWN">#REF!</definedName>
    <definedName name="Total_annual_change__deflated_using_Nov_Nov_CPI_H_____last_year____control___real.ADDN1">#REF!</definedName>
    <definedName name="Total_annual_change__deflated_using_Nov_Nov_CPI_H_____last_year____control___real.ADDN2">#REF!</definedName>
    <definedName name="Total_annual_change__deflated_using_Nov_Nov_CPI_H_____last_year____control___real.BR">#REF!</definedName>
    <definedName name="Total_annual_change__deflated_using_Nov_Nov_CPI_H_____last_year____control___real.WN">#REF!</definedName>
    <definedName name="Total_annual_change__deflated_using_Nov_Nov_CPI_H_____last_year____control___real.WR">#REF!</definedName>
    <definedName name="Total_annual_change__deflated_using_Nov_Nov_CPI_H_____last_year____control___real.WWN">#REF!</definedName>
    <definedName name="Total_assets___Business___nominal">#REF!</definedName>
    <definedName name="Total_assets___Residential___nominal">#REF!</definedName>
    <definedName name="Total_Base_RoRE___control___nominal.ADDN1">#REF!</definedName>
    <definedName name="Total_Base_RoRE___control___nominal.ADDN2">#REF!</definedName>
    <definedName name="Total_Base_RoRE___control___nominal.BR">#REF!</definedName>
    <definedName name="Total_Base_RoRE___control___nominal.WN">#REF!</definedName>
    <definedName name="Total_Base_RoRE___control___nominal.WR">#REF!</definedName>
    <definedName name="Total_Base_RoRE___control___nominal.WWN">#REF!</definedName>
    <definedName name="Total_borrowing_balance___control___nominal.ADDN1">#REF!</definedName>
    <definedName name="Total_borrowing_balance___control___nominal.ADDN2">#REF!</definedName>
    <definedName name="Total_borrowing_balance___control___nominal.BR">#REF!</definedName>
    <definedName name="Total_borrowing_balance___control___nominal.WN">#REF!</definedName>
    <definedName name="Total_borrowing_balance___control___nominal.WR">#REF!</definedName>
    <definedName name="Total_borrowing_balance___control___nominal.WWN">#REF!</definedName>
    <definedName name="Total_borrowing_balance___Wholesale___nominal">#REF!</definedName>
    <definedName name="Total_Business_allowed_retail_revenue__excludes_margin____nominal">#REF!</definedName>
    <definedName name="Total_Business_allowed_retail_revenue__excludes_margin____nominal___m_">#REF!</definedName>
    <definedName name="Total_business_allowed_revenue___Default_tariff___excl._Ofwat_net_margin___nominal">#REF!</definedName>
    <definedName name="Total_Business_costs__before_margin____nominal">#REF!</definedName>
    <definedName name="Total_Business_costs__before_margin__band___nominal.1">#REF!</definedName>
    <definedName name="Total_Business_costs__before_margin__band___nominal.2">#REF!</definedName>
    <definedName name="Total_Business_costs__before_margin__band___nominal.3">#REF!</definedName>
    <definedName name="Total_Business_tax_charge_band___nominal">#REF!</definedName>
    <definedName name="Total_Business_working_capital_interest_by_tariff_band___nominal">#REF!</definedName>
    <definedName name="Total_cost_net_margin_customers___Tariff_Band___real.1">#REF!</definedName>
    <definedName name="Total_cost_net_margin_customers___Tariff_Band___real.2">#REF!</definedName>
    <definedName name="Total_cost_net_margin_customers___Tariff_Band___real.3">#REF!</definedName>
    <definedName name="Total_costs___Default_tariff___excl._Ofwat_net_margin___real.1">#REF!</definedName>
    <definedName name="Total_costs___Default_tariff___excl._Ofwat_net_margin___real.2">#REF!</definedName>
    <definedName name="Total_costs___Default_tariff___excl._Ofwat_net_margin___real.3">#REF!</definedName>
    <definedName name="Total_costs__exc._allowed_depreciation____Business___nominal">#REF!</definedName>
    <definedName name="Total_costs__excluding_allowed_depreciation____Business___nominal">#REF!</definedName>
    <definedName name="Total_costs__excluding_allowed_depreciation____Business___nominal.NEG">#REF!</definedName>
    <definedName name="Total_costs__excluding_allowed_depreciation____Residential___nominal">#REF!</definedName>
    <definedName name="Total_costs__excluding_allowed_depreciation____Residential___nominal.NEG">#REF!</definedName>
    <definedName name="Total_costs_net_margin_customers___real">#REF!</definedName>
    <definedName name="Total_current_assets___control___nominal.ADDN1">#REF!</definedName>
    <definedName name="Total_current_assets___control___nominal.ADDN2">#REF!</definedName>
    <definedName name="Total_current_assets___control___nominal.BR">#REF!</definedName>
    <definedName name="Total_current_assets___control___nominal.WN">#REF!</definedName>
    <definedName name="Total_current_assets___control___nominal.WR">#REF!</definedName>
    <definedName name="Total_current_assets___control___nominal.WWN">#REF!</definedName>
    <definedName name="Total_current_assets___Retail___nominal">#REF!</definedName>
    <definedName name="Total_current_assets___Wholesale___nominal">#REF!</definedName>
    <definedName name="Total_direct_procurement_from_customers___infrastructure_cost____control___nominal.ADDN1">#REF!</definedName>
    <definedName name="Total_direct_procurement_from_customers___infrastructure_cost____control___nominal.ADDN2">#REF!</definedName>
    <definedName name="Total_direct_procurement_from_customers___infrastructure_cost____control___nominal.BR">#REF!</definedName>
    <definedName name="Total_direct_procurement_from_customers___infrastructure_cost____control___nominal.WN">#REF!</definedName>
    <definedName name="Total_direct_procurement_from_customers___infrastructure_cost____control___nominal.WR">#REF!</definedName>
    <definedName name="Total_direct_procurement_from_customers___infrastructure_cost____control___nominal.WWN">#REF!</definedName>
    <definedName name="Total_direct_procurement_from_customers___infrastructure_cost____wholesale___nominal">#REF!</definedName>
    <definedName name="Total_direct_procurement_from_customers___infrastructure_cost___real___Total">#REF!</definedName>
    <definedName name="Total_Discounted_TDS">#REF!</definedName>
    <definedName name="Total_equity___Appointee___nominal">#REF!</definedName>
    <definedName name="Total_equity___control___nominal.ADDN1">#REF!</definedName>
    <definedName name="Total_equity___control___nominal.ADDN2">#REF!</definedName>
    <definedName name="Total_equity___control___nominal.BR">#REF!</definedName>
    <definedName name="Total_equity___control___nominal.WN">#REF!</definedName>
    <definedName name="Total_equity___control___nominal.WR">#REF!</definedName>
    <definedName name="Total_equity___control___nominal.WWN">#REF!</definedName>
    <definedName name="Total_equity___Retail___nominal">#REF!</definedName>
    <definedName name="Total_equity___Wholesale___nominal">#REF!</definedName>
    <definedName name="Total_equity_Appointee_total_check">#REF!</definedName>
    <definedName name="Total_equity_Appointee_total_check_overall">#REF!</definedName>
    <definedName name="Total_expenditure_excl._capex___control___nominal.ADDN1">#REF!</definedName>
    <definedName name="Total_expenditure_excl._capex___control___nominal.ADDN2">#REF!</definedName>
    <definedName name="Total_expenditure_excl._capex___control___nominal.BR">#REF!</definedName>
    <definedName name="Total_expenditure_excl._capex___control___nominal.WN">#REF!</definedName>
    <definedName name="Total_expenditure_excl._capex___control___nominal.WR">#REF!</definedName>
    <definedName name="Total_expenditure_excl._capex___control___nominal.WWN">#REF!</definedName>
    <definedName name="Total_FFO_adjustment_for_post_financeability___nominal">#REF!</definedName>
    <definedName name="Total_FFO_pre_interest_adjustment_for_post_financeability___nominal">#REF!</definedName>
    <definedName name="Total_Grid_Electricity">#REF!</definedName>
    <definedName name="Total_Heat_CHP">#REF!</definedName>
    <definedName name="Total_Heat_NGasCHP_Admin">#REF!</definedName>
    <definedName name="Total_Heat_NGasCHP_Drink">#REF!</definedName>
    <definedName name="Total_Heat_NGasCHP_Sewage">#REF!</definedName>
    <definedName name="Total_households_connected">#REF!</definedName>
    <definedName name="Total_Index_linked_debt_BEG___nominal.ADDN1">#REF!</definedName>
    <definedName name="Total_Index_linked_debt_BEG___nominal.ADDN2">#REF!</definedName>
    <definedName name="Total_Index_linked_debt_BEG___nominal.BR">#REF!</definedName>
    <definedName name="Total_Index_linked_debt_BEG___nominal.WN">#REF!</definedName>
    <definedName name="Total_Index_linked_debt_BEG___nominal.WR">#REF!</definedName>
    <definedName name="Total_Index_linked_debt_BEG___nominal.WWN">#REF!</definedName>
    <definedName name="Total_Index_linked_debt_indexation___nominal.ADDN1">#REF!</definedName>
    <definedName name="Total_Index_linked_debt_indexation___nominal.ADDN1.NEG">#REF!</definedName>
    <definedName name="Total_Index_linked_debt_indexation___nominal.ADDN2">#REF!</definedName>
    <definedName name="Total_Index_linked_debt_indexation___nominal.ADDN2.NEG">#REF!</definedName>
    <definedName name="Total_Index_linked_debt_indexation___nominal.BR">#REF!</definedName>
    <definedName name="Total_Index_linked_debt_indexation___nominal.BR.NEG">#REF!</definedName>
    <definedName name="Total_Index_linked_debt_indexation___nominal.WN">#REF!</definedName>
    <definedName name="Total_Index_linked_debt_indexation___nominal.WN.NEG">#REF!</definedName>
    <definedName name="Total_Index_linked_debt_indexation___nominal.WR">#REF!</definedName>
    <definedName name="Total_Index_linked_debt_indexation___nominal.WR.NEG">#REF!</definedName>
    <definedName name="Total_Index_linked_debt_indexation___nominal.WWN">#REF!</definedName>
    <definedName name="Total_Index_linked_debt_indexation___nominal.WWN.NEG">#REF!</definedName>
    <definedName name="Total_interest_adjustment_for_financial_metrics___Appointee___nominal">#REF!</definedName>
    <definedName name="Total_interest_adjustment_for_post_financeability___nominal.ADDN1">#REF!</definedName>
    <definedName name="Total_interest_adjustment_for_post_financeability___nominal.ADDN2">#REF!</definedName>
    <definedName name="Total_interest_adjustment_for_post_financeability___nominal.BR">#REF!</definedName>
    <definedName name="Total_interest_adjustment_for_post_financeability___nominal.WN">#REF!</definedName>
    <definedName name="Total_interest_adjustment_for_post_financeability___nominal.WR">#REF!</definedName>
    <definedName name="Total_interest_adjustment_for_post_financeability___nominal.WWN">#REF!</definedName>
    <definedName name="Total_liabilities___control___nominal.ADDN1">#REF!</definedName>
    <definedName name="Total_liabilities___control___nominal.ADDN2">#REF!</definedName>
    <definedName name="Total_liabilities___control___nominal.BR">#REF!</definedName>
    <definedName name="Total_liabilities___control___nominal.WN">#REF!</definedName>
    <definedName name="Total_liabilities___control___nominal.WR">#REF!</definedName>
    <definedName name="Total_liabilities___control___nominal.WWN">#REF!</definedName>
    <definedName name="Total_liabilities___Retail___nominal">#REF!</definedName>
    <definedName name="Total_liabilities___Wholesale___nominal">#REF!</definedName>
    <definedName name="Total_liabilities_and_equity___Business___nominal">#REF!</definedName>
    <definedName name="Total_liabilities_and_equity___Residential___nominal">#REF!</definedName>
    <definedName name="Total_loan_interest___control___nominal.ADDN1">#REF!</definedName>
    <definedName name="Total_loan_interest___control___nominal.ADDN2">#REF!</definedName>
    <definedName name="Total_loan_interest___control___nominal.BR">#REF!</definedName>
    <definedName name="Total_loan_interest___control___nominal.WN">#REF!</definedName>
    <definedName name="Total_loan_interest___control___nominal.WR">#REF!</definedName>
    <definedName name="Total_loan_interest___control___nominal.WWN">#REF!</definedName>
    <definedName name="Total_loan_interest___control___wholesale___nominal">#REF!</definedName>
    <definedName name="Total_measured_and_unmeasured_residential_revenue_inclusive_of_DPC_margin___post_financeability___real">#REF!</definedName>
    <definedName name="Total_measured_residential_retail_service_revenue___nominal">#REF!</definedName>
    <definedName name="Total_net_capital_expenditure___nominal.ADDN1">#REF!</definedName>
    <definedName name="Total_net_capital_expenditure___nominal.ADDN1.NEG">#REF!</definedName>
    <definedName name="Total_net_capital_expenditure___nominal.ADDN2">#REF!</definedName>
    <definedName name="Total_net_capital_expenditure___nominal.ADDN2.NEG">#REF!</definedName>
    <definedName name="Total_net_capital_expenditure___nominal.BR">#REF!</definedName>
    <definedName name="Total_net_capital_expenditure___nominal.BR.NEG">#REF!</definedName>
    <definedName name="Total_net_capital_expenditure___nominal.WN">#REF!</definedName>
    <definedName name="Total_net_capital_expenditure___nominal.WN.NEG">#REF!</definedName>
    <definedName name="Total_net_capital_expenditure___nominal.WR">#REF!</definedName>
    <definedName name="Total_net_capital_expenditure___nominal.WR.NEG">#REF!</definedName>
    <definedName name="Total_net_capital_expenditure___nominal.WWN">#REF!</definedName>
    <definedName name="Total_net_capital_expenditure___nominal.WWN.NEG">#REF!</definedName>
    <definedName name="Total_net_margin___nominal">#REF!</definedName>
    <definedName name="Total_net_operating_expenditure___nominal.ADDN1">#REF!</definedName>
    <definedName name="Total_net_operating_expenditure___nominal.ADDN1.NEG">#REF!</definedName>
    <definedName name="Total_net_operating_expenditure___nominal.ADDN2">#REF!</definedName>
    <definedName name="Total_net_operating_expenditure___nominal.ADDN2.NEG">#REF!</definedName>
    <definedName name="Total_net_operating_expenditure___nominal.BR">#REF!</definedName>
    <definedName name="Total_net_operating_expenditure___nominal.BR.NEG">#REF!</definedName>
    <definedName name="Total_net_operating_expenditure___nominal.WN">#REF!</definedName>
    <definedName name="Total_net_operating_expenditure___nominal.WN.NEG">#REF!</definedName>
    <definedName name="Total_net_operating_expenditure___nominal.WR">#REF!</definedName>
    <definedName name="Total_net_operating_expenditure___nominal.WR.NEG">#REF!</definedName>
    <definedName name="Total_net_operating_expenditure___nominal.WWN">#REF!</definedName>
    <definedName name="Total_net_operating_expenditure___nominal.WWN.NEG">#REF!</definedName>
    <definedName name="Total_net_operating_expenditure___wholesale___nominal">#REF!</definedName>
    <definedName name="Total_net_operating_expenditure_for_PAYG___nominal.ADDN1">#REF!</definedName>
    <definedName name="Total_net_operating_expenditure_for_PAYG___nominal.ADDN2">#REF!</definedName>
    <definedName name="Total_net_operating_expenditure_for_PAYG___nominal.BR">#REF!</definedName>
    <definedName name="Total_net_operating_expenditure_for_PAYG___nominal.WN">#REF!</definedName>
    <definedName name="Total_net_operating_expenditure_for_PAYG___nominal.WR">#REF!</definedName>
    <definedName name="Total_net_operating_expenditure_for_PAYG___nominal.WWN">#REF!</definedName>
    <definedName name="Total_non_current_assets___control___nominal.ADDN1">#REF!</definedName>
    <definedName name="Total_non_current_assets___control___nominal.ADDN2">#REF!</definedName>
    <definedName name="Total_non_current_assets___control___nominal.BR">#REF!</definedName>
    <definedName name="Total_non_current_assets___control___nominal.WN">#REF!</definedName>
    <definedName name="Total_non_current_assets___control___nominal.WR">#REF!</definedName>
    <definedName name="Total_non_current_assets___control___nominal.WWN">#REF!</definedName>
    <definedName name="Total_non_current_assets___Retail___nominal">#REF!</definedName>
    <definedName name="Total_non_current_assets___Wholesale___nominal">#REF!</definedName>
    <definedName name="Total_operating_income___nominal.ADDN1">#REF!</definedName>
    <definedName name="Total_operating_income___nominal.ADDN2">#REF!</definedName>
    <definedName name="Total_operating_income___nominal.BR">#REF!</definedName>
    <definedName name="Total_operating_income___nominal.WN">#REF!</definedName>
    <definedName name="Total_operating_income___nominal.WR">#REF!</definedName>
    <definedName name="Total_operating_income___nominal.WWN">#REF!</definedName>
    <definedName name="Total_ordinary_shares_issued___nominal">#REF!</definedName>
    <definedName name="Total_other_income__incl._3rd_party_income____wholesale___nominal">#REF!</definedName>
    <definedName name="Total_other_income__incl._3rd_party_income___control.ADDN1">#REF!</definedName>
    <definedName name="Total_other_income__incl._3rd_party_income___control.ADDN2">#REF!</definedName>
    <definedName name="Total_other_income__incl._3rd_party_income___control.BR">#REF!</definedName>
    <definedName name="Total_other_income__incl._3rd_party_income___control.WN">#REF!</definedName>
    <definedName name="Total_other_income__incl._3rd_party_income___control.WR">#REF!</definedName>
    <definedName name="Total_other_income__incl._3rd_party_income___control.WWN">#REF!</definedName>
    <definedName name="Total_post_financeability_impact_on_tax___wholesale___nominal">#REF!</definedName>
    <definedName name="Total_post_financeability_revenue_adjustments___Business____real">#REF!</definedName>
    <definedName name="Total_Power_CHP">#REF!</definedName>
    <definedName name="Total_Power_NGasCHP_Admin">#REF!</definedName>
    <definedName name="Total_Power_NGasCHP_Drink">#REF!</definedName>
    <definedName name="Total_Power_NGasCHP_Sewage">#REF!</definedName>
    <definedName name="Total_raw_sludge_produced">#REF!</definedName>
    <definedName name="Total_receivables_by_tariff_bands___nominal">#REF!</definedName>
    <definedName name="Total_regulatory_equity___regulated_earnings_for_the_regulated_company___Appointee">#REF!</definedName>
    <definedName name="Total_residential_retail_costs___households___bill_module">#REF!</definedName>
    <definedName name="Total_residential_retail_costs___single_service___bill_module">#REF!</definedName>
    <definedName name="Total_residential_retail_costs___Water_and_Wastewater___bill_module">#REF!</definedName>
    <definedName name="Total_residential_retail_costs_per_dual_service_household___bill_module">#REF!</definedName>
    <definedName name="Total_residential_retail_costs_per_household___bill_module">#REF!</definedName>
    <definedName name="Total_residential_retail_costs_per_single_service_household___bill_module">#REF!</definedName>
    <definedName name="Total_residential_retail_joint_service_revenue_inc_DPC_margin___real">#REF!</definedName>
    <definedName name="Total_residential_retail_service_revenue_for_debtor_days___nominal">#REF!</definedName>
    <definedName name="Total_residential_retail_single_service_revenue_inc_DPC_margin___real">#REF!</definedName>
    <definedName name="Total_Residentials_connected___control.ADDN1">#REF!</definedName>
    <definedName name="Total_Residentials_connected___control.ADDN2">#REF!</definedName>
    <definedName name="Total_Residentials_connected___control.BR">#REF!</definedName>
    <definedName name="Total_Residentials_connected___control.WN">#REF!</definedName>
    <definedName name="Total_Residentials_connected___control.WR">#REF!</definedName>
    <definedName name="Total_Residentials_connected___control.WWN">#REF!</definedName>
    <definedName name="Total_Residentials_connected___control__ADDN1_">#REF!</definedName>
    <definedName name="Total_Residentials_connected___control__ADDN2_">#REF!</definedName>
    <definedName name="Total_Residentials_connected___control__WN_">#REF!</definedName>
    <definedName name="Total_Residentials_connected___control__WR_">#REF!</definedName>
    <definedName name="Total_retail_cost_for_Residential_customers__inclusive_of_wholesale_costs____nominal">#REF!</definedName>
    <definedName name="Total_retail_depreciation___nominal">#REF!</definedName>
    <definedName name="Total_retail_depreciation___nominal.NEG">#REF!</definedName>
    <definedName name="Total_retail_depreciation___Nominal_POS">#REF!</definedName>
    <definedName name="Total_retail_Fixed_assets_balance___nominal">#REF!</definedName>
    <definedName name="Total_Retail_income___real">#REF!</definedName>
    <definedName name="Total_retail_operating_expenditure___nominal">#REF!</definedName>
    <definedName name="Total_retail_operating_expenditure___nominal.NEG">#REF!</definedName>
    <definedName name="Total_Retail_residential_income">#REF!</definedName>
    <definedName name="Total_Retail_retained_cash_balance___Nominal">#REF!</definedName>
    <definedName name="Total_revenue_accrued___Business___nominal">#REF!</definedName>
    <definedName name="Total_revenue_accrued_nominal___residential___nominal">#REF!</definedName>
    <definedName name="Total_revenue_per_customer___ADDN1___real">#REF!</definedName>
    <definedName name="Total_revenue_per_customer___ADDN2___real">#REF!</definedName>
    <definedName name="Total_tariff_band___forecast_allocated_wholesale_charge___nominal">#REF!</definedName>
    <definedName name="Total_tax_charge___wholesale___nominal">#REF!</definedName>
    <definedName name="Total_tax_charge___wholesale___nominal.NEG">#REF!</definedName>
    <definedName name="Total_temporary_difference_arising_in_year___nominal.ADDN1">#REF!</definedName>
    <definedName name="Total_temporary_difference_arising_in_year___nominal.ADDN2">#REF!</definedName>
    <definedName name="Total_temporary_difference_arising_in_year___nominal.BR">#REF!</definedName>
    <definedName name="Total_temporary_difference_arising_in_year___nominal.WN">#REF!</definedName>
    <definedName name="Total_temporary_difference_arising_in_year___nominal.WR">#REF!</definedName>
    <definedName name="Total_temporary_difference_arising_in_year___nominal.WWN">#REF!</definedName>
    <definedName name="Total_temporary_difference_arising_in_year___post_financeability___nominal.ADDN1">#REF!</definedName>
    <definedName name="Total_temporary_difference_arising_in_year___post_financeability___nominal.ADDN2">#REF!</definedName>
    <definedName name="Total_temporary_difference_arising_in_year___post_financeability___nominal.BR">#REF!</definedName>
    <definedName name="Total_temporary_difference_arising_in_year___post_financeability___nominal.WN">#REF!</definedName>
    <definedName name="Total_temporary_difference_arising_in_year___post_financeability___nominal.WR">#REF!</definedName>
    <definedName name="Total_temporary_difference_arising_in_year___post_financeability___nominal.WWN">#REF!</definedName>
    <definedName name="Total_third_party___principal_service_revenues___control___real.ADDN1">#REF!</definedName>
    <definedName name="Total_third_party___principal_service_revenues___control___real.ADDN2">#REF!</definedName>
    <definedName name="Total_third_party___principal_service_revenues___control___real.BR">#REF!</definedName>
    <definedName name="Total_third_party___principal_service_revenues___control___real.WN">#REF!</definedName>
    <definedName name="Total_third_party___principal_service_revenues___control___real.WR">#REF!</definedName>
    <definedName name="Total_third_party___principal_service_revenues___control___real.WWN">#REF!</definedName>
    <definedName name="Total_unmeasured_residential_retail_service_revenue___nominal">#REF!</definedName>
    <definedName name="Total_value_of_retail_Business_Margin___nominal">#REF!</definedName>
    <definedName name="Total_value_of_scrip_shares_issued___nominal">#REF!</definedName>
    <definedName name="Total_wholesale_charge_Business___nominal">#REF!</definedName>
    <definedName name="Total_Wholesale_control___Allowed_Revenues___simple_average___real">#REF!</definedName>
    <definedName name="Total_wholesale_revenue_impact_of_post_financeability___nominal.ADDN1">#REF!</definedName>
    <definedName name="Total_wholesale_revenue_impact_of_post_financeability___nominal.ADDN2">#REF!</definedName>
    <definedName name="Total_wholesale_revenue_impact_of_post_financeability___nominal.BR">#REF!</definedName>
    <definedName name="Total_wholesale_revenue_impact_of_post_financeability___nominal.WN">#REF!</definedName>
    <definedName name="Total_wholesale_revenue_impact_of_post_financeability___nominal.WR">#REF!</definedName>
    <definedName name="Total_wholesale_revenue_impact_of_post_financeability___nominal.WWN">#REF!</definedName>
    <definedName name="Total_wholesale_revenue_impact_of_post_financeability___real.ADDN1">#REF!</definedName>
    <definedName name="Total_wholesale_revenue_impact_of_post_financeability___real.ADDN2">#REF!</definedName>
    <definedName name="Total_wholesale_revenue_impact_of_post_financeability___real.BR">#REF!</definedName>
    <definedName name="Total_wholesale_revenue_impact_of_post_financeability___real.WN">#REF!</definedName>
    <definedName name="Total_wholesale_revenue_impact_of_post_financeability___real.WR">#REF!</definedName>
    <definedName name="Total_wholesale_revenue_impact_of_post_financeability___real.WWN">#REF!</definedName>
    <definedName name="Total_Wholesale_revenue_impact_of_post_financeability_margin___Business___real">#REF!</definedName>
    <definedName name="TotalNETScapex">#REF!</definedName>
    <definedName name="TotalNETwcapex">#REF!</definedName>
    <definedName name="Totals">#REF!</definedName>
    <definedName name="Totex____control___real.ADDN1">#REF!</definedName>
    <definedName name="Totex____control___real.ADDN2">#REF!</definedName>
    <definedName name="Totex____control___real.BR">#REF!</definedName>
    <definedName name="Totex____control___real.WN">#REF!</definedName>
    <definedName name="Totex____control___real.WR">#REF!</definedName>
    <definedName name="Totex____control___real.WWN">#REF!</definedName>
    <definedName name="TOTgrosscapsew">#REF!</definedName>
    <definedName name="TOTgrosscapwat">#REF!</definedName>
    <definedName name="TOTnetcapsew2">#REF!</definedName>
    <definedName name="TOTnetcapwat2">#REF!</definedName>
    <definedName name="tpff" hidden="1">{"mass bal",#N/A,FALSE,"Standard_mass_bal_template";"ied sheet",#N/A,FALSE,"Standard_mass_bal_template"}</definedName>
    <definedName name="Trade_and_other_creditors_balance___Business___nominal">#REF!</definedName>
    <definedName name="Trade_and_other_creditors_balance___Business___nominal.BEG">#REF!</definedName>
    <definedName name="Trade_and_other_creditors_balance___Residential___nominal">#REF!</definedName>
    <definedName name="Trade_and_other_creditors_balance___Residential___nominal.BEG">#REF!</definedName>
    <definedName name="Trade_and_other_creditors_initial_balance___business___nominal">#REF!</definedName>
    <definedName name="Trade_and_other_creditors_initial_balance___Residential___nominal">#REF!</definedName>
    <definedName name="Trade_and_other_payables___Wholesale_creditors___residential_retail___POS">#REF!</definedName>
    <definedName name="Trade_creditors_and_other_payables_balance___Appointee___nominal">#REF!</definedName>
    <definedName name="Trade_creditors_and_other_payables_balance___control___nominal.ADDN1">#REF!</definedName>
    <definedName name="Trade_creditors_and_other_payables_balance___control___nominal.ADDN2">#REF!</definedName>
    <definedName name="Trade_creditors_and_other_payables_balance___control___nominal.BR">#REF!</definedName>
    <definedName name="Trade_creditors_and_other_payables_balance___control___nominal.WN">#REF!</definedName>
    <definedName name="Trade_creditors_and_other_payables_balance___control___nominal.WR">#REF!</definedName>
    <definedName name="Trade_creditors_and_other_payables_balance___control___nominal.WWN">#REF!</definedName>
    <definedName name="Trade_creditors_and_other_payables_balance___Wholesale___nominal">#REF!</definedName>
    <definedName name="Trade_creditors_balance___control___nominal.ADDN1">#REF!</definedName>
    <definedName name="Trade_creditors_balance___control___nominal.ADDN1.BEG">#REF!</definedName>
    <definedName name="Trade_creditors_balance___control___nominal.ADDN2">#REF!</definedName>
    <definedName name="Trade_creditors_balance___control___nominal.ADDN2.BEG">#REF!</definedName>
    <definedName name="Trade_creditors_balance___control___nominal.BR">#REF!</definedName>
    <definedName name="Trade_creditors_balance___control___nominal.BR.BEG">#REF!</definedName>
    <definedName name="Trade_creditors_balance___control___nominal.WN">#REF!</definedName>
    <definedName name="Trade_creditors_balance___control___nominal.WN.BEG">#REF!</definedName>
    <definedName name="Trade_creditors_balance___control___nominal.WR">#REF!</definedName>
    <definedName name="Trade_creditors_balance___control___nominal.WR.BEG">#REF!</definedName>
    <definedName name="Trade_creditors_balance___control___nominal.WWN">#REF!</definedName>
    <definedName name="Trade_creditors_balance___control___nominal.WWN.BEG">#REF!</definedName>
    <definedName name="Trade_creditors_target_balance___control___nominal.ADDN1">#REF!</definedName>
    <definedName name="Trade_creditors_target_balance___control___nominal.ADDN2">#REF!</definedName>
    <definedName name="Trade_creditors_target_balance___control___nominal.BR">#REF!</definedName>
    <definedName name="Trade_creditors_target_balance___control___nominal.WN">#REF!</definedName>
    <definedName name="Trade_creditors_target_balance___control___nominal.WR">#REF!</definedName>
    <definedName name="Trade_creditors_target_balance___control___nominal.WWN">#REF!</definedName>
    <definedName name="Trade_debtor_and_other_receivables_balance___Appointee___nominal">#REF!</definedName>
    <definedName name="Trade_debtors___Residential_b_f___nominal">#REF!</definedName>
    <definedName name="Trade_debtors_and_other_receivables_balance___control___nominal.ADDN1">#REF!</definedName>
    <definedName name="Trade_debtors_and_other_receivables_balance___control___nominal.ADDN2">#REF!</definedName>
    <definedName name="Trade_debtors_and_other_receivables_balance___control___nominal.BR">#REF!</definedName>
    <definedName name="Trade_debtors_and_other_receivables_balance___control___nominal.WN">#REF!</definedName>
    <definedName name="Trade_debtors_and_other_receivables_balance___control___nominal.WR">#REF!</definedName>
    <definedName name="Trade_debtors_and_other_receivables_balance___control___nominal.WWN">#REF!</definedName>
    <definedName name="Trade_debtors_and_other_receivables_balance___Wholesale___nominal">#REF!</definedName>
    <definedName name="Trade_debtors_balance___control___nominal.ADDN1">#REF!</definedName>
    <definedName name="Trade_debtors_balance___control___nominal.ADDN1.BEG">#REF!</definedName>
    <definedName name="Trade_debtors_balance___control___nominal.ADDN2">#REF!</definedName>
    <definedName name="Trade_debtors_balance___control___nominal.ADDN2.BEG">#REF!</definedName>
    <definedName name="Trade_debtors_balance___control___nominal.BR">#REF!</definedName>
    <definedName name="Trade_debtors_balance___control___nominal.BR.BEG">#REF!</definedName>
    <definedName name="Trade_debtors_balance___control___nominal.WN">#REF!</definedName>
    <definedName name="Trade_debtors_balance___control___nominal.WN.BEG">#REF!</definedName>
    <definedName name="Trade_debtors_balance___control___nominal.WR">#REF!</definedName>
    <definedName name="Trade_debtors_balance___control___nominal.WR.BEG">#REF!</definedName>
    <definedName name="Trade_debtors_balance___control___nominal.WWN">#REF!</definedName>
    <definedName name="Trade_debtors_balance___control___nominal.WWN.BEG">#REF!</definedName>
    <definedName name="Trade_debtors_target_balance___control___nominal.ADDN1">#REF!</definedName>
    <definedName name="Trade_debtors_target_balance___control___nominal.ADDN2">#REF!</definedName>
    <definedName name="Trade_debtors_target_balance___control___nominal.BR">#REF!</definedName>
    <definedName name="Trade_debtors_target_balance___control___nominal.WN">#REF!</definedName>
    <definedName name="Trade_debtors_target_balance___control___nominal.WR">#REF!</definedName>
    <definedName name="Trade_debtors_target_balance___control___nominal.WWN">#REF!</definedName>
    <definedName name="Transition">#REF!</definedName>
    <definedName name="TRDACT">#REF!</definedName>
    <definedName name="TRDCALC2">#REF!</definedName>
    <definedName name="trdhtr" hidden="1">#REF!</definedName>
    <definedName name="TRDWD">#REF!</definedName>
    <definedName name="Trk_Tol">#REF!</definedName>
    <definedName name="tt" hidden="1">{"mass bal",#N/A,FALSE,"Standard_mass_bal_template";"ied sheet",#N/A,FALSE,"Standard_mass_bal_template"}</definedName>
    <definedName name="tty" hidden="1">{"mass bal",#N/A,FALSE,"Standard_mass_bal_template";"ied sheet",#N/A,FALSE,"Standard_mass_bal_template"}</definedName>
    <definedName name="TWcat">#REF!</definedName>
    <definedName name="TWsummary">#REF!</definedName>
    <definedName name="TWto">#REF!</definedName>
    <definedName name="TYNE_WEAR">#REF!</definedName>
    <definedName name="TYPE">#REF!</definedName>
    <definedName name="TypeCo">#REF!</definedName>
    <definedName name="UIOUIO" hidden="1">{"mass bal",#N/A,FALSE,"Standard_mass_bal_template";"ied sheet",#N/A,FALSE,"Standard_mass_bal_template"}</definedName>
    <definedName name="UIOUIOUIOUIOU" hidden="1">{"mass bal",#N/A,FALSE,"Standard_mass_bal_template";"ied sheet",#N/A,FALSE,"Standard_mass_bal_template"}</definedName>
    <definedName name="UIOUIOUOIUIO" hidden="1">{"mass bal",#N/A,FALSE,"Standard_mass_bal_template";"ied sheet",#N/A,FALSE,"Standard_mass_bal_template"}</definedName>
    <definedName name="UIOUIOUOIUOUOU" hidden="1">{"mass bal",#N/A,FALSE,"Standard_mass_bal_template";"ied sheet",#N/A,FALSE,"Standard_mass_bal_template"}</definedName>
    <definedName name="UIOUIOUOUIO" hidden="1">{"mass bal",#N/A,FALSE,"Standard_mass_bal_template";"ied sheet",#N/A,FALSE,"Standard_mass_bal_template"}</definedName>
    <definedName name="UIOUO" hidden="1">{"mass bal",#N/A,FALSE,"Standard_mass_bal_template";"ied sheet",#N/A,FALSE,"Standard_mass_bal_template"}</definedName>
    <definedName name="UIOUOIUOUIOUIO" hidden="1">{"mass bal",#N/A,FALSE,"Standard_mass_bal_template";"ied sheet",#N/A,FALSE,"Standard_mass_bal_template"}</definedName>
    <definedName name="UIOUOOUI" hidden="1">{"mass bal",#N/A,FALSE,"Standard_mass_bal_template";"ied sheet",#N/A,FALSE,"Standard_mass_bal_template"}</definedName>
    <definedName name="UIOUOUOUI" hidden="1">{"mass bal",#N/A,FALSE,"Standard_mass_bal_template";"ied sheet",#N/A,FALSE,"Standard_mass_bal_template"}</definedName>
    <definedName name="UK">#REF!</definedName>
    <definedName name="UK_Average_HGV_CO2">#REF!</definedName>
    <definedName name="UK_Average_HGV_km">#REF!</definedName>
    <definedName name="UK_Average_HGV_Tonne_km">#REF!</definedName>
    <definedName name="UK_Average_HGV_Tonne_km_CO2">#REF!</definedName>
    <definedName name="Underground_Pass_CO2">#REF!</definedName>
    <definedName name="Underground_Pass_km">#REF!</definedName>
    <definedName name="Units">#REF!</definedName>
    <definedName name="Units_in_a_million">#REF!</definedName>
    <definedName name="Unknown_Fuel_CO2">#REF!</definedName>
    <definedName name="Unknown_Fuel_Miles">#REF!</definedName>
    <definedName name="Unmeasured_apportioned_revenue___business___nominal.ADDN1">#REF!</definedName>
    <definedName name="Unmeasured_apportioned_revenue___business___nominal.ADDN2">#REF!</definedName>
    <definedName name="Unmeasured_apportioned_revenue___business___nominal.BR">#REF!</definedName>
    <definedName name="Unmeasured_apportioned_revenue___business___nominal.WN">#REF!</definedName>
    <definedName name="Unmeasured_apportioned_revenue___business___nominal.WR">#REF!</definedName>
    <definedName name="Unmeasured_apportioned_revenue___business___nominal.WWN">#REF!</definedName>
    <definedName name="Unmeasured_apportioned_revenue___business___nominal_total">#REF!</definedName>
    <definedName name="Unmeasured_apportioned_revenue___residential___nominal.ADDN1">#REF!</definedName>
    <definedName name="Unmeasured_apportioned_revenue___residential___nominal.ADDN2">#REF!</definedName>
    <definedName name="Unmeasured_apportioned_revenue___residential___nominal.BR">#REF!</definedName>
    <definedName name="Unmeasured_apportioned_revenue___residential___nominal.WN">#REF!</definedName>
    <definedName name="Unmeasured_apportioned_revenue___residential___nominal.WR">#REF!</definedName>
    <definedName name="Unmeasured_apportioned_revenue___residential___nominal.WWN">#REF!</definedName>
    <definedName name="Unmeasured_apportioned_revenue___residential___nominal_total">#REF!</definedName>
    <definedName name="Unmeasured_dual_service_customer_service_revenue_inc_DPC_margin___post_financeability___real">#REF!</definedName>
    <definedName name="Unmeasured_dual_service_customer_service_revenue_inc_DPC_margin___real">#REF!</definedName>
    <definedName name="Unmeasured_residential_retail_service_revenue___real">#REF!</definedName>
    <definedName name="Unmeasured_residential_retail_service_revenue_for_debtor_days___nominal">#REF!</definedName>
    <definedName name="Unmeasured_residential_retail_service_revenue_inc_DPC_margin___nominal">#REF!</definedName>
    <definedName name="Unmeasured_residential_retail_service_revenue_inc_DPC_margin___real">#REF!</definedName>
    <definedName name="Unmeasured_residential_retail_service_revenue_weighting">#REF!</definedName>
    <definedName name="Unmeasured_sewerage_customer_service_revenue_inc_DPC_margin___post_financeability___real">#REF!</definedName>
    <definedName name="Unmeasured_sewerage_customer_service_revenue_inc_DPC_margin___real">#REF!</definedName>
    <definedName name="Unmeasured_water_customer_service_revenue_inc_DPC_margin___post_financeability___real">#REF!</definedName>
    <definedName name="Unmeasured_water_customer_service_revenue_inc_DPC_margin___real">#REF!</definedName>
    <definedName name="UOIUIOUIO" hidden="1">{"mass bal",#N/A,FALSE,"Standard_mass_bal_template";"ied sheet",#N/A,FALSE,"Standard_mass_bal_template"}</definedName>
    <definedName name="Useful_life_of_wholesale_fixed_assets_roundup___control.ADDN1">#REF!</definedName>
    <definedName name="Useful_life_of_wholesale_fixed_assets_roundup___control.ADDN2">#REF!</definedName>
    <definedName name="Useful_life_of_wholesale_fixed_assets_roundup___control.BR">#REF!</definedName>
    <definedName name="Useful_life_of_wholesale_fixed_assets_roundup___control.WN">#REF!</definedName>
    <definedName name="Useful_life_of_wholesale_fixed_assets_roundup___control.WR">#REF!</definedName>
    <definedName name="Useful_life_of_wholesale_fixed_assets_roundup___control.WWN">#REF!</definedName>
    <definedName name="UserName">#REF!</definedName>
    <definedName name="UserRole">#REF!</definedName>
    <definedName name="uu" hidden="1">{"mass bal",#N/A,FALSE,"Standard_mass_bal_template";"ied sheet",#N/A,FALSE,"Standard_mass_bal_template"}</definedName>
    <definedName name="Value_of_scrip_shares_issued___control___nominal.ADDN1">#REF!</definedName>
    <definedName name="Value_of_scrip_shares_issued___control___nominal.ADDN2">#REF!</definedName>
    <definedName name="Value_of_scrip_shares_issued___control___nominal.BR">#REF!</definedName>
    <definedName name="Value_of_scrip_shares_issued___control___nominal.WN">#REF!</definedName>
    <definedName name="Value_of_scrip_shares_issued___control___nominal.WR">#REF!</definedName>
    <definedName name="Value_of_scrip_shares_issued___control___nominal.WWN">#REF!</definedName>
    <definedName name="Var_AP_List">OFFSET(#REF!,0,0,5-COUNTBLANK(#REF!),1)</definedName>
    <definedName name="Var_AP_List2">OFFSET(#REF!,#REF!,0,#REF!)</definedName>
    <definedName name="vbc" hidden="1">{"mass bal",#N/A,FALSE,"Standard_mass_bal_template";"ied sheet",#N/A,FALSE,"Standard_mass_bal_template"}</definedName>
    <definedName name="Very_Large_Bulk_Tonne_km">#REF!</definedName>
    <definedName name="Very_Large_Bulk_Tonne_km_CO2">#REF!</definedName>
    <definedName name="Very_Large_Tanker_Tonne_km">#REF!</definedName>
    <definedName name="Very_Large_Tanker_Tonne_km_CO2">#REF!</definedName>
    <definedName name="VFSD" hidden="1">{"mass bal",#N/A,FALSE,"Standard_mass_bal_template";"ied sheet",#N/A,FALSE,"Standard_mass_bal_template"}</definedName>
    <definedName name="Vol_Biogas_Kg_Sludge">#REF!</definedName>
    <definedName name="Volume_Drinking">#REF!</definedName>
    <definedName name="Volume_Wastewater">#REF!</definedName>
    <definedName name="Vow">#REF!</definedName>
    <definedName name="vqm.lxss_.bal._.ful." hidden="1">{"mass bal",#N/A,FALSE,"Standard_mass_bal_template";"ied sheet",#N/A,FALSE,"Standard_mass_bal_template"}</definedName>
    <definedName name="VS_Converted_CO2_AD">#REF!</definedName>
    <definedName name="VS_Sludge_Raw">#REF!</definedName>
    <definedName name="VVFSD" hidden="1">{"mass bal",#N/A,FALSE,"Standard_mass_bal_template";"ied sheet",#N/A,FALSE,"Standard_mass_bal_template"}</definedName>
    <definedName name="W">#REF!</definedName>
    <definedName name="W_GLAM">#REF!</definedName>
    <definedName name="W_MIDS">#REF!</definedName>
    <definedName name="W_SUSSEX">#REF!</definedName>
    <definedName name="W_YORKS">#REF!</definedName>
    <definedName name="WACC_nominal.ADDN1">#REF!</definedName>
    <definedName name="WACC_nominal.ADDN2">#REF!</definedName>
    <definedName name="WACC_nominal.BR">#REF!</definedName>
    <definedName name="WACC_nominal.WN">#REF!</definedName>
    <definedName name="WACC_nominal.WR">#REF!</definedName>
    <definedName name="WACC_nominal.WWN">#REF!</definedName>
    <definedName name="WACC_real.ADDN1">#REF!</definedName>
    <definedName name="WACC_real.ADDN2">#REF!</definedName>
    <definedName name="WACC_real.BR">#REF!</definedName>
    <definedName name="WACC_real.WN">#REF!</definedName>
    <definedName name="WACC_real.WR">#REF!</definedName>
    <definedName name="WACC_real.WWN">#REF!</definedName>
    <definedName name="WAN">#REF!</definedName>
    <definedName name="WARWICKS">#REF!</definedName>
    <definedName name="WaSC">#REF!</definedName>
    <definedName name="WaSC_average_bill___5yr_average___nominal">#REF!</definedName>
    <definedName name="WaSC_average_bill___5yr_average___real">#REF!</definedName>
    <definedName name="WaSC_average_bill___nominal">#REF!</definedName>
    <definedName name="WaSC_average_bill___real">#REF!</definedName>
    <definedName name="WaSC_average_bill_growth___nominal">#REF!</definedName>
    <definedName name="WaSC_average_bill_growth___real">#REF!</definedName>
    <definedName name="WaSCstransition">#REF!</definedName>
    <definedName name="Wastewater___Allowed_Revenues___real">#REF!</definedName>
    <definedName name="Wastewater_network___Allowed_Revenues___real">#REF!</definedName>
    <definedName name="Wastewater_network___K___periodic">#REF!</definedName>
    <definedName name="Wastewater_network_allowed_revenue_build_up___check">#REF!</definedName>
    <definedName name="Wastewater_network_allowed_revenue_build_up___check_overall">#REF!</definedName>
    <definedName name="Water___Allowed_Revenues___real">#REF!</definedName>
    <definedName name="Water_network___Allowed_Revenues___real">#REF!</definedName>
    <definedName name="Water_network___K___periodic">#REF!</definedName>
    <definedName name="Water_network_allowed_revenue_build_up___check">#REF!</definedName>
    <definedName name="Water_network_allowed_revenue_build_up___check_overall">#REF!</definedName>
    <definedName name="Water_resources___Allowed_Revenues___real">#REF!</definedName>
    <definedName name="Water_resources___K___periodic">#REF!</definedName>
    <definedName name="Water_resources_allowed_revenue_build_up___check">#REF!</definedName>
    <definedName name="Water_resources_allowed_revenue_build_up___check_overall">#REF!</definedName>
    <definedName name="WaterGC">#REF!</definedName>
    <definedName name="watIRE">#REF!</definedName>
    <definedName name="WatMNIgc">#REF!</definedName>
    <definedName name="WBaseG_Act">#REF!</definedName>
    <definedName name="WBaseG_BP">#REF!</definedName>
    <definedName name="WBaseG_FD">#REF!</definedName>
    <definedName name="WBaseN_Act">#REF!</definedName>
    <definedName name="WBaseN_FD">#REF!</definedName>
    <definedName name="wdfw">#REF!</definedName>
    <definedName name="wdwqd" hidden="1">{"mass bal",#N/A,FALSE,"Standard_mass_bal_template";"ied sheet",#N/A,FALSE,"Standard_mass_bal_template"}</definedName>
    <definedName name="wedfw">#REF!</definedName>
    <definedName name="wefw">#REF!</definedName>
    <definedName name="wefwe">#REF!</definedName>
    <definedName name="wefwerf">#REF!</definedName>
    <definedName name="Weighted_average_Base_RoRE_Appointee___nominal">#REF!</definedName>
    <definedName name="Weighted_PAYG_rate.ADDN1">#REF!</definedName>
    <definedName name="Weighted_PAYG_rate.ADDN2">#REF!</definedName>
    <definedName name="Weighted_PAYG_rate.BR">#REF!</definedName>
    <definedName name="Weighted_PAYG_rate.WN">#REF!</definedName>
    <definedName name="Weighted_PAYG_rate.WR">#REF!</definedName>
    <definedName name="Weighted_PAYG_rate.WWN">#REF!</definedName>
    <definedName name="Weighted_PAYG_rate___Wholesale">#REF!</definedName>
    <definedName name="Weighted_RCV_run_off_rate___nominal.ADDN1">#REF!</definedName>
    <definedName name="Weighted_RCV_run_off_rate___nominal.ADDN2">#REF!</definedName>
    <definedName name="Weighted_RCV_run_off_rate___nominal.BR">#REF!</definedName>
    <definedName name="Weighted_RCV_run_off_rate___nominal.WN">#REF!</definedName>
    <definedName name="Weighted_RCV_run_off_rate___nominal.WR">#REF!</definedName>
    <definedName name="Weighted_RCV_run_off_rate___nominal.WWN">#REF!</definedName>
    <definedName name="Weighted_RCV_run_off_rate___Wholesale___nominal">#REF!</definedName>
    <definedName name="Weighted_Total_retail_Business_margin">#REF!</definedName>
    <definedName name="WEnhG_BP">#REF!</definedName>
    <definedName name="WEnhG_FD">#REF!</definedName>
    <definedName name="WEnhN_Act">#REF!</definedName>
    <definedName name="WEnhN_FD">#REF!</definedName>
    <definedName name="wert" localSheetId="1" hidden="1">{"GROSS",#N/A,FALSE,"401C11"}</definedName>
    <definedName name="wert" hidden="1">{"GROSS",#N/A,FALSE,"401C11"}</definedName>
    <definedName name="werwer" hidden="1">{"mass bal",#N/A,FALSE,"Standard_mass_bal_template";"ied sheet",#N/A,FALSE,"Standard_mass_bal_template"}</definedName>
    <definedName name="WGross_Act">#REF!</definedName>
    <definedName name="wgte" hidden="1">{"mass bal",#N/A,FALSE,"Standard_mass_bal_template";"ied sheet",#N/A,FALSE,"Standard_mass_bal_template"}</definedName>
    <definedName name="Wholesale_additional_control_1_allowed_revenue__excluding_capital_connection_charges___other_income_and_operating_income__per_residential_customer___real">#REF!</definedName>
    <definedName name="Wholesale_additional_control_2_allowed_revenue__excluding_capital_connection_charges___other_income_and_operating_income__per_residential_customer___real">#REF!</definedName>
    <definedName name="Wholesale_allowed_revenue_per_customer___Growth___control.ADDN1">#REF!</definedName>
    <definedName name="Wholesale_allowed_revenue_per_customer___Growth___control.ADDN2">#REF!</definedName>
    <definedName name="Wholesale_allowed_revenue_per_customer___Growth___control.BR">#REF!</definedName>
    <definedName name="Wholesale_allowed_revenue_per_customer___Growth___control.WN">#REF!</definedName>
    <definedName name="Wholesale_allowed_revenue_per_customer___Growth___control.WR">#REF!</definedName>
    <definedName name="Wholesale_allowed_revenue_per_customer___Growth___control.WWN">#REF!</definedName>
    <definedName name="Wholesale_allowed_revenue_per_customer___real___Growth___ADDN1___real">#REF!</definedName>
    <definedName name="Wholesale_allowed_revenue_per_customer___real___Growth___ADDN2___real">#REF!</definedName>
    <definedName name="Wholesale_allowed_revenue_per_customer___real___Growth___BR___real">#REF!</definedName>
    <definedName name="Wholesale_allowed_revenue_per_customer___real___Growth___WN">#REF!</definedName>
    <definedName name="Wholesale_allowed_revenue_per_customer___real___Growth___WR">#REF!</definedName>
    <definedName name="Wholesale_allowed_revenue_per_customer___real___Growth___WWN___real">#REF!</definedName>
    <definedName name="Wholesale_and_retail_line_item_split___Capex_creditor___business_retail___nominal___POS">#REF!</definedName>
    <definedName name="Wholesale_and_retail_line_item_split___capex_creditors___residential_retail___nominal_POS">#REF!</definedName>
    <definedName name="Wholesale_bio_resources_allowed_revenue__excluding_capital_connection_charges___other_income_and_operating_income__per_residential_customer___real">#REF!</definedName>
    <definedName name="Wholesale_charge___Residential___nominal">#REF!</definedName>
    <definedName name="Wholesale_control___residential_apportionment_CALC.ADDN1">#REF!</definedName>
    <definedName name="Wholesale_control___residential_apportionment_CALC.ADDN2">#REF!</definedName>
    <definedName name="Wholesale_control___residential_apportionment_CALC.BR">#REF!</definedName>
    <definedName name="Wholesale_control___residential_apportionment_CALC.WN">#REF!</definedName>
    <definedName name="Wholesale_control___residential_apportionment_CALC.WR">#REF!</definedName>
    <definedName name="Wholesale_control___residential_apportionment_CALC.WWN">#REF!</definedName>
    <definedName name="Wholesale_control__growth_calculated_over_5_years_period____K.ADDN1">#REF!</definedName>
    <definedName name="Wholesale_control__growth_calculated_over_5_years_period____K.ADDN2">#REF!</definedName>
    <definedName name="Wholesale_control__growth_calculated_over_5_years_period____K.BR">#REF!</definedName>
    <definedName name="Wholesale_control__growth_calculated_over_5_years_period____K.WN">#REF!</definedName>
    <definedName name="Wholesale_control__growth_calculated_over_5_years_period____K.WR">#REF!</definedName>
    <definedName name="Wholesale_control__growth_calculated_over_5_years_period____K.WWN">#REF!</definedName>
    <definedName name="Wholesale_control__growth_calculated_over_5_years_period____K___simple_average.ADDN1">#REF!</definedName>
    <definedName name="Wholesale_control__growth_calculated_over_5_years_period____K___simple_average.ADDN2">#REF!</definedName>
    <definedName name="Wholesale_control__growth_calculated_over_5_years_period____K___simple_average.BR">#REF!</definedName>
    <definedName name="Wholesale_control__growth_calculated_over_5_years_period____K___simple_average.WN">#REF!</definedName>
    <definedName name="Wholesale_control__growth_calculated_over_5_years_period____K___simple_average.WR">#REF!</definedName>
    <definedName name="Wholesale_control__growth_calculated_over_5_years_period____K___simple_average.WWN">#REF!</definedName>
    <definedName name="Wholesale_control_allowed_revenue__exc_capital_connection_charges__other_income_and_operating_income__per_residential_customer____real.ADDN1">#REF!</definedName>
    <definedName name="Wholesale_control_allowed_revenue__exc_capital_connection_charges__other_income_and_operating_income__per_residential_customer____real.ADDN2">#REF!</definedName>
    <definedName name="Wholesale_control_allowed_revenue__exc_capital_connection_charges__other_income_and_operating_income__per_residential_customer____real.BR">#REF!</definedName>
    <definedName name="Wholesale_control_allowed_revenue__exc_capital_connection_charges__other_income_and_operating_income__per_residential_customer____real.WN">#REF!</definedName>
    <definedName name="Wholesale_control_allowed_revenue__exc_capital_connection_charges__other_income_and_operating_income__per_residential_customer____real.WR">#REF!</definedName>
    <definedName name="Wholesale_control_allowed_revenue__exc_capital_connection_charges__other_income_and_operating_income__per_residential_customer____real.WWN">#REF!</definedName>
    <definedName name="Wholesale_control_allowed_revenue__exc_capital_connection_charges__other_income_and_operating_income__per_residential_customer____real___BR">#REF!</definedName>
    <definedName name="Wholesale_control_allowed_revenue__exc_capital_connection_charges__other_income_and_operating_income__per_residential_customer____real___WWN">#REF!</definedName>
    <definedName name="Wholesale_control_balance_sheet_balances.ADDN1">#REF!</definedName>
    <definedName name="Wholesale_control_balance_sheet_balances.ADDN2">#REF!</definedName>
    <definedName name="Wholesale_control_balance_sheet_balances.BR">#REF!</definedName>
    <definedName name="Wholesale_control_balance_sheet_balances.WN">#REF!</definedName>
    <definedName name="Wholesale_control_balance_sheet_balances.WR">#REF!</definedName>
    <definedName name="Wholesale_control_balance_sheet_balances.WWN">#REF!</definedName>
    <definedName name="Wholesale_control_balance_sheet_balances_overall.ADDN1">#REF!</definedName>
    <definedName name="Wholesale_control_balance_sheet_balances_overall.ADDN2">#REF!</definedName>
    <definedName name="Wholesale_control_balance_sheet_balances_overall.BR">#REF!</definedName>
    <definedName name="Wholesale_control_balance_sheet_balances_overall.WN">#REF!</definedName>
    <definedName name="Wholesale_control_balance_sheet_balances_overall.WR">#REF!</definedName>
    <definedName name="Wholesale_control_balance_sheet_balances_overall.WWN">#REF!</definedName>
    <definedName name="Wholesale_control_balance_sheets_balance">#REF!</definedName>
    <definedName name="Wholesale_control_balance_sheets_balance_overall">#REF!</definedName>
    <definedName name="Wholesale_creditor_balance___Business___nominal">#REF!</definedName>
    <definedName name="Wholesale_creditor_balance___Business___nominal.BEG">#REF!</definedName>
    <definedName name="Wholesale_creditor_balance___Residential___nominal">#REF!</definedName>
    <definedName name="Wholesale_creditor_balance___Residential___nominal.BEG">#REF!</definedName>
    <definedName name="Wholesale_DB_pension_cash_excess_over_charge___nominal.ADDN1">#REF!</definedName>
    <definedName name="Wholesale_DB_pension_cash_excess_over_charge___nominal.ADDN2">#REF!</definedName>
    <definedName name="Wholesale_DB_pension_cash_excess_over_charge___nominal.BR">#REF!</definedName>
    <definedName name="Wholesale_DB_pension_cash_excess_over_charge___nominal.WN">#REF!</definedName>
    <definedName name="Wholesale_DB_pension_cash_excess_over_charge___nominal.WR">#REF!</definedName>
    <definedName name="Wholesale_DB_pension_cash_excess_over_charge___nominal.WWN">#REF!</definedName>
    <definedName name="Wholesale_fixed_assets___half___control___nominal.ADDN1">#REF!</definedName>
    <definedName name="Wholesale_fixed_assets___half___control___nominal.ADDN2">#REF!</definedName>
    <definedName name="Wholesale_fixed_assets___half___control___nominal.BR">#REF!</definedName>
    <definedName name="Wholesale_fixed_assets___half___control___nominal.WN">#REF!</definedName>
    <definedName name="Wholesale_fixed_assets___half___control___nominal.WR">#REF!</definedName>
    <definedName name="Wholesale_fixed_assets___half___control___nominal.WWN">#REF!</definedName>
    <definedName name="Wholesale_fixed_assets_acc._dep._initial_balance___control___nominal.ADDN1">#REF!</definedName>
    <definedName name="Wholesale_fixed_assets_acc._dep._initial_balance___control___nominal.ADDN2">#REF!</definedName>
    <definedName name="Wholesale_fixed_assets_acc._dep._initial_balance___control___nominal.BR">#REF!</definedName>
    <definedName name="Wholesale_fixed_assets_acc._dep._initial_balance___control___nominal.WN">#REF!</definedName>
    <definedName name="Wholesale_fixed_assets_acc._dep._initial_balance___control___nominal.WR">#REF!</definedName>
    <definedName name="Wholesale_fixed_assets_acc._dep._initial_balance___control___nominal.WWN">#REF!</definedName>
    <definedName name="Wholesale_fixed_assets_balance___control___nominal.ADDN1">#REF!</definedName>
    <definedName name="Wholesale_fixed_assets_balance___control___nominal.ADDN1.BEG">#REF!</definedName>
    <definedName name="Wholesale_fixed_assets_balance___control___nominal.ADDN2">#REF!</definedName>
    <definedName name="Wholesale_fixed_assets_balance___control___nominal.ADDN2.BEG">#REF!</definedName>
    <definedName name="Wholesale_fixed_assets_balance___control___nominal.BR">#REF!</definedName>
    <definedName name="Wholesale_fixed_assets_balance___control___nominal.BR.BEG">#REF!</definedName>
    <definedName name="Wholesale_fixed_assets_balance___control___nominal.WN">#REF!</definedName>
    <definedName name="Wholesale_fixed_assets_balance___control___nominal.WN.BEG">#REF!</definedName>
    <definedName name="Wholesale_fixed_assets_balance___control___nominal.WR">#REF!</definedName>
    <definedName name="Wholesale_fixed_assets_balance___control___nominal.WR.BEG">#REF!</definedName>
    <definedName name="Wholesale_fixed_assets_balance___control___nominal.WWN">#REF!</definedName>
    <definedName name="Wholesale_fixed_assets_balance___control___nominal.WWN.BEG">#REF!</definedName>
    <definedName name="Wholesale_fixed_assets_depreciation___nominal.ADDN1">#REF!</definedName>
    <definedName name="Wholesale_fixed_assets_depreciation___nominal.ADDN1.NEG">#REF!</definedName>
    <definedName name="Wholesale_fixed_assets_depreciation___nominal.ADDN2">#REF!</definedName>
    <definedName name="Wholesale_fixed_assets_depreciation___nominal.ADDN2.NEG">#REF!</definedName>
    <definedName name="Wholesale_fixed_assets_depreciation___nominal.BR">#REF!</definedName>
    <definedName name="Wholesale_fixed_assets_depreciation___nominal.BR.NEG">#REF!</definedName>
    <definedName name="Wholesale_fixed_assets_depreciation___nominal.WN">#REF!</definedName>
    <definedName name="Wholesale_fixed_assets_depreciation___nominal.WN.NEG">#REF!</definedName>
    <definedName name="Wholesale_fixed_assets_depreciation___nominal.WR">#REF!</definedName>
    <definedName name="Wholesale_fixed_assets_depreciation___nominal.WR.NEG">#REF!</definedName>
    <definedName name="Wholesale_fixed_assets_depreciation___nominal.WWN">#REF!</definedName>
    <definedName name="Wholesale_fixed_assets_depreciation___nominal.WWN.NEG">#REF!</definedName>
    <definedName name="Wholesale_fixed_assets_depreciation___wholesale___nominal">#REF!</definedName>
    <definedName name="Wholesale_fixed_assets_depreciation___wholesale___nominal.NEG">#REF!</definedName>
    <definedName name="Wholesale_fixed_assets_depreciation_rate___control.ADDN1">#REF!</definedName>
    <definedName name="Wholesale_fixed_assets_depreciation_rate___control.ADDN2">#REF!</definedName>
    <definedName name="Wholesale_fixed_assets_depreciation_rate___control.BR">#REF!</definedName>
    <definedName name="Wholesale_fixed_assets_depreciation_rate___control.WN">#REF!</definedName>
    <definedName name="Wholesale_fixed_assets_depreciation_rate___control.WR">#REF!</definedName>
    <definedName name="Wholesale_fixed_assets_depreciation_rate___control.WWN">#REF!</definedName>
    <definedName name="Wholesale_fixed_assets_initial_balance___control___nominal.ADDN1">#REF!</definedName>
    <definedName name="Wholesale_fixed_assets_initial_balance___control___nominal.ADDN2">#REF!</definedName>
    <definedName name="Wholesale_fixed_assets_initial_balance___control___nominal.BR">#REF!</definedName>
    <definedName name="Wholesale_fixed_assets_initial_balance___control___nominal.WN">#REF!</definedName>
    <definedName name="Wholesale_fixed_assets_initial_balance___control___nominal.WR">#REF!</definedName>
    <definedName name="Wholesale_fixed_assets_initial_balance___control___nominal.WWN">#REF!</definedName>
    <definedName name="Wholesale_measured_charge___Retail_residential___nominal">#REF!</definedName>
    <definedName name="Wholesale_measured_charge_proportion_____100__alert">#REF!</definedName>
    <definedName name="Wholesale_measured_charge_proportion_____100__alert_overall">#REF!</definedName>
    <definedName name="Wholesale_measured_residential_revenue_weighting">#REF!</definedName>
    <definedName name="Wholesale_negative_tax_calculated___nominal">#REF!</definedName>
    <definedName name="Wholesale_negative_tax_calculated___post_financeability___nominal">#REF!</definedName>
    <definedName name="Wholesale_positive_tax_calculated___nominal">#REF!</definedName>
    <definedName name="Wholesale_positive_tax_calculated___post_financeability___nominal">#REF!</definedName>
    <definedName name="Wholesale_post_financeability_adjustments___real.ADDN1">#REF!</definedName>
    <definedName name="Wholesale_post_financeability_adjustments___real.ADDN2">#REF!</definedName>
    <definedName name="Wholesale_post_financeability_adjustments___real.BR">#REF!</definedName>
    <definedName name="Wholesale_post_financeability_adjustments___real.WN">#REF!</definedName>
    <definedName name="Wholesale_post_financeability_adjustments___real.WR">#REF!</definedName>
    <definedName name="Wholesale_post_financeability_adjustments___real.WWN">#REF!</definedName>
    <definedName name="Wholesale_post_financeability_revenue_impact___nominal">#REF!</definedName>
    <definedName name="Wholesale_revenue_impact_of_post_financeability__by_tariff_band___Business___nominal.1">#REF!</definedName>
    <definedName name="Wholesale_revenue_impact_of_post_financeability__by_tariff_band___Business___nominal.2">#REF!</definedName>
    <definedName name="Wholesale_revenue_impact_of_post_financeability__by_tariff_band___Business___nominal.3">#REF!</definedName>
    <definedName name="Wholesale_revenue_impact_of_post_financeability_margin___by_tariff_band___Business___nominal.1">#REF!</definedName>
    <definedName name="Wholesale_revenue_impact_of_post_financeability_margin___by_tariff_band___Business___nominal.2">#REF!</definedName>
    <definedName name="Wholesale_revenue_impact_of_post_financeability_margin___by_tariff_band___Business___nominal.3">#REF!</definedName>
    <definedName name="Wholesale_revenue_impact_of_post_financeability_margin___by_tariff_band___Business___real.1">#REF!</definedName>
    <definedName name="Wholesale_revenue_impact_of_post_financeability_margin___by_tariff_band___Business___real.2">#REF!</definedName>
    <definedName name="Wholesale_revenue_impact_of_post_financeability_margin___by_tariff_band___Business___real.3">#REF!</definedName>
    <definedName name="Wholesale_tax_due___nominal">#REF!</definedName>
    <definedName name="Wholesale_tax_due___post_financeability___nominal">#REF!</definedName>
    <definedName name="Wholesale_tax_loss_balance___nominal">#REF!</definedName>
    <definedName name="Wholesale_tax_loss_balance___nominal.BEG">#REF!</definedName>
    <definedName name="Wholesale_tax_loss_balance___post_financeability___nominal">#REF!</definedName>
    <definedName name="Wholesale_tax_loss_balance___post_financeability___nominal.BEG">#REF!</definedName>
    <definedName name="Wholesale_total_base_RORE___nominal">#REF!</definedName>
    <definedName name="Wholesale_total_revenue_apportioned___residential___nominal">#REF!</definedName>
    <definedName name="Wholesale_unmeasured_charge___Retail_residential___nominal">#REF!</definedName>
    <definedName name="Wholesale_unmeasured_charge_proportion_____100__alert">#REF!</definedName>
    <definedName name="Wholesale_unmeasured_charge_proportion_____100__alert_overall">#REF!</definedName>
    <definedName name="Wholesale_unmeasured_residential_revenue_weighting">#REF!</definedName>
    <definedName name="Wholesale_wastewater_network_allowed_revenue__excluding_capital_connection_charges__other_income_and_operating_income__per_residential_customer___real">#REF!</definedName>
    <definedName name="Wholesale_water_network_allowed_revenue__excluding_capital_connection_charges__other_income_and_operating_income__per_residential_customer___real">#REF!</definedName>
    <definedName name="Wholesale_water_resources_allowed_revenue__excluding_capital_connection_charges__other_income_and_operating_income__per_residential_customer___real">#REF!</definedName>
    <definedName name="WILTS">#REF!</definedName>
    <definedName name="WIREN_Act">#REF!</definedName>
    <definedName name="WIT">#REF!</definedName>
    <definedName name="WMNIN_Act">#REF!</definedName>
    <definedName name="WNet_Act">#REF!</definedName>
    <definedName name="WNet_BP">#REF!</definedName>
    <definedName name="WNet_FD">#REF!</definedName>
    <definedName name="WoC_average_bill___5yr_average___nominal">#REF!</definedName>
    <definedName name="WoC_average_bill___5yr_average___real">#REF!</definedName>
    <definedName name="WoC_average_bill___nominal">#REF!</definedName>
    <definedName name="WoC_average_bill___real">#REF!</definedName>
    <definedName name="WoC_average_bill_growth___nominal">#REF!</definedName>
    <definedName name="WoC_average_bill_growth___real">#REF!</definedName>
    <definedName name="WoCstransition">#REF!</definedName>
    <definedName name="wombat" hidden="1">#REF!</definedName>
    <definedName name="Working_capital_balances___control___nominal.ADDN1">#REF!</definedName>
    <definedName name="Working_capital_balances___control___nominal.ADDN2">#REF!</definedName>
    <definedName name="Working_capital_balances___control___nominal.BR">#REF!</definedName>
    <definedName name="Working_capital_balances___control___nominal.WN">#REF!</definedName>
    <definedName name="Working_capital_balances___control___nominal.WR">#REF!</definedName>
    <definedName name="Working_capital_balances___control___nominal.WWN">#REF!</definedName>
    <definedName name="Working_capital_by_tariff_band_check">#REF!</definedName>
    <definedName name="Working_capital_by_tariff_band_check_calc">#REF!</definedName>
    <definedName name="Working_capital_by_tariff_band_check_overall">#REF!</definedName>
    <definedName name="wotsthis" localSheetId="1" hidden="1">{"P&amp;L phased",#N/A,FALSE,"P and L";"Interest phased",#N/A,FALSE,"Interest";"Cshf phased",#N/A,FALSE,"Cashflow";"BSheet phased",#N/A,FALSE,"B Sheet";"Capex phased",#N/A,FALSE,"Capex"}</definedName>
    <definedName name="wotsthis" hidden="1">{"P&amp;L phased",#N/A,FALSE,"P and L";"Interest phased",#N/A,FALSE,"Interest";"Cshf phased",#N/A,FALSE,"Cashflow";"BSheet phased",#N/A,FALSE,"B Sheet";"Capex phased",#N/A,FALSE,"Capex"}</definedName>
    <definedName name="WPS_OUTPUT_FOR_JR03">#REF!</definedName>
    <definedName name="WRG">#REF!</definedName>
    <definedName name="wrn.A." hidden="1">{#N/A,#N/A,FALSE,"QTR RATIOS - Margin"}</definedName>
    <definedName name="wrn.Calculation._.Sheets." hidden="1">{#N/A,#N/A,FALSE,"Marka Calcs";#N/A,#N/A,FALSE,"Aqaba Calcs";#N/A,#N/A,FALSE,"QAIA Calcs";#N/A,#N/A,FALSE,"Cons Airpo Calcs";#N/A,#N/A,FALSE,"ANS calcs";#N/A,#N/A,FALSE,"QNTC Calcs";#N/A,#N/A,FALSE,"R&amp;S Calcs";#N/A,#N/A,FALSE,"Corp Calcs";#N/A,#N/A,FALSE,"Cons CAA Calcs"}</definedName>
    <definedName name="wrn.calculation._.Sheets2." hidden="1">{#N/A,#N/A,FALSE,"Marka Calcs";#N/A,#N/A,FALSE,"Aqaba Calcs";#N/A,#N/A,FALSE,"QAIA Calcs";#N/A,#N/A,FALSE,"Cons Airpo Calcs";#N/A,#N/A,FALSE,"ANS calcs";#N/A,#N/A,FALSE,"QNTC Calcs";#N/A,#N/A,FALSE,"R&amp;S Calcs";#N/A,#N/A,FALSE,"Corp Calcs";#N/A,#N/A,FALSE,"Cons CAA Calcs"}</definedName>
    <definedName name="wrn.CHARGE." localSheetId="1" hidden="1">{"CHARGE",#N/A,FALSE,"401C11"}</definedName>
    <definedName name="wrn.CHARGE." hidden="1">{"CHARGE",#N/A,FALSE,"401C11"}</definedName>
    <definedName name="wrn.GROSS." localSheetId="1" hidden="1">{"GROSS",#N/A,FALSE,"401C11"}</definedName>
    <definedName name="wrn.GROSS." hidden="1">{"GROSS",#N/A,FALSE,"401C11"}</definedName>
    <definedName name="wrn.mass._.bal._.ful." hidden="1">{"mass bal",#N/A,FALSE,"Standard_mass_bal_template";"ied sheet",#N/A,FALSE,"Standard_mass_bal_template"}</definedName>
    <definedName name="wrn.Monthly._.Reports." hidden="1">{#N/A,#N/A,FALSE,"Summary";#N/A,#N/A,FALSE,"Admin";#N/A,#N/A,FALSE,"Medical";#N/A,#N/A,FALSE,"Pharmaco";#N/A,#N/A,FALSE,"Regulatory";#N/A,#N/A,FALSE,"Biometrics";#N/A,#N/A,FALSE,"Med Info";#N/A,#N/A,FALSE,"Proj Man";#N/A,#N/A,FALSE,"Pharm Dev";#N/A,#N/A,FALSE,"QA";#N/A,#N/A,FALSE,"Preclinical"}</definedName>
    <definedName name="wrn.NET." localSheetId="1" hidden="1">{"NET",#N/A,FALSE,"401C11"}</definedName>
    <definedName name="wrn.NET." hidden="1">{"NET",#N/A,FALSE,"401C11"}</definedName>
    <definedName name="wrn.papersdraft" localSheetId="10">{"bal",#N/A,FALSE,"working papers";"income",#N/A,FALSE,"working papers"}</definedName>
    <definedName name="wrn.papersdraft" localSheetId="22">{"bal",#N/A,FALSE,"working papers";"income",#N/A,FALSE,"working papers"}</definedName>
    <definedName name="wrn.papersdraft">{"bal",#N/A,FALSE,"working papers";"income",#N/A,FALSE,"working papers"}</definedName>
    <definedName name="wrn.Print._.5._.and._.12." localSheetId="1"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localSheetId="1" hidden="1">{"P&amp;L phased",#N/A,FALSE,"P and L";"Interest phased",#N/A,FALSE,"Interest";"Cshf phased",#N/A,FALSE,"Cashflow";"BSheet phased",#N/A,FALSE,"B Sheet";"Capex phased",#N/A,FALSE,"Capex"}</definedName>
    <definedName name="wrn.Print._.Phased." hidden="1">{"P&amp;L phased",#N/A,FALSE,"P and L";"Interest phased",#N/A,FALSE,"Interest";"Cshf phased",#N/A,FALSE,"Cashflow";"BSheet phased",#N/A,FALSE,"B Sheet";"Capex phased",#N/A,FALSE,"Capex"}</definedName>
    <definedName name="wrn.Results._.and._.Summary." hidden="1">{#N/A,#N/A,FALSE,"Marka Results";#N/A,#N/A,FALSE,"Aqaba Results";#N/A,#N/A,FALSE,"QAIA Results";#N/A,#N/A,FALSE,"Cons Airports Results";#N/A,#N/A,FALSE,"ANS Results";#N/A,#N/A,FALSE,"QNTC Results";#N/A,#N/A,FALSE,"R&amp;S Results";#N/A,#N/A,FALSE,"Corporate results";#N/A,#N/A,FALSE,"Cons CAA Results";#N/A,#N/A,FALSE,"Summary"}</definedName>
    <definedName name="wrn.wpapers." localSheetId="10">{"bal",#N/A,FALSE,"working papers";"income",#N/A,FALSE,"working papers"}</definedName>
    <definedName name="wrn.wpapers." localSheetId="22">{"bal",#N/A,FALSE,"working papers";"income",#N/A,FALSE,"working papers"}</definedName>
    <definedName name="wrn.wpapers.">{"bal",#N/A,FALSE,"working papers";"income",#N/A,FALSE,"working papers"}</definedName>
    <definedName name="WRP">#REF!</definedName>
    <definedName name="WRZ_Offset">#REF!</definedName>
    <definedName name="WSHBPinputs">#REF!</definedName>
    <definedName name="WSHBPtrans">#REF!</definedName>
    <definedName name="WSHtransition">#REF!</definedName>
    <definedName name="WSXBPinputs">#REF!</definedName>
    <definedName name="WSXBPtrans">#REF!</definedName>
    <definedName name="WSXtransition">#REF!</definedName>
    <definedName name="Wtotalgrosscapx">#REF!</definedName>
    <definedName name="WTW_Sludge_Lagoon">#REF!</definedName>
    <definedName name="WTW_Sludge_Land">#REF!</definedName>
    <definedName name="WTW_Sludge_Landfill">#REF!</definedName>
    <definedName name="WTWSludge_Lagoon_EF_CH4">#REF!</definedName>
    <definedName name="WTWSludge_Lagoon_EF_N2O">#REF!</definedName>
    <definedName name="WTWSludge_Land_EF_CH4">#REF!</definedName>
    <definedName name="WTWSludge_Land_EF_N2O">#REF!</definedName>
    <definedName name="WTWSludge_Landfill_EF_CH4">#REF!</definedName>
    <definedName name="ww" hidden="1">{"mass bal",#N/A,FALSE,"Standard_mass_bal_template";"ied sheet",#N/A,FALSE,"Standard_mass_bal_template"}</definedName>
    <definedName name="www" hidden="1">{"mass bal",#N/A,FALSE,"Standard_mass_bal_template";"ied sheet",#N/A,FALSE,"Standard_mass_bal_template"}</definedName>
    <definedName name="wwww" hidden="1">{"mass bal",#N/A,FALSE,"Standard_mass_bal_template";"ied sheet",#N/A,FALSE,"Standard_mass_bal_template"}</definedName>
    <definedName name="wwwwwww" hidden="1">{"mass bal",#N/A,FALSE,"Standard_mass_bal_template";"ied sheet",#N/A,FALSE,"Standard_mass_bal_template"}</definedName>
    <definedName name="WX_A_H">#REF!</definedName>
    <definedName name="WX_A_L">#REF!</definedName>
    <definedName name="WX_A_M">#REF!</definedName>
    <definedName name="WX_AW_H">#REF!</definedName>
    <definedName name="WX_AW_L">#REF!</definedName>
    <definedName name="WX_AW_M">#REF!</definedName>
    <definedName name="WX_E">#REF!</definedName>
    <definedName name="WX_W">#REF!</definedName>
    <definedName name="xc" hidden="1">{"mass bal",#N/A,FALSE,"Standard_mass_bal_template";"ied sheet",#N/A,FALSE,"Standard_mass_bal_template"}</definedName>
    <definedName name="xdcvdsf">#REF!</definedName>
    <definedName name="xv" hidden="1">{"mass bal",#N/A,FALSE,"Standard_mass_bal_template";"ied sheet",#N/A,FALSE,"Standard_mass_bal_template"}</definedName>
    <definedName name="xxx" hidden="1">{"CHARGE",#N/A,FALSE,"401C11"}</definedName>
    <definedName name="xyzzyz" hidden="1">{"mass bal",#N/A,FALSE,"Standard_mass_bal_template";"ied sheet",#N/A,FALSE,"Standard_mass_bal_template"}</definedName>
    <definedName name="Y_A_H">#REF!</definedName>
    <definedName name="Y_A_L">#REF!</definedName>
    <definedName name="Y_A_M">#REF!</definedName>
    <definedName name="Y_A_N">#REF!</definedName>
    <definedName name="Y_AW_H">#REF!</definedName>
    <definedName name="Y_AW_L">#REF!</definedName>
    <definedName name="Y_AW_M">#REF!</definedName>
    <definedName name="Y_AW_N">#REF!</definedName>
    <definedName name="Y_E">#REF!</definedName>
    <definedName name="Year">#REF!</definedName>
    <definedName name="Year_average___nominal___RCV___Growth___BR">#REF!</definedName>
    <definedName name="Year_average_nominal_RCV___Growth___ADDN1">#REF!</definedName>
    <definedName name="Year_average_nominal_RCV___Growth___ADDN2">#REF!</definedName>
    <definedName name="Year_average_nominal_RCV___Growth___WWN">#REF!</definedName>
    <definedName name="Year_average_nominal_RCV_Growth___WN">#REF!</definedName>
    <definedName name="Year_average_nominal_RCV_growth___WR">#REF!</definedName>
    <definedName name="Year_average_RCV___Growth___Wholesale___nominal">#REF!</definedName>
    <definedName name="Year_average_RCV_Growth____control.ADDN1">#REF!</definedName>
    <definedName name="Year_average_RCV_Growth____control.ADDN2">#REF!</definedName>
    <definedName name="Year_average_RCV_Growth____control.BR">#REF!</definedName>
    <definedName name="Year_average_RCV_Growth____control.WN">#REF!</definedName>
    <definedName name="Year_average_RCV_Growth____control.WR">#REF!</definedName>
    <definedName name="Year_average_RCV_Growth____control.WWN">#REF!</definedName>
    <definedName name="YEAR_B4_LAST">#REF!</definedName>
    <definedName name="YEAR_B4B4_LAST">#REF!</definedName>
    <definedName name="YEAR_B5_LAST">#REF!</definedName>
    <definedName name="YearRange_InputData">#REF!</definedName>
    <definedName name="Years_from_valuation_date">#REF!</definedName>
    <definedName name="YearVal">#REF!</definedName>
    <definedName name="yhnry">#REF!</definedName>
    <definedName name="YKYBPinputs">#REF!</definedName>
    <definedName name="YKYBPtrans">#REF!</definedName>
    <definedName name="YKYtransition">#REF!</definedName>
    <definedName name="yui" hidden="1">{"mass bal",#N/A,FALSE,"Standard_mass_bal_template";"ied sheet",#N/A,FALSE,"Standard_mass_bal_template"}</definedName>
    <definedName name="yyy" hidden="1">{"GROSS",#N/A,FALSE,"401C11"}</definedName>
    <definedName name="zdf" hidden="1">{"mass bal",#N/A,FALSE,"Standard_mass_bal_template";"ied sheet",#N/A,FALSE,"Standard_mass_bal_template"}</definedName>
    <definedName name="zzCompany_Name">#REF!</definedName>
    <definedName name="zzics">#REF!</definedName>
    <definedName name="zzz" localSheetId="1" hidden="1">{"NET",#N/A,FALSE,"401C11"}</definedName>
    <definedName name="zzz" hidden="1">{"NET",#N/A,FALSE,"401C11"}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15" l="1"/>
  <c r="A1" i="105" l="1"/>
  <c r="A1" i="107"/>
  <c r="A1" i="110"/>
  <c r="A1" i="79"/>
  <c r="A1" i="121"/>
  <c r="G11" i="115"/>
  <c r="G12" i="115"/>
  <c r="G13" i="115"/>
  <c r="G14" i="115"/>
  <c r="G15" i="115"/>
  <c r="G16" i="115"/>
  <c r="G17" i="115"/>
  <c r="G18" i="115"/>
  <c r="G19" i="115"/>
  <c r="G20" i="115"/>
  <c r="D28" i="127"/>
  <c r="D20" i="127"/>
  <c r="D13" i="127"/>
  <c r="G53" i="65"/>
  <c r="E52" i="65"/>
  <c r="E53" i="65"/>
  <c r="E54" i="65"/>
  <c r="E55" i="65"/>
  <c r="E56" i="65"/>
  <c r="E57" i="65"/>
  <c r="E58" i="65"/>
  <c r="E59" i="65"/>
  <c r="E60" i="65"/>
  <c r="E61" i="65"/>
  <c r="E62" i="65"/>
  <c r="E63" i="65"/>
  <c r="E64" i="65"/>
  <c r="E65" i="65"/>
  <c r="E66" i="65"/>
  <c r="E67" i="65"/>
  <c r="E68" i="65"/>
  <c r="E69" i="65"/>
  <c r="E70" i="65"/>
  <c r="E71" i="65"/>
  <c r="E72" i="65"/>
  <c r="E73" i="65"/>
  <c r="E74" i="65"/>
  <c r="E75" i="65"/>
  <c r="E76" i="65"/>
  <c r="E77" i="65"/>
  <c r="E78" i="65"/>
  <c r="E79" i="65"/>
  <c r="E80" i="65"/>
  <c r="E81" i="65"/>
  <c r="E82" i="65"/>
  <c r="E83" i="65"/>
  <c r="E84" i="65"/>
  <c r="E85" i="65"/>
  <c r="E86" i="65"/>
  <c r="E87" i="65"/>
  <c r="E88" i="65"/>
  <c r="E89" i="65"/>
  <c r="E90" i="65"/>
  <c r="E91" i="65"/>
  <c r="E92" i="65"/>
  <c r="E93" i="65"/>
  <c r="E94" i="65"/>
  <c r="E95" i="65"/>
  <c r="E96" i="65"/>
  <c r="E97" i="65"/>
  <c r="E98" i="65"/>
  <c r="E99" i="65"/>
  <c r="E100" i="65"/>
  <c r="E101" i="65"/>
  <c r="E102" i="65"/>
  <c r="E103" i="65"/>
  <c r="E104" i="65"/>
  <c r="E105" i="65"/>
  <c r="E106" i="65"/>
  <c r="E107" i="65"/>
  <c r="E108" i="65"/>
  <c r="E109" i="65"/>
  <c r="E110" i="65"/>
  <c r="E111" i="65"/>
  <c r="E112" i="65"/>
  <c r="E113" i="65"/>
  <c r="E114" i="65"/>
  <c r="E115" i="65"/>
  <c r="E116" i="65"/>
  <c r="E117" i="65"/>
  <c r="E118" i="65"/>
  <c r="E119" i="65"/>
  <c r="E120" i="65"/>
  <c r="E121" i="65"/>
  <c r="E122" i="65"/>
  <c r="E123" i="65"/>
  <c r="E124" i="65"/>
  <c r="E125" i="65"/>
  <c r="E126" i="65"/>
  <c r="E127" i="65"/>
  <c r="K28" i="127"/>
  <c r="K20" i="127"/>
  <c r="K13" i="127"/>
  <c r="B7" i="91" l="1"/>
  <c r="B8" i="91"/>
  <c r="O8" i="91" s="1"/>
  <c r="B10" i="91"/>
  <c r="O10" i="91" s="1"/>
  <c r="B11" i="91"/>
  <c r="O11" i="91" s="1"/>
  <c r="B12" i="91"/>
  <c r="O12" i="91" s="1"/>
  <c r="B13" i="91"/>
  <c r="O13" i="91" s="1"/>
  <c r="B14" i="91"/>
  <c r="O14" i="91" s="1"/>
  <c r="B15" i="91"/>
  <c r="O15" i="91" s="1"/>
  <c r="B16" i="91"/>
  <c r="O16" i="91" s="1"/>
  <c r="B17" i="91"/>
  <c r="O17" i="91" s="1"/>
  <c r="O9" i="91"/>
  <c r="K13" i="94"/>
  <c r="H8" i="41"/>
  <c r="K6" i="94" s="1"/>
  <c r="H9" i="41"/>
  <c r="K7" i="94" s="1"/>
  <c r="H10" i="41"/>
  <c r="K8" i="94" s="1"/>
  <c r="H11" i="41"/>
  <c r="K9" i="94" s="1"/>
  <c r="H12" i="41"/>
  <c r="K10" i="94" s="1"/>
  <c r="H13" i="41"/>
  <c r="K11" i="94" s="1"/>
  <c r="H14" i="41"/>
  <c r="K12" i="94" s="1"/>
  <c r="H16" i="41"/>
  <c r="K14" i="94" s="1"/>
  <c r="H17" i="41"/>
  <c r="K15" i="94" s="1"/>
  <c r="H7" i="41"/>
  <c r="L16" i="94"/>
  <c r="I18" i="41"/>
  <c r="K5" i="127"/>
  <c r="K6" i="127" s="1"/>
  <c r="D28" i="124"/>
  <c r="D20" i="124"/>
  <c r="D13" i="124"/>
  <c r="K5" i="124"/>
  <c r="K6" i="124" s="1"/>
  <c r="O7" i="91" l="1"/>
  <c r="B9" i="124"/>
  <c r="M28" i="39"/>
  <c r="M20" i="39"/>
  <c r="M13" i="39"/>
  <c r="A1" i="115" l="1"/>
  <c r="C92" i="105"/>
  <c r="B92" i="105"/>
  <c r="C91" i="105"/>
  <c r="B91" i="105"/>
  <c r="M90" i="105"/>
  <c r="L90" i="105"/>
  <c r="K90" i="105"/>
  <c r="J90" i="105"/>
  <c r="I90" i="105"/>
  <c r="H90" i="105"/>
  <c r="G90" i="105"/>
  <c r="F90" i="105"/>
  <c r="C90" i="105"/>
  <c r="B90" i="105"/>
  <c r="M89" i="105"/>
  <c r="L89" i="105"/>
  <c r="K89" i="105"/>
  <c r="J89" i="105"/>
  <c r="I89" i="105"/>
  <c r="H89" i="105"/>
  <c r="G89" i="105"/>
  <c r="F89" i="105"/>
  <c r="C89" i="105"/>
  <c r="B89" i="105"/>
  <c r="M88" i="105"/>
  <c r="L88" i="105"/>
  <c r="K88" i="105"/>
  <c r="J88" i="105"/>
  <c r="I88" i="105"/>
  <c r="H88" i="105"/>
  <c r="G88" i="105"/>
  <c r="F88" i="105"/>
  <c r="C88" i="105"/>
  <c r="B88" i="105"/>
  <c r="C87" i="105"/>
  <c r="B87" i="105"/>
  <c r="C86" i="105"/>
  <c r="B86" i="105"/>
  <c r="C85" i="105"/>
  <c r="B85" i="105"/>
  <c r="C84" i="105"/>
  <c r="B84" i="105"/>
  <c r="C83" i="105"/>
  <c r="B83" i="105"/>
  <c r="M82" i="105"/>
  <c r="L82" i="105"/>
  <c r="K82" i="105"/>
  <c r="J82" i="105"/>
  <c r="I82" i="105"/>
  <c r="H82" i="105"/>
  <c r="G82" i="105"/>
  <c r="F82" i="105"/>
  <c r="C82" i="105"/>
  <c r="B82" i="105"/>
  <c r="M81" i="105"/>
  <c r="L81" i="105"/>
  <c r="K81" i="105"/>
  <c r="J81" i="105"/>
  <c r="I81" i="105"/>
  <c r="H81" i="105"/>
  <c r="G81" i="105"/>
  <c r="F81" i="105"/>
  <c r="C81" i="105"/>
  <c r="B81" i="105"/>
  <c r="M80" i="105"/>
  <c r="L80" i="105"/>
  <c r="K80" i="105"/>
  <c r="J80" i="105"/>
  <c r="I80" i="105"/>
  <c r="H80" i="105"/>
  <c r="G80" i="105"/>
  <c r="F80" i="105"/>
  <c r="C80" i="105"/>
  <c r="B80" i="105"/>
  <c r="C79" i="105"/>
  <c r="B79" i="105"/>
  <c r="C78" i="105"/>
  <c r="B78" i="105"/>
  <c r="C77" i="105"/>
  <c r="B77" i="105"/>
  <c r="C76" i="105"/>
  <c r="B76" i="105"/>
  <c r="C75" i="105"/>
  <c r="B75" i="105"/>
  <c r="M74" i="105"/>
  <c r="L74" i="105"/>
  <c r="K74" i="105"/>
  <c r="J74" i="105"/>
  <c r="I74" i="105"/>
  <c r="H74" i="105"/>
  <c r="G74" i="105"/>
  <c r="F74" i="105"/>
  <c r="C74" i="105"/>
  <c r="B74" i="105"/>
  <c r="M73" i="105"/>
  <c r="L73" i="105"/>
  <c r="K73" i="105"/>
  <c r="J73" i="105"/>
  <c r="I73" i="105"/>
  <c r="H73" i="105"/>
  <c r="G73" i="105"/>
  <c r="F73" i="105"/>
  <c r="C73" i="105"/>
  <c r="B73" i="105"/>
  <c r="M72" i="105"/>
  <c r="L72" i="105"/>
  <c r="K72" i="105"/>
  <c r="J72" i="105"/>
  <c r="I72" i="105"/>
  <c r="H72" i="105"/>
  <c r="G72" i="105"/>
  <c r="F72" i="105"/>
  <c r="C72" i="105"/>
  <c r="B72" i="105"/>
  <c r="C71" i="105"/>
  <c r="B71" i="105"/>
  <c r="C70" i="105"/>
  <c r="B70" i="105"/>
  <c r="C69" i="105"/>
  <c r="B69" i="105"/>
  <c r="C68" i="105"/>
  <c r="B68" i="105"/>
  <c r="C67" i="105"/>
  <c r="B67" i="105"/>
  <c r="M66" i="105"/>
  <c r="L66" i="105"/>
  <c r="K66" i="105"/>
  <c r="J66" i="105"/>
  <c r="I66" i="105"/>
  <c r="H66" i="105"/>
  <c r="G66" i="105"/>
  <c r="F66" i="105"/>
  <c r="C66" i="105"/>
  <c r="B66" i="105"/>
  <c r="M65" i="105"/>
  <c r="L65" i="105"/>
  <c r="K65" i="105"/>
  <c r="J65" i="105"/>
  <c r="I65" i="105"/>
  <c r="H65" i="105"/>
  <c r="G65" i="105"/>
  <c r="F65" i="105"/>
  <c r="C65" i="105"/>
  <c r="B65" i="105"/>
  <c r="M64" i="105"/>
  <c r="L64" i="105"/>
  <c r="K64" i="105"/>
  <c r="J64" i="105"/>
  <c r="I64" i="105"/>
  <c r="H64" i="105"/>
  <c r="G64" i="105"/>
  <c r="F64" i="105"/>
  <c r="C64" i="105"/>
  <c r="B64" i="105"/>
  <c r="C63" i="105"/>
  <c r="B63" i="105"/>
  <c r="C62" i="105"/>
  <c r="B62" i="105"/>
  <c r="C61" i="105"/>
  <c r="B61" i="105"/>
  <c r="C60" i="105"/>
  <c r="B60" i="105"/>
  <c r="C59" i="105"/>
  <c r="B59" i="105"/>
  <c r="M58" i="105"/>
  <c r="L58" i="105"/>
  <c r="K58" i="105"/>
  <c r="J58" i="105"/>
  <c r="I58" i="105"/>
  <c r="H58" i="105"/>
  <c r="G58" i="105"/>
  <c r="F58" i="105"/>
  <c r="C58" i="105"/>
  <c r="B58" i="105"/>
  <c r="M57" i="105"/>
  <c r="L57" i="105"/>
  <c r="K57" i="105"/>
  <c r="J57" i="105"/>
  <c r="I57" i="105"/>
  <c r="H57" i="105"/>
  <c r="G57" i="105"/>
  <c r="F57" i="105"/>
  <c r="C57" i="105"/>
  <c r="B57" i="105"/>
  <c r="M56" i="105"/>
  <c r="L56" i="105"/>
  <c r="K56" i="105"/>
  <c r="J56" i="105"/>
  <c r="I56" i="105"/>
  <c r="H56" i="105"/>
  <c r="G56" i="105"/>
  <c r="F56" i="105"/>
  <c r="C56" i="105"/>
  <c r="B56" i="105"/>
  <c r="C55" i="105"/>
  <c r="B55" i="105"/>
  <c r="C54" i="105"/>
  <c r="B54" i="105"/>
  <c r="C53" i="105"/>
  <c r="B53" i="105"/>
  <c r="C52" i="105"/>
  <c r="B52" i="105"/>
  <c r="C51" i="105"/>
  <c r="B51" i="105"/>
  <c r="M50" i="105"/>
  <c r="L50" i="105"/>
  <c r="K50" i="105"/>
  <c r="J50" i="105"/>
  <c r="I50" i="105"/>
  <c r="H50" i="105"/>
  <c r="G50" i="105"/>
  <c r="F50" i="105"/>
  <c r="C50" i="105"/>
  <c r="B50" i="105"/>
  <c r="M49" i="105"/>
  <c r="L49" i="105"/>
  <c r="K49" i="105"/>
  <c r="J49" i="105"/>
  <c r="I49" i="105"/>
  <c r="H49" i="105"/>
  <c r="G49" i="105"/>
  <c r="F49" i="105"/>
  <c r="C49" i="105"/>
  <c r="B49" i="105"/>
  <c r="M48" i="105"/>
  <c r="L48" i="105"/>
  <c r="K48" i="105"/>
  <c r="J48" i="105"/>
  <c r="I48" i="105"/>
  <c r="H48" i="105"/>
  <c r="G48" i="105"/>
  <c r="F48" i="105"/>
  <c r="C48" i="105"/>
  <c r="B48" i="105"/>
  <c r="C47" i="105"/>
  <c r="B47" i="105"/>
  <c r="C46" i="105"/>
  <c r="B46" i="105"/>
  <c r="C45" i="105"/>
  <c r="B45" i="105"/>
  <c r="C44" i="105"/>
  <c r="B44" i="105"/>
  <c r="C43" i="105"/>
  <c r="B43" i="105"/>
  <c r="M42" i="105"/>
  <c r="L42" i="105"/>
  <c r="K42" i="105"/>
  <c r="J42" i="105"/>
  <c r="I42" i="105"/>
  <c r="H42" i="105"/>
  <c r="G42" i="105"/>
  <c r="F42" i="105"/>
  <c r="C42" i="105"/>
  <c r="B42" i="105"/>
  <c r="M41" i="105"/>
  <c r="L41" i="105"/>
  <c r="K41" i="105"/>
  <c r="J41" i="105"/>
  <c r="I41" i="105"/>
  <c r="H41" i="105"/>
  <c r="G41" i="105"/>
  <c r="F41" i="105"/>
  <c r="C41" i="105"/>
  <c r="B41" i="105"/>
  <c r="M40" i="105"/>
  <c r="L40" i="105"/>
  <c r="K40" i="105"/>
  <c r="J40" i="105"/>
  <c r="I40" i="105"/>
  <c r="H40" i="105"/>
  <c r="G40" i="105"/>
  <c r="F40" i="105"/>
  <c r="C40" i="105"/>
  <c r="B40" i="105"/>
  <c r="C39" i="105"/>
  <c r="B39" i="105"/>
  <c r="C38" i="105"/>
  <c r="B38" i="105"/>
  <c r="C37" i="105"/>
  <c r="B37" i="105"/>
  <c r="C36" i="105"/>
  <c r="B36" i="105"/>
  <c r="C35" i="105"/>
  <c r="B35" i="105"/>
  <c r="M34" i="105"/>
  <c r="L34" i="105"/>
  <c r="K34" i="105"/>
  <c r="J34" i="105"/>
  <c r="I34" i="105"/>
  <c r="H34" i="105"/>
  <c r="G34" i="105"/>
  <c r="F34" i="105"/>
  <c r="C34" i="105"/>
  <c r="B34" i="105"/>
  <c r="M33" i="105"/>
  <c r="L33" i="105"/>
  <c r="K33" i="105"/>
  <c r="J33" i="105"/>
  <c r="I33" i="105"/>
  <c r="H33" i="105"/>
  <c r="G33" i="105"/>
  <c r="F33" i="105"/>
  <c r="C33" i="105"/>
  <c r="B33" i="105"/>
  <c r="M32" i="105"/>
  <c r="L32" i="105"/>
  <c r="K32" i="105"/>
  <c r="J32" i="105"/>
  <c r="I32" i="105"/>
  <c r="H32" i="105"/>
  <c r="G32" i="105"/>
  <c r="F32" i="105"/>
  <c r="C32" i="105"/>
  <c r="B32" i="105"/>
  <c r="C31" i="105"/>
  <c r="B31" i="105"/>
  <c r="C30" i="105"/>
  <c r="B30" i="105"/>
  <c r="C29" i="105"/>
  <c r="B29" i="105"/>
  <c r="C28" i="105"/>
  <c r="B28" i="105"/>
  <c r="C27" i="105"/>
  <c r="B27" i="105"/>
  <c r="M26" i="105"/>
  <c r="L26" i="105"/>
  <c r="K26" i="105"/>
  <c r="J26" i="105"/>
  <c r="I26" i="105"/>
  <c r="H26" i="105"/>
  <c r="G26" i="105"/>
  <c r="F26" i="105"/>
  <c r="C26" i="105"/>
  <c r="B26" i="105"/>
  <c r="M25" i="105"/>
  <c r="L25" i="105"/>
  <c r="K25" i="105"/>
  <c r="J25" i="105"/>
  <c r="I25" i="105"/>
  <c r="H25" i="105"/>
  <c r="G25" i="105"/>
  <c r="F25" i="105"/>
  <c r="C25" i="105"/>
  <c r="B25" i="105"/>
  <c r="M24" i="105"/>
  <c r="L24" i="105"/>
  <c r="K24" i="105"/>
  <c r="J24" i="105"/>
  <c r="I24" i="105"/>
  <c r="H24" i="105"/>
  <c r="G24" i="105"/>
  <c r="F24" i="105"/>
  <c r="C24" i="105"/>
  <c r="B24" i="105"/>
  <c r="C23" i="105"/>
  <c r="B23" i="105"/>
  <c r="C22" i="105"/>
  <c r="B22" i="105"/>
  <c r="C21" i="105"/>
  <c r="B21" i="105"/>
  <c r="C20" i="105"/>
  <c r="B20" i="105"/>
  <c r="C19" i="105"/>
  <c r="B19" i="105"/>
  <c r="M18" i="105"/>
  <c r="L18" i="105"/>
  <c r="K18" i="105"/>
  <c r="J18" i="105"/>
  <c r="I18" i="105"/>
  <c r="H18" i="105"/>
  <c r="G18" i="105"/>
  <c r="F18" i="105"/>
  <c r="C18" i="105"/>
  <c r="B18" i="105"/>
  <c r="M17" i="105"/>
  <c r="L17" i="105"/>
  <c r="K17" i="105"/>
  <c r="J17" i="105"/>
  <c r="I17" i="105"/>
  <c r="H17" i="105"/>
  <c r="G17" i="105"/>
  <c r="F17" i="105"/>
  <c r="C17" i="105"/>
  <c r="B17" i="105"/>
  <c r="M16" i="105"/>
  <c r="L16" i="105"/>
  <c r="K16" i="105"/>
  <c r="J16" i="105"/>
  <c r="I16" i="105"/>
  <c r="H16" i="105"/>
  <c r="G16" i="105"/>
  <c r="F16" i="105"/>
  <c r="C16" i="105"/>
  <c r="B16" i="105"/>
  <c r="C15" i="105"/>
  <c r="B15" i="105"/>
  <c r="C14" i="105"/>
  <c r="B14" i="105"/>
  <c r="C13" i="105"/>
  <c r="B13" i="105"/>
  <c r="C12" i="105"/>
  <c r="B12" i="105"/>
  <c r="C11" i="105"/>
  <c r="B11" i="105"/>
  <c r="M10" i="105"/>
  <c r="L10" i="105"/>
  <c r="K10" i="105"/>
  <c r="J10" i="105"/>
  <c r="I10" i="105"/>
  <c r="H10" i="105"/>
  <c r="G10" i="105"/>
  <c r="F10" i="105"/>
  <c r="C10" i="105"/>
  <c r="B10" i="105"/>
  <c r="M9" i="105"/>
  <c r="L9" i="105"/>
  <c r="K9" i="105"/>
  <c r="J9" i="105"/>
  <c r="I9" i="105"/>
  <c r="H9" i="105"/>
  <c r="G9" i="105"/>
  <c r="F9" i="105"/>
  <c r="C9" i="105"/>
  <c r="B9" i="105"/>
  <c r="M8" i="105"/>
  <c r="L8" i="105"/>
  <c r="K8" i="105"/>
  <c r="J8" i="105"/>
  <c r="I8" i="105"/>
  <c r="H8" i="105"/>
  <c r="G8" i="105"/>
  <c r="F8" i="105"/>
  <c r="C8" i="105"/>
  <c r="B8" i="105"/>
  <c r="B7" i="105"/>
  <c r="B6" i="105"/>
  <c r="B5" i="105"/>
  <c r="L51" i="91"/>
  <c r="L50" i="91"/>
  <c r="L49" i="91"/>
  <c r="L48" i="91"/>
  <c r="L47" i="91"/>
  <c r="L46" i="91"/>
  <c r="L45" i="91"/>
  <c r="L44" i="91"/>
  <c r="L43" i="91"/>
  <c r="L42" i="91"/>
  <c r="L41" i="91"/>
  <c r="O26" i="91"/>
  <c r="B18" i="91"/>
  <c r="B35" i="91" s="1"/>
  <c r="B34" i="91"/>
  <c r="B49" i="91"/>
  <c r="B32" i="91"/>
  <c r="B47" i="91"/>
  <c r="B44" i="91"/>
  <c r="O24" i="91"/>
  <c r="A1" i="91"/>
  <c r="A1" i="38"/>
  <c r="F28" i="39"/>
  <c r="F20" i="39"/>
  <c r="F13" i="39"/>
  <c r="D3" i="39"/>
  <c r="A1" i="94"/>
  <c r="C17" i="41"/>
  <c r="C16" i="41"/>
  <c r="C15" i="41"/>
  <c r="C14" i="41"/>
  <c r="C13" i="41"/>
  <c r="C12" i="41"/>
  <c r="C11" i="41"/>
  <c r="C10" i="41"/>
  <c r="C9" i="41"/>
  <c r="C8" i="41"/>
  <c r="C7" i="41"/>
  <c r="A1" i="41"/>
  <c r="M735" i="114"/>
  <c r="M734" i="114"/>
  <c r="M733" i="114"/>
  <c r="M732" i="114"/>
  <c r="M731" i="114"/>
  <c r="M730" i="114"/>
  <c r="M729" i="114"/>
  <c r="M728" i="114"/>
  <c r="M727" i="114"/>
  <c r="M726" i="114"/>
  <c r="M725" i="114"/>
  <c r="M724" i="114"/>
  <c r="M723" i="114"/>
  <c r="M722" i="114"/>
  <c r="M721" i="114"/>
  <c r="M720" i="114"/>
  <c r="M719" i="114"/>
  <c r="M718" i="114"/>
  <c r="M717" i="114"/>
  <c r="M716" i="114"/>
  <c r="M715" i="114"/>
  <c r="M714" i="114"/>
  <c r="M713" i="114"/>
  <c r="M712" i="114"/>
  <c r="M711" i="114"/>
  <c r="M710" i="114"/>
  <c r="M709" i="114"/>
  <c r="M708" i="114"/>
  <c r="M707" i="114"/>
  <c r="M706" i="114"/>
  <c r="M705" i="114"/>
  <c r="M704" i="114"/>
  <c r="M703" i="114"/>
  <c r="M702" i="114"/>
  <c r="M701" i="114"/>
  <c r="M700" i="114"/>
  <c r="M699" i="114"/>
  <c r="M698" i="114"/>
  <c r="M697" i="114"/>
  <c r="M696" i="114"/>
  <c r="M695" i="114"/>
  <c r="M694" i="114"/>
  <c r="M693" i="114"/>
  <c r="M692" i="114"/>
  <c r="M691" i="114"/>
  <c r="M690" i="114"/>
  <c r="M689" i="114"/>
  <c r="M688" i="114"/>
  <c r="M687" i="114"/>
  <c r="M686" i="114"/>
  <c r="M685" i="114"/>
  <c r="M684" i="114"/>
  <c r="M683" i="114"/>
  <c r="M682" i="114"/>
  <c r="M681" i="114"/>
  <c r="M680" i="114"/>
  <c r="M679" i="114"/>
  <c r="M678" i="114"/>
  <c r="M677" i="114"/>
  <c r="M676" i="114"/>
  <c r="M675" i="114"/>
  <c r="M674" i="114"/>
  <c r="M673" i="114"/>
  <c r="M672" i="114"/>
  <c r="M671" i="114"/>
  <c r="M670" i="114"/>
  <c r="M669" i="114"/>
  <c r="M668" i="114"/>
  <c r="M667" i="114"/>
  <c r="M666" i="114"/>
  <c r="M665" i="114"/>
  <c r="M664" i="114"/>
  <c r="M663" i="114"/>
  <c r="M662" i="114"/>
  <c r="M661" i="114"/>
  <c r="M660" i="114"/>
  <c r="M659" i="114"/>
  <c r="M658" i="114"/>
  <c r="M657" i="114"/>
  <c r="M656" i="114"/>
  <c r="M655" i="114"/>
  <c r="M654" i="114"/>
  <c r="M653" i="114"/>
  <c r="M652" i="114"/>
  <c r="M651" i="114"/>
  <c r="M650" i="114"/>
  <c r="M649" i="114"/>
  <c r="M648" i="114"/>
  <c r="M647" i="114"/>
  <c r="M646" i="114"/>
  <c r="M645" i="114"/>
  <c r="M644" i="114"/>
  <c r="M643" i="114"/>
  <c r="M642" i="114"/>
  <c r="M641" i="114"/>
  <c r="M640" i="114"/>
  <c r="M639" i="114"/>
  <c r="M638" i="114"/>
  <c r="M637" i="114"/>
  <c r="M636" i="114"/>
  <c r="M635" i="114"/>
  <c r="M634" i="114"/>
  <c r="M633" i="114"/>
  <c r="M632" i="114"/>
  <c r="M631" i="114"/>
  <c r="M630" i="114"/>
  <c r="M629" i="114"/>
  <c r="M628" i="114"/>
  <c r="M627" i="114"/>
  <c r="M626" i="114"/>
  <c r="M625" i="114"/>
  <c r="M624" i="114"/>
  <c r="M623" i="114"/>
  <c r="M622" i="114"/>
  <c r="M621" i="114"/>
  <c r="M620" i="114"/>
  <c r="M619" i="114"/>
  <c r="M618" i="114"/>
  <c r="M617" i="114"/>
  <c r="M616" i="114"/>
  <c r="M615" i="114"/>
  <c r="M614" i="114"/>
  <c r="M613" i="114"/>
  <c r="M612" i="114"/>
  <c r="M611" i="114"/>
  <c r="M610" i="114"/>
  <c r="M609" i="114"/>
  <c r="M608" i="114"/>
  <c r="M607" i="114"/>
  <c r="M606" i="114"/>
  <c r="M605" i="114"/>
  <c r="M604" i="114"/>
  <c r="M603" i="114"/>
  <c r="M602" i="114"/>
  <c r="M601" i="114"/>
  <c r="M600" i="114"/>
  <c r="M599" i="114"/>
  <c r="M598" i="114"/>
  <c r="M597" i="114"/>
  <c r="M596" i="114"/>
  <c r="M595" i="114"/>
  <c r="M594" i="114"/>
  <c r="M593" i="114"/>
  <c r="M592" i="114"/>
  <c r="M591" i="114"/>
  <c r="M590" i="114"/>
  <c r="M589" i="114"/>
  <c r="M588" i="114"/>
  <c r="M587" i="114"/>
  <c r="M586" i="114"/>
  <c r="M585" i="114"/>
  <c r="M584" i="114"/>
  <c r="M583" i="114"/>
  <c r="M582" i="114"/>
  <c r="M581" i="114"/>
  <c r="M580" i="114"/>
  <c r="M579" i="114"/>
  <c r="M578" i="114"/>
  <c r="M577" i="114"/>
  <c r="M576" i="114"/>
  <c r="M575" i="114"/>
  <c r="M574" i="114"/>
  <c r="M573" i="114"/>
  <c r="M572" i="114"/>
  <c r="M571" i="114"/>
  <c r="M570" i="114"/>
  <c r="M569" i="114"/>
  <c r="M568" i="114"/>
  <c r="M567" i="114"/>
  <c r="M566" i="114"/>
  <c r="M565" i="114"/>
  <c r="M564" i="114"/>
  <c r="M563" i="114"/>
  <c r="M562" i="114"/>
  <c r="M561" i="114"/>
  <c r="M560" i="114"/>
  <c r="M559" i="114"/>
  <c r="M558" i="114"/>
  <c r="M557" i="114"/>
  <c r="M556" i="114"/>
  <c r="M555" i="114"/>
  <c r="M554" i="114"/>
  <c r="M553" i="114"/>
  <c r="M552" i="114"/>
  <c r="M551" i="114"/>
  <c r="M550" i="114"/>
  <c r="M549" i="114"/>
  <c r="M548" i="114"/>
  <c r="M547" i="114"/>
  <c r="M546" i="114"/>
  <c r="M545" i="114"/>
  <c r="M544" i="114"/>
  <c r="M543" i="114"/>
  <c r="M542" i="114"/>
  <c r="M541" i="114"/>
  <c r="M540" i="114"/>
  <c r="M539" i="114"/>
  <c r="M538" i="114"/>
  <c r="M537" i="114"/>
  <c r="M536" i="114"/>
  <c r="M535" i="114"/>
  <c r="M534" i="114"/>
  <c r="M533" i="114"/>
  <c r="M532" i="114"/>
  <c r="M531" i="114"/>
  <c r="M530" i="114"/>
  <c r="M529" i="114"/>
  <c r="M528" i="114"/>
  <c r="M527" i="114"/>
  <c r="M526" i="114"/>
  <c r="M525" i="114"/>
  <c r="M524" i="114"/>
  <c r="M523" i="114"/>
  <c r="M522" i="114"/>
  <c r="M521" i="114"/>
  <c r="M520" i="114"/>
  <c r="M519" i="114"/>
  <c r="M518" i="114"/>
  <c r="M517" i="114"/>
  <c r="M516" i="114"/>
  <c r="M515" i="114"/>
  <c r="M514" i="114"/>
  <c r="M513" i="114"/>
  <c r="M512" i="114"/>
  <c r="M511" i="114"/>
  <c r="M510" i="114"/>
  <c r="M509" i="114"/>
  <c r="M508" i="114"/>
  <c r="M507" i="114"/>
  <c r="M506" i="114"/>
  <c r="M505" i="114"/>
  <c r="M504" i="114"/>
  <c r="M503" i="114"/>
  <c r="M502" i="114"/>
  <c r="M501" i="114"/>
  <c r="M500" i="114"/>
  <c r="M499" i="114"/>
  <c r="M498" i="114"/>
  <c r="M497" i="114"/>
  <c r="M496" i="114"/>
  <c r="M495" i="114"/>
  <c r="M494" i="114"/>
  <c r="M493" i="114"/>
  <c r="M492" i="114"/>
  <c r="M491" i="114"/>
  <c r="M490" i="114"/>
  <c r="M489" i="114"/>
  <c r="M488" i="114"/>
  <c r="M487" i="114"/>
  <c r="M486" i="114"/>
  <c r="M485" i="114"/>
  <c r="M484" i="114"/>
  <c r="M483" i="114"/>
  <c r="M482" i="114"/>
  <c r="M481" i="114"/>
  <c r="M480" i="114"/>
  <c r="M479" i="114"/>
  <c r="M478" i="114"/>
  <c r="M477" i="114"/>
  <c r="M476" i="114"/>
  <c r="M475" i="114"/>
  <c r="M474" i="114"/>
  <c r="M473" i="114"/>
  <c r="M472" i="114"/>
  <c r="M471" i="114"/>
  <c r="M470" i="114"/>
  <c r="M469" i="114"/>
  <c r="M468" i="114"/>
  <c r="M467" i="114"/>
  <c r="M466" i="114"/>
  <c r="J20" i="115" s="1" a="1"/>
  <c r="J20" i="115" s="1"/>
  <c r="M465" i="114"/>
  <c r="M464" i="114"/>
  <c r="M463" i="114"/>
  <c r="M462" i="114"/>
  <c r="M461" i="114"/>
  <c r="M460" i="114"/>
  <c r="M459" i="114"/>
  <c r="M458" i="114"/>
  <c r="M457" i="114"/>
  <c r="M456" i="114"/>
  <c r="M455" i="114"/>
  <c r="M454" i="114"/>
  <c r="M453" i="114"/>
  <c r="M452" i="114"/>
  <c r="M451" i="114"/>
  <c r="M450" i="114"/>
  <c r="M449" i="114"/>
  <c r="M448" i="114"/>
  <c r="M447" i="114"/>
  <c r="M446" i="114"/>
  <c r="M445" i="114"/>
  <c r="M444" i="114"/>
  <c r="M443" i="114"/>
  <c r="M442" i="114"/>
  <c r="M441" i="114"/>
  <c r="M440" i="114"/>
  <c r="M439" i="114"/>
  <c r="M438" i="114"/>
  <c r="M437" i="114"/>
  <c r="M436" i="114"/>
  <c r="M435" i="114"/>
  <c r="M434" i="114"/>
  <c r="M433" i="114"/>
  <c r="M432" i="114"/>
  <c r="M431" i="114"/>
  <c r="M430" i="114"/>
  <c r="M429" i="114"/>
  <c r="M428" i="114"/>
  <c r="M427" i="114"/>
  <c r="M426" i="114"/>
  <c r="M425" i="114"/>
  <c r="M424" i="114"/>
  <c r="M423" i="114"/>
  <c r="J19" i="115" s="1" a="1"/>
  <c r="J19" i="115" s="1"/>
  <c r="M422" i="114"/>
  <c r="M421" i="114"/>
  <c r="M420" i="114"/>
  <c r="M419" i="114"/>
  <c r="M418" i="114"/>
  <c r="M417" i="114"/>
  <c r="M416" i="114"/>
  <c r="M415" i="114"/>
  <c r="M414" i="114"/>
  <c r="M413" i="114"/>
  <c r="M412" i="114"/>
  <c r="M411" i="114"/>
  <c r="M410" i="114"/>
  <c r="M409" i="114"/>
  <c r="M408" i="114"/>
  <c r="M407" i="114"/>
  <c r="M406" i="114"/>
  <c r="M405" i="114"/>
  <c r="M404" i="114"/>
  <c r="M403" i="114"/>
  <c r="M402" i="114"/>
  <c r="M401" i="114"/>
  <c r="M400" i="114"/>
  <c r="M399" i="114"/>
  <c r="M398" i="114"/>
  <c r="M397" i="114"/>
  <c r="M396" i="114"/>
  <c r="M395" i="114"/>
  <c r="M394" i="114"/>
  <c r="M393" i="114"/>
  <c r="M392" i="114"/>
  <c r="M391" i="114"/>
  <c r="M390" i="114"/>
  <c r="M389" i="114"/>
  <c r="M388" i="114"/>
  <c r="M387" i="114"/>
  <c r="M386" i="114"/>
  <c r="M385" i="114"/>
  <c r="M384" i="114"/>
  <c r="M383" i="114"/>
  <c r="M382" i="114"/>
  <c r="M381" i="114"/>
  <c r="M380" i="114"/>
  <c r="J18" i="115" s="1" a="1"/>
  <c r="J18" i="115" s="1"/>
  <c r="M379" i="114"/>
  <c r="M378" i="114"/>
  <c r="M377" i="114"/>
  <c r="M376" i="114"/>
  <c r="M375" i="114"/>
  <c r="M374" i="114"/>
  <c r="M373" i="114"/>
  <c r="M372" i="114"/>
  <c r="M371" i="114"/>
  <c r="M370" i="114"/>
  <c r="M369" i="114"/>
  <c r="M368" i="114"/>
  <c r="M367" i="114"/>
  <c r="M366" i="114"/>
  <c r="M365" i="114"/>
  <c r="M364" i="114"/>
  <c r="M363" i="114"/>
  <c r="M362" i="114"/>
  <c r="M361" i="114"/>
  <c r="M360" i="114"/>
  <c r="M359" i="114"/>
  <c r="M358" i="114"/>
  <c r="M357" i="114"/>
  <c r="M356" i="114"/>
  <c r="M355" i="114"/>
  <c r="M354" i="114"/>
  <c r="M353" i="114"/>
  <c r="M352" i="114"/>
  <c r="M351" i="114"/>
  <c r="M350" i="114"/>
  <c r="M349" i="114"/>
  <c r="M348" i="114"/>
  <c r="M347" i="114"/>
  <c r="M346" i="114"/>
  <c r="M345" i="114"/>
  <c r="M344" i="114"/>
  <c r="M343" i="114"/>
  <c r="M342" i="114"/>
  <c r="M341" i="114"/>
  <c r="M340" i="114"/>
  <c r="M339" i="114"/>
  <c r="M338" i="114"/>
  <c r="M337" i="114"/>
  <c r="J17" i="115" s="1" a="1"/>
  <c r="J17" i="115" s="1"/>
  <c r="M336" i="114"/>
  <c r="M335" i="114"/>
  <c r="M334" i="114"/>
  <c r="M333" i="114"/>
  <c r="M332" i="114"/>
  <c r="M331" i="114"/>
  <c r="M330" i="114"/>
  <c r="M329" i="114"/>
  <c r="M328" i="114"/>
  <c r="M327" i="114"/>
  <c r="M326" i="114"/>
  <c r="M325" i="114"/>
  <c r="M324" i="114"/>
  <c r="M323" i="114"/>
  <c r="M322" i="114"/>
  <c r="M321" i="114"/>
  <c r="M320" i="114"/>
  <c r="M319" i="114"/>
  <c r="M318" i="114"/>
  <c r="M317" i="114"/>
  <c r="M316" i="114"/>
  <c r="M315" i="114"/>
  <c r="M314" i="114"/>
  <c r="M313" i="114"/>
  <c r="M312" i="114"/>
  <c r="M311" i="114"/>
  <c r="M310" i="114"/>
  <c r="M309" i="114"/>
  <c r="M308" i="114"/>
  <c r="M307" i="114"/>
  <c r="M306" i="114"/>
  <c r="M305" i="114"/>
  <c r="M304" i="114"/>
  <c r="M303" i="114"/>
  <c r="M302" i="114"/>
  <c r="M301" i="114"/>
  <c r="M300" i="114"/>
  <c r="M299" i="114"/>
  <c r="M298" i="114"/>
  <c r="M297" i="114"/>
  <c r="M296" i="114"/>
  <c r="M295" i="114"/>
  <c r="M294" i="114"/>
  <c r="J16" i="115" s="1" a="1"/>
  <c r="J16" i="115" s="1"/>
  <c r="M293" i="114"/>
  <c r="M292" i="114"/>
  <c r="M291" i="114"/>
  <c r="M290" i="114"/>
  <c r="M289" i="114"/>
  <c r="M288" i="114"/>
  <c r="M287" i="114"/>
  <c r="M286" i="114"/>
  <c r="M285" i="114"/>
  <c r="M284" i="114"/>
  <c r="M283" i="114"/>
  <c r="M282" i="114"/>
  <c r="M281" i="114"/>
  <c r="M280" i="114"/>
  <c r="M279" i="114"/>
  <c r="M278" i="114"/>
  <c r="M277" i="114"/>
  <c r="M276" i="114"/>
  <c r="M275" i="114"/>
  <c r="M274" i="114"/>
  <c r="M273" i="114"/>
  <c r="M272" i="114"/>
  <c r="M271" i="114"/>
  <c r="M270" i="114"/>
  <c r="M269" i="114"/>
  <c r="M268" i="114"/>
  <c r="M267" i="114"/>
  <c r="M266" i="114"/>
  <c r="M265" i="114"/>
  <c r="M264" i="114"/>
  <c r="M263" i="114"/>
  <c r="M262" i="114"/>
  <c r="M261" i="114"/>
  <c r="M260" i="114"/>
  <c r="M259" i="114"/>
  <c r="M258" i="114"/>
  <c r="M257" i="114"/>
  <c r="M256" i="114"/>
  <c r="M255" i="114"/>
  <c r="M254" i="114"/>
  <c r="M253" i="114"/>
  <c r="M252" i="114"/>
  <c r="M251" i="114"/>
  <c r="J15" i="115" s="1" a="1"/>
  <c r="J15" i="115" s="1"/>
  <c r="M250" i="114"/>
  <c r="M249" i="114"/>
  <c r="M248" i="114"/>
  <c r="M247" i="114"/>
  <c r="M246" i="114"/>
  <c r="M245" i="114"/>
  <c r="M244" i="114"/>
  <c r="M243" i="114"/>
  <c r="M242" i="114"/>
  <c r="M241" i="114"/>
  <c r="M240" i="114"/>
  <c r="M239" i="114"/>
  <c r="M238" i="114"/>
  <c r="M237" i="114"/>
  <c r="M236" i="114"/>
  <c r="M235" i="114"/>
  <c r="M234" i="114"/>
  <c r="M233" i="114"/>
  <c r="M232" i="114"/>
  <c r="M231" i="114"/>
  <c r="M230" i="114"/>
  <c r="M229" i="114"/>
  <c r="M228" i="114"/>
  <c r="M227" i="114"/>
  <c r="M226" i="114"/>
  <c r="M225" i="114"/>
  <c r="M224" i="114"/>
  <c r="M223" i="114"/>
  <c r="M222" i="114"/>
  <c r="M221" i="114"/>
  <c r="M220" i="114"/>
  <c r="M219" i="114"/>
  <c r="M218" i="114"/>
  <c r="M217" i="114"/>
  <c r="M216" i="114"/>
  <c r="M215" i="114"/>
  <c r="M214" i="114"/>
  <c r="M213" i="114"/>
  <c r="M212" i="114"/>
  <c r="M211" i="114"/>
  <c r="M210" i="114"/>
  <c r="M209" i="114"/>
  <c r="M208" i="114"/>
  <c r="J14" i="115" s="1" a="1"/>
  <c r="J14" i="115" s="1"/>
  <c r="M207" i="114"/>
  <c r="M206" i="114"/>
  <c r="M205" i="114"/>
  <c r="M204" i="114"/>
  <c r="M203" i="114"/>
  <c r="M202" i="114"/>
  <c r="M201" i="114"/>
  <c r="M200" i="114"/>
  <c r="M199" i="114"/>
  <c r="M198" i="114"/>
  <c r="M197" i="114"/>
  <c r="M196" i="114"/>
  <c r="M195" i="114"/>
  <c r="M194" i="114"/>
  <c r="M193" i="114"/>
  <c r="M192" i="114"/>
  <c r="M191" i="114"/>
  <c r="M190" i="114"/>
  <c r="M189" i="114"/>
  <c r="M188" i="114"/>
  <c r="M187" i="114"/>
  <c r="M186" i="114"/>
  <c r="M185" i="114"/>
  <c r="M184" i="114"/>
  <c r="M183" i="114"/>
  <c r="M182" i="114"/>
  <c r="M181" i="114"/>
  <c r="M180" i="114"/>
  <c r="M179" i="114"/>
  <c r="M178" i="114"/>
  <c r="M177" i="114"/>
  <c r="M176" i="114"/>
  <c r="M175" i="114"/>
  <c r="M174" i="114"/>
  <c r="M173" i="114"/>
  <c r="M172" i="114"/>
  <c r="M171" i="114"/>
  <c r="M170" i="114"/>
  <c r="M169" i="114"/>
  <c r="M168" i="114"/>
  <c r="M167" i="114"/>
  <c r="M166" i="114"/>
  <c r="M165" i="114"/>
  <c r="J13" i="115" s="1" a="1"/>
  <c r="J13" i="115" s="1"/>
  <c r="M164" i="114"/>
  <c r="M163" i="114"/>
  <c r="M162" i="114"/>
  <c r="M161" i="114"/>
  <c r="M160" i="114"/>
  <c r="M159" i="114"/>
  <c r="M158" i="114"/>
  <c r="M157" i="114"/>
  <c r="M156" i="114"/>
  <c r="M155" i="114"/>
  <c r="M154" i="114"/>
  <c r="M153" i="114"/>
  <c r="M152" i="114"/>
  <c r="M151" i="114"/>
  <c r="M150" i="114"/>
  <c r="M149" i="114"/>
  <c r="M148" i="114"/>
  <c r="M147" i="114"/>
  <c r="M146" i="114"/>
  <c r="M145" i="114"/>
  <c r="M144" i="114"/>
  <c r="M143" i="114"/>
  <c r="M142" i="114"/>
  <c r="M141" i="114"/>
  <c r="M140" i="114"/>
  <c r="M139" i="114"/>
  <c r="M138" i="114"/>
  <c r="M137" i="114"/>
  <c r="M136" i="114"/>
  <c r="M135" i="114"/>
  <c r="M134" i="114"/>
  <c r="M133" i="114"/>
  <c r="M132" i="114"/>
  <c r="M131" i="114"/>
  <c r="M130" i="114"/>
  <c r="M129" i="114"/>
  <c r="M128" i="114"/>
  <c r="M127" i="114"/>
  <c r="M126" i="114"/>
  <c r="M125" i="114"/>
  <c r="M124" i="114"/>
  <c r="M123" i="114"/>
  <c r="M122" i="114"/>
  <c r="J12" i="115" s="1" a="1"/>
  <c r="J12" i="115" s="1"/>
  <c r="M121" i="114"/>
  <c r="M120" i="114"/>
  <c r="M119" i="114"/>
  <c r="M118" i="114"/>
  <c r="M117" i="114"/>
  <c r="M116" i="114"/>
  <c r="M115" i="114"/>
  <c r="M114" i="114"/>
  <c r="M113" i="114"/>
  <c r="M112" i="114"/>
  <c r="M111" i="114"/>
  <c r="M110" i="114"/>
  <c r="M109" i="114"/>
  <c r="M108" i="114"/>
  <c r="M107" i="114"/>
  <c r="M106" i="114"/>
  <c r="M105" i="114"/>
  <c r="M104" i="114"/>
  <c r="M103" i="114"/>
  <c r="M102" i="114"/>
  <c r="M101" i="114"/>
  <c r="M100" i="114"/>
  <c r="M99" i="114"/>
  <c r="M98" i="114"/>
  <c r="M97" i="114"/>
  <c r="M96" i="114"/>
  <c r="M95" i="114"/>
  <c r="M94" i="114"/>
  <c r="M93" i="114"/>
  <c r="M92" i="114"/>
  <c r="M91" i="114"/>
  <c r="M90" i="114"/>
  <c r="M89" i="114"/>
  <c r="M88" i="114"/>
  <c r="M87" i="114"/>
  <c r="M86" i="114"/>
  <c r="M85" i="114"/>
  <c r="M84" i="114"/>
  <c r="M83" i="114"/>
  <c r="M82" i="114"/>
  <c r="M81" i="114"/>
  <c r="M80" i="114"/>
  <c r="M79" i="114"/>
  <c r="J11" i="115" s="1" a="1"/>
  <c r="J11" i="115" s="1"/>
  <c r="M78" i="114"/>
  <c r="M77" i="114"/>
  <c r="M76" i="114"/>
  <c r="M75" i="114"/>
  <c r="M74" i="114"/>
  <c r="M73" i="114"/>
  <c r="M72" i="114"/>
  <c r="M71" i="114"/>
  <c r="M70" i="114"/>
  <c r="M69" i="114"/>
  <c r="M68" i="114"/>
  <c r="M67" i="114"/>
  <c r="M66" i="114"/>
  <c r="M65" i="114"/>
  <c r="M64" i="114"/>
  <c r="M63" i="114"/>
  <c r="M62" i="114"/>
  <c r="M61" i="114"/>
  <c r="M60" i="114"/>
  <c r="M59" i="114"/>
  <c r="M58" i="114"/>
  <c r="M57" i="114"/>
  <c r="M56" i="114"/>
  <c r="M55" i="114"/>
  <c r="M54" i="114"/>
  <c r="M53" i="114"/>
  <c r="M52" i="114"/>
  <c r="M51" i="114"/>
  <c r="M50" i="114"/>
  <c r="M49" i="114"/>
  <c r="M48" i="114"/>
  <c r="M47" i="114"/>
  <c r="M46" i="114"/>
  <c r="M45" i="114"/>
  <c r="M44" i="114"/>
  <c r="M43" i="114"/>
  <c r="M42" i="114"/>
  <c r="M41" i="114"/>
  <c r="M40" i="114"/>
  <c r="M39" i="114"/>
  <c r="M38" i="114"/>
  <c r="M37" i="114"/>
  <c r="M36" i="114"/>
  <c r="J10" i="115" s="1" a="1"/>
  <c r="J10" i="115" s="1"/>
  <c r="M35" i="114"/>
  <c r="M34" i="114"/>
  <c r="M33" i="114"/>
  <c r="M32" i="114"/>
  <c r="M31" i="114"/>
  <c r="M30" i="114"/>
  <c r="M29" i="114"/>
  <c r="M28" i="114"/>
  <c r="M27" i="114"/>
  <c r="M26" i="114"/>
  <c r="M25" i="114"/>
  <c r="M24" i="114"/>
  <c r="M23" i="114"/>
  <c r="M22" i="114"/>
  <c r="M21" i="114"/>
  <c r="M20" i="114"/>
  <c r="M19" i="114"/>
  <c r="M18" i="114"/>
  <c r="M17" i="114"/>
  <c r="M16" i="114"/>
  <c r="M15" i="114"/>
  <c r="M14" i="114"/>
  <c r="M13" i="114"/>
  <c r="M12" i="114"/>
  <c r="M11" i="114"/>
  <c r="M10" i="114"/>
  <c r="M9" i="114"/>
  <c r="M8" i="114"/>
  <c r="M7" i="114"/>
  <c r="M6" i="114"/>
  <c r="M5" i="114"/>
  <c r="A1" i="77"/>
  <c r="A1" i="66"/>
  <c r="E127" i="66"/>
  <c r="E126" i="66"/>
  <c r="E125" i="66"/>
  <c r="E124" i="66"/>
  <c r="E123" i="66"/>
  <c r="E122" i="66"/>
  <c r="E121" i="66"/>
  <c r="E120" i="66"/>
  <c r="E119" i="66"/>
  <c r="E118" i="66"/>
  <c r="E117" i="66"/>
  <c r="E116" i="66"/>
  <c r="E115" i="66"/>
  <c r="E114" i="66"/>
  <c r="E113" i="66"/>
  <c r="E112" i="66"/>
  <c r="E111" i="66"/>
  <c r="E110" i="66"/>
  <c r="E109" i="66"/>
  <c r="E108" i="66"/>
  <c r="E107" i="66"/>
  <c r="E106" i="66"/>
  <c r="E105" i="66"/>
  <c r="E104" i="66"/>
  <c r="E103" i="66"/>
  <c r="E102" i="66"/>
  <c r="E101" i="66"/>
  <c r="E100" i="66"/>
  <c r="E99" i="66"/>
  <c r="E98" i="66"/>
  <c r="E97" i="66"/>
  <c r="E96" i="66"/>
  <c r="E95" i="66"/>
  <c r="E94" i="66"/>
  <c r="E93" i="66"/>
  <c r="E92" i="66"/>
  <c r="E91" i="66"/>
  <c r="E90" i="66"/>
  <c r="E89" i="66"/>
  <c r="E88" i="66"/>
  <c r="E87" i="66"/>
  <c r="E86" i="66"/>
  <c r="E85" i="66"/>
  <c r="E84" i="66"/>
  <c r="E83" i="66"/>
  <c r="E82" i="66"/>
  <c r="E81" i="66"/>
  <c r="E80" i="66"/>
  <c r="E79" i="66"/>
  <c r="E78" i="66"/>
  <c r="E77" i="66"/>
  <c r="E76" i="66"/>
  <c r="E75" i="66"/>
  <c r="E74" i="66"/>
  <c r="E73" i="66"/>
  <c r="E72" i="66"/>
  <c r="E71" i="66"/>
  <c r="E70" i="66"/>
  <c r="E69" i="66"/>
  <c r="E68" i="66"/>
  <c r="E67" i="66"/>
  <c r="E66" i="66"/>
  <c r="E65" i="66"/>
  <c r="E64" i="66"/>
  <c r="E63" i="66"/>
  <c r="E62" i="66"/>
  <c r="E61" i="66"/>
  <c r="E60" i="66"/>
  <c r="E59" i="66"/>
  <c r="E58" i="66"/>
  <c r="E57" i="66"/>
  <c r="E56" i="66"/>
  <c r="E55" i="66"/>
  <c r="E54" i="66"/>
  <c r="E53" i="66"/>
  <c r="E52" i="66"/>
  <c r="E51" i="65"/>
  <c r="E51" i="66" s="1"/>
  <c r="E50" i="65"/>
  <c r="E50" i="66" s="1"/>
  <c r="E49" i="65"/>
  <c r="E49" i="66" s="1"/>
  <c r="E48" i="65"/>
  <c r="E48" i="66" s="1"/>
  <c r="E47" i="65"/>
  <c r="E47" i="66" s="1"/>
  <c r="E46" i="65"/>
  <c r="E46" i="66" s="1"/>
  <c r="E45" i="65"/>
  <c r="E45" i="66" s="1"/>
  <c r="E44" i="65"/>
  <c r="E44" i="66" s="1"/>
  <c r="E43" i="65"/>
  <c r="E43" i="66" s="1"/>
  <c r="E42" i="65"/>
  <c r="E42" i="66" s="1"/>
  <c r="E41" i="65"/>
  <c r="E41" i="66" s="1"/>
  <c r="E40" i="65"/>
  <c r="E40" i="66" s="1"/>
  <c r="E39" i="65"/>
  <c r="E39" i="66" s="1"/>
  <c r="E38" i="65"/>
  <c r="E38" i="66" s="1"/>
  <c r="E37" i="65"/>
  <c r="E37" i="66" s="1"/>
  <c r="E36" i="65"/>
  <c r="E36" i="66" s="1"/>
  <c r="E35" i="65"/>
  <c r="E35" i="66" s="1"/>
  <c r="E34" i="65"/>
  <c r="E34" i="66" s="1"/>
  <c r="E33" i="65"/>
  <c r="E33" i="66" s="1"/>
  <c r="E32" i="65"/>
  <c r="E32" i="66" s="1"/>
  <c r="E31" i="65"/>
  <c r="E31" i="66" s="1"/>
  <c r="E30" i="65"/>
  <c r="E30" i="66" s="1"/>
  <c r="E29" i="65"/>
  <c r="E29" i="66" s="1"/>
  <c r="E28" i="65"/>
  <c r="E28" i="66" s="1"/>
  <c r="E27" i="65"/>
  <c r="E27" i="66" s="1"/>
  <c r="E26" i="65"/>
  <c r="E26" i="66" s="1"/>
  <c r="E25" i="65"/>
  <c r="E25" i="66" s="1"/>
  <c r="E24" i="65"/>
  <c r="E24" i="66" s="1"/>
  <c r="E23" i="65"/>
  <c r="E23" i="66" s="1"/>
  <c r="E22" i="65"/>
  <c r="E22" i="66" s="1"/>
  <c r="E21" i="65"/>
  <c r="E21" i="66" s="1"/>
  <c r="E20" i="65"/>
  <c r="E20" i="66" s="1"/>
  <c r="E19" i="65"/>
  <c r="E19" i="66" s="1"/>
  <c r="E18" i="65"/>
  <c r="E18" i="66" s="1"/>
  <c r="E17" i="65"/>
  <c r="E17" i="66" s="1"/>
  <c r="E16" i="65"/>
  <c r="E16" i="66" s="1"/>
  <c r="E15" i="65"/>
  <c r="E15" i="66" s="1"/>
  <c r="E14" i="65"/>
  <c r="E14" i="66" s="1"/>
  <c r="E13" i="65"/>
  <c r="E13" i="66" s="1"/>
  <c r="E12" i="65"/>
  <c r="E12" i="66" s="1"/>
  <c r="E11" i="65"/>
  <c r="E11" i="66" s="1"/>
  <c r="E10" i="65"/>
  <c r="E10" i="66" s="1"/>
  <c r="E9" i="65"/>
  <c r="E9" i="66" s="1"/>
  <c r="E8" i="65"/>
  <c r="E8" i="66" s="1"/>
  <c r="E7" i="65"/>
  <c r="E7" i="66" s="1"/>
  <c r="L6" i="65"/>
  <c r="K6" i="65"/>
  <c r="J6" i="65"/>
  <c r="I6" i="65"/>
  <c r="H6" i="65"/>
  <c r="G6" i="65"/>
  <c r="F6" i="65"/>
  <c r="E6" i="65"/>
  <c r="D6" i="65"/>
  <c r="B6" i="65"/>
  <c r="A6" i="65"/>
  <c r="A1" i="65"/>
  <c r="C127" i="64"/>
  <c r="C127" i="65" s="1"/>
  <c r="C127" i="66" s="1"/>
  <c r="B127" i="64"/>
  <c r="B127" i="65" s="1"/>
  <c r="B127" i="66" s="1"/>
  <c r="A127" i="64"/>
  <c r="C126" i="64"/>
  <c r="C126" i="65" s="1"/>
  <c r="C126" i="66" s="1"/>
  <c r="B126" i="64"/>
  <c r="A126" i="64"/>
  <c r="A126" i="65" s="1"/>
  <c r="A126" i="66" s="1"/>
  <c r="C125" i="64"/>
  <c r="C125" i="65" s="1"/>
  <c r="C125" i="66" s="1"/>
  <c r="B125" i="64"/>
  <c r="B125" i="65" s="1"/>
  <c r="B125" i="66" s="1"/>
  <c r="A125" i="64"/>
  <c r="C124" i="64"/>
  <c r="C124" i="65" s="1"/>
  <c r="C124" i="66" s="1"/>
  <c r="B124" i="64"/>
  <c r="A124" i="64"/>
  <c r="A124" i="65" s="1"/>
  <c r="A124" i="66" s="1"/>
  <c r="C123" i="64"/>
  <c r="C123" i="65" s="1"/>
  <c r="C123" i="66" s="1"/>
  <c r="B123" i="64"/>
  <c r="B123" i="65" s="1"/>
  <c r="B123" i="66" s="1"/>
  <c r="A123" i="64"/>
  <c r="A123" i="65" s="1"/>
  <c r="A123" i="66" s="1"/>
  <c r="C122" i="64"/>
  <c r="C122" i="65" s="1"/>
  <c r="C122" i="66" s="1"/>
  <c r="B122" i="64"/>
  <c r="A122" i="64"/>
  <c r="A122" i="65" s="1"/>
  <c r="A122" i="66" s="1"/>
  <c r="C121" i="64"/>
  <c r="C121" i="65" s="1"/>
  <c r="C121" i="66" s="1"/>
  <c r="B121" i="64"/>
  <c r="B121" i="65" s="1"/>
  <c r="B121" i="66" s="1"/>
  <c r="A121" i="64"/>
  <c r="C120" i="64"/>
  <c r="C120" i="65" s="1"/>
  <c r="C120" i="66" s="1"/>
  <c r="B120" i="64"/>
  <c r="B120" i="65" s="1"/>
  <c r="B120" i="66" s="1"/>
  <c r="A120" i="64"/>
  <c r="C119" i="64"/>
  <c r="C119" i="65" s="1"/>
  <c r="C119" i="66" s="1"/>
  <c r="B119" i="64"/>
  <c r="B119" i="65" s="1"/>
  <c r="B119" i="66" s="1"/>
  <c r="A119" i="64"/>
  <c r="C118" i="64"/>
  <c r="C118" i="65" s="1"/>
  <c r="C118" i="66" s="1"/>
  <c r="B118" i="64"/>
  <c r="A118" i="64"/>
  <c r="A118" i="65" s="1"/>
  <c r="A118" i="66" s="1"/>
  <c r="C117" i="64"/>
  <c r="C117" i="65" s="1"/>
  <c r="C117" i="66" s="1"/>
  <c r="B117" i="64"/>
  <c r="B117" i="65" s="1"/>
  <c r="B117" i="66" s="1"/>
  <c r="A117" i="64"/>
  <c r="C116" i="64"/>
  <c r="C116" i="65" s="1"/>
  <c r="C116" i="66" s="1"/>
  <c r="B116" i="64"/>
  <c r="A116" i="64"/>
  <c r="A116" i="65" s="1"/>
  <c r="A116" i="66" s="1"/>
  <c r="C115" i="64"/>
  <c r="C115" i="65" s="1"/>
  <c r="C115" i="66" s="1"/>
  <c r="B115" i="64"/>
  <c r="B115" i="65" s="1"/>
  <c r="B115" i="66" s="1"/>
  <c r="A115" i="64"/>
  <c r="A115" i="65" s="1"/>
  <c r="A115" i="66" s="1"/>
  <c r="C114" i="64"/>
  <c r="C114" i="65" s="1"/>
  <c r="C114" i="66" s="1"/>
  <c r="B114" i="64"/>
  <c r="A114" i="64"/>
  <c r="A114" i="65" s="1"/>
  <c r="A114" i="66" s="1"/>
  <c r="C113" i="64"/>
  <c r="C113" i="65" s="1"/>
  <c r="C113" i="66" s="1"/>
  <c r="B113" i="64"/>
  <c r="B113" i="65" s="1"/>
  <c r="B113" i="66" s="1"/>
  <c r="A113" i="64"/>
  <c r="C112" i="64"/>
  <c r="C112" i="65" s="1"/>
  <c r="C112" i="66" s="1"/>
  <c r="B112" i="64"/>
  <c r="B112" i="65" s="1"/>
  <c r="B112" i="66" s="1"/>
  <c r="A112" i="64"/>
  <c r="C111" i="64"/>
  <c r="C111" i="65" s="1"/>
  <c r="C111" i="66" s="1"/>
  <c r="B111" i="64"/>
  <c r="B111" i="65" s="1"/>
  <c r="B111" i="66" s="1"/>
  <c r="A111" i="64"/>
  <c r="C110" i="64"/>
  <c r="C110" i="65" s="1"/>
  <c r="C110" i="66" s="1"/>
  <c r="B110" i="64"/>
  <c r="A110" i="64"/>
  <c r="A110" i="65" s="1"/>
  <c r="A110" i="66" s="1"/>
  <c r="C109" i="64"/>
  <c r="C109" i="65" s="1"/>
  <c r="C109" i="66" s="1"/>
  <c r="B109" i="64"/>
  <c r="A109" i="64"/>
  <c r="C108" i="64"/>
  <c r="C108" i="65" s="1"/>
  <c r="C108" i="66" s="1"/>
  <c r="B108" i="64"/>
  <c r="B108" i="65" s="1"/>
  <c r="B108" i="66" s="1"/>
  <c r="A108" i="64"/>
  <c r="C107" i="64"/>
  <c r="C107" i="65" s="1"/>
  <c r="C107" i="66" s="1"/>
  <c r="B107" i="64"/>
  <c r="B107" i="65" s="1"/>
  <c r="B107" i="66" s="1"/>
  <c r="A107" i="64"/>
  <c r="C106" i="64"/>
  <c r="C106" i="65" s="1"/>
  <c r="C106" i="66" s="1"/>
  <c r="B106" i="64"/>
  <c r="A106" i="64"/>
  <c r="A106" i="65" s="1"/>
  <c r="A106" i="66" s="1"/>
  <c r="C105" i="64"/>
  <c r="C105" i="65" s="1"/>
  <c r="C105" i="66" s="1"/>
  <c r="B105" i="64"/>
  <c r="B105" i="65" s="1"/>
  <c r="B105" i="66" s="1"/>
  <c r="A105" i="64"/>
  <c r="C104" i="64"/>
  <c r="C104" i="65" s="1"/>
  <c r="C104" i="66" s="1"/>
  <c r="B104" i="64"/>
  <c r="B104" i="65" s="1"/>
  <c r="B104" i="66" s="1"/>
  <c r="A104" i="64"/>
  <c r="C103" i="64"/>
  <c r="C103" i="65" s="1"/>
  <c r="C103" i="66" s="1"/>
  <c r="B103" i="64"/>
  <c r="B103" i="65" s="1"/>
  <c r="B103" i="66" s="1"/>
  <c r="A103" i="64"/>
  <c r="C102" i="64"/>
  <c r="C102" i="65" s="1"/>
  <c r="C102" i="66" s="1"/>
  <c r="B102" i="64"/>
  <c r="A102" i="64"/>
  <c r="A102" i="65" s="1"/>
  <c r="A102" i="66" s="1"/>
  <c r="C101" i="64"/>
  <c r="C101" i="65" s="1"/>
  <c r="C101" i="66" s="1"/>
  <c r="B101" i="64"/>
  <c r="B101" i="65" s="1"/>
  <c r="B101" i="66" s="1"/>
  <c r="A101" i="64"/>
  <c r="C100" i="64"/>
  <c r="C100" i="65" s="1"/>
  <c r="C100" i="66" s="1"/>
  <c r="B100" i="64"/>
  <c r="B100" i="65" s="1"/>
  <c r="B100" i="66" s="1"/>
  <c r="A100" i="64"/>
  <c r="C99" i="64"/>
  <c r="C99" i="65" s="1"/>
  <c r="C99" i="66" s="1"/>
  <c r="B99" i="64"/>
  <c r="B99" i="65" s="1"/>
  <c r="B99" i="66" s="1"/>
  <c r="A99" i="64"/>
  <c r="C98" i="64"/>
  <c r="C98" i="65" s="1"/>
  <c r="C98" i="66" s="1"/>
  <c r="B98" i="64"/>
  <c r="A98" i="64"/>
  <c r="A98" i="65" s="1"/>
  <c r="A98" i="66" s="1"/>
  <c r="C97" i="64"/>
  <c r="C97" i="65" s="1"/>
  <c r="C97" i="66" s="1"/>
  <c r="B97" i="64"/>
  <c r="B97" i="65" s="1"/>
  <c r="B97" i="66" s="1"/>
  <c r="A97" i="64"/>
  <c r="A97" i="65" s="1"/>
  <c r="A97" i="66" s="1"/>
  <c r="C96" i="64"/>
  <c r="C96" i="65" s="1"/>
  <c r="C96" i="66" s="1"/>
  <c r="B96" i="64"/>
  <c r="B96" i="65" s="1"/>
  <c r="B96" i="66" s="1"/>
  <c r="A96" i="64"/>
  <c r="C95" i="64"/>
  <c r="C95" i="65" s="1"/>
  <c r="C95" i="66" s="1"/>
  <c r="B95" i="64"/>
  <c r="B95" i="65" s="1"/>
  <c r="B95" i="66" s="1"/>
  <c r="A95" i="64"/>
  <c r="C94" i="64"/>
  <c r="C94" i="65" s="1"/>
  <c r="C94" i="66" s="1"/>
  <c r="B94" i="64"/>
  <c r="A94" i="64"/>
  <c r="A94" i="65" s="1"/>
  <c r="A94" i="66" s="1"/>
  <c r="C93" i="64"/>
  <c r="C93" i="65" s="1"/>
  <c r="C93" i="66" s="1"/>
  <c r="B93" i="64"/>
  <c r="B93" i="65" s="1"/>
  <c r="B93" i="66" s="1"/>
  <c r="A93" i="64"/>
  <c r="C92" i="64"/>
  <c r="C92" i="65" s="1"/>
  <c r="C92" i="66" s="1"/>
  <c r="B92" i="64"/>
  <c r="B92" i="65" s="1"/>
  <c r="B92" i="66" s="1"/>
  <c r="A92" i="64"/>
  <c r="C91" i="64"/>
  <c r="C91" i="65" s="1"/>
  <c r="C91" i="66" s="1"/>
  <c r="B91" i="64"/>
  <c r="B91" i="65" s="1"/>
  <c r="B91" i="66" s="1"/>
  <c r="A91" i="64"/>
  <c r="C90" i="64"/>
  <c r="C90" i="65" s="1"/>
  <c r="C90" i="66" s="1"/>
  <c r="B90" i="64"/>
  <c r="A90" i="64"/>
  <c r="A90" i="65" s="1"/>
  <c r="A90" i="66" s="1"/>
  <c r="C89" i="64"/>
  <c r="C89" i="65" s="1"/>
  <c r="C89" i="66" s="1"/>
  <c r="B89" i="64"/>
  <c r="B89" i="65" s="1"/>
  <c r="B89" i="66" s="1"/>
  <c r="A89" i="64"/>
  <c r="C88" i="64"/>
  <c r="C88" i="65" s="1"/>
  <c r="C88" i="66" s="1"/>
  <c r="B88" i="64"/>
  <c r="B88" i="65" s="1"/>
  <c r="B88" i="66" s="1"/>
  <c r="A88" i="64"/>
  <c r="C87" i="64"/>
  <c r="C87" i="65" s="1"/>
  <c r="C87" i="66" s="1"/>
  <c r="B87" i="64"/>
  <c r="B87" i="65" s="1"/>
  <c r="B87" i="66" s="1"/>
  <c r="A87" i="64"/>
  <c r="C86" i="64"/>
  <c r="C86" i="65" s="1"/>
  <c r="C86" i="66" s="1"/>
  <c r="B86" i="64"/>
  <c r="A86" i="64"/>
  <c r="A86" i="65" s="1"/>
  <c r="A86" i="66" s="1"/>
  <c r="C85" i="64"/>
  <c r="C85" i="65" s="1"/>
  <c r="C85" i="66" s="1"/>
  <c r="B85" i="64"/>
  <c r="A85" i="64"/>
  <c r="C84" i="64"/>
  <c r="C84" i="65" s="1"/>
  <c r="C84" i="66" s="1"/>
  <c r="B84" i="64"/>
  <c r="B84" i="65" s="1"/>
  <c r="B84" i="66" s="1"/>
  <c r="A84" i="64"/>
  <c r="C83" i="64"/>
  <c r="C83" i="65" s="1"/>
  <c r="C83" i="66" s="1"/>
  <c r="B83" i="64"/>
  <c r="B83" i="65" s="1"/>
  <c r="B83" i="66" s="1"/>
  <c r="A83" i="64"/>
  <c r="C82" i="64"/>
  <c r="C82" i="65" s="1"/>
  <c r="C82" i="66" s="1"/>
  <c r="B82" i="64"/>
  <c r="A82" i="64"/>
  <c r="A82" i="65" s="1"/>
  <c r="A82" i="66" s="1"/>
  <c r="C81" i="64"/>
  <c r="C81" i="65" s="1"/>
  <c r="C81" i="66" s="1"/>
  <c r="B81" i="64"/>
  <c r="B81" i="65" s="1"/>
  <c r="B81" i="66" s="1"/>
  <c r="A81" i="64"/>
  <c r="C80" i="64"/>
  <c r="C80" i="65" s="1"/>
  <c r="C80" i="66" s="1"/>
  <c r="B80" i="64"/>
  <c r="B80" i="65" s="1"/>
  <c r="B80" i="66" s="1"/>
  <c r="A80" i="64"/>
  <c r="C79" i="64"/>
  <c r="C79" i="65" s="1"/>
  <c r="C79" i="66" s="1"/>
  <c r="B79" i="64"/>
  <c r="B79" i="65" s="1"/>
  <c r="B79" i="66" s="1"/>
  <c r="A79" i="64"/>
  <c r="C78" i="64"/>
  <c r="C78" i="65" s="1"/>
  <c r="C78" i="66" s="1"/>
  <c r="B78" i="64"/>
  <c r="A78" i="64"/>
  <c r="A78" i="65" s="1"/>
  <c r="A78" i="66" s="1"/>
  <c r="C77" i="64"/>
  <c r="C77" i="65" s="1"/>
  <c r="C77" i="66" s="1"/>
  <c r="B77" i="64"/>
  <c r="B77" i="65" s="1"/>
  <c r="B77" i="66" s="1"/>
  <c r="A77" i="64"/>
  <c r="C76" i="64"/>
  <c r="C76" i="65" s="1"/>
  <c r="C76" i="66" s="1"/>
  <c r="B76" i="64"/>
  <c r="B76" i="65" s="1"/>
  <c r="B76" i="66" s="1"/>
  <c r="A76" i="64"/>
  <c r="C75" i="64"/>
  <c r="C75" i="65" s="1"/>
  <c r="C75" i="66" s="1"/>
  <c r="B75" i="64"/>
  <c r="B75" i="65" s="1"/>
  <c r="B75" i="66" s="1"/>
  <c r="A75" i="64"/>
  <c r="C74" i="64"/>
  <c r="C74" i="65" s="1"/>
  <c r="C74" i="66" s="1"/>
  <c r="B74" i="64"/>
  <c r="A74" i="64"/>
  <c r="A74" i="65" s="1"/>
  <c r="A74" i="66" s="1"/>
  <c r="C73" i="64"/>
  <c r="C73" i="65" s="1"/>
  <c r="C73" i="66" s="1"/>
  <c r="B73" i="64"/>
  <c r="B73" i="65" s="1"/>
  <c r="B73" i="66" s="1"/>
  <c r="A73" i="64"/>
  <c r="A73" i="65" s="1"/>
  <c r="A73" i="66" s="1"/>
  <c r="C72" i="64"/>
  <c r="C72" i="65" s="1"/>
  <c r="C72" i="66" s="1"/>
  <c r="B72" i="64"/>
  <c r="B72" i="65" s="1"/>
  <c r="B72" i="66" s="1"/>
  <c r="A72" i="64"/>
  <c r="C71" i="64"/>
  <c r="C71" i="65" s="1"/>
  <c r="C71" i="66" s="1"/>
  <c r="B71" i="64"/>
  <c r="B71" i="65" s="1"/>
  <c r="B71" i="66" s="1"/>
  <c r="A71" i="64"/>
  <c r="C70" i="64"/>
  <c r="C70" i="65" s="1"/>
  <c r="C70" i="66" s="1"/>
  <c r="B70" i="64"/>
  <c r="B70" i="65" s="1"/>
  <c r="B70" i="66" s="1"/>
  <c r="A70" i="64"/>
  <c r="C69" i="64"/>
  <c r="C69" i="65" s="1"/>
  <c r="C69" i="66" s="1"/>
  <c r="B69" i="64"/>
  <c r="B69" i="65" s="1"/>
  <c r="B69" i="66" s="1"/>
  <c r="A69" i="64"/>
  <c r="C68" i="64"/>
  <c r="C68" i="65" s="1"/>
  <c r="C68" i="66" s="1"/>
  <c r="B68" i="64"/>
  <c r="B68" i="65" s="1"/>
  <c r="B68" i="66" s="1"/>
  <c r="A68" i="64"/>
  <c r="A68" i="65" s="1"/>
  <c r="A68" i="66" s="1"/>
  <c r="C67" i="64"/>
  <c r="C67" i="65" s="1"/>
  <c r="C67" i="66" s="1"/>
  <c r="B67" i="64"/>
  <c r="B67" i="65" s="1"/>
  <c r="B67" i="66" s="1"/>
  <c r="A67" i="64"/>
  <c r="C66" i="64"/>
  <c r="C66" i="65" s="1"/>
  <c r="C66" i="66" s="1"/>
  <c r="B66" i="64"/>
  <c r="B66" i="65" s="1"/>
  <c r="B66" i="66" s="1"/>
  <c r="A66" i="64"/>
  <c r="A66" i="65" s="1"/>
  <c r="A66" i="66" s="1"/>
  <c r="C65" i="64"/>
  <c r="C65" i="65" s="1"/>
  <c r="C65" i="66" s="1"/>
  <c r="B65" i="64"/>
  <c r="B65" i="65" s="1"/>
  <c r="B65" i="66" s="1"/>
  <c r="A65" i="64"/>
  <c r="A65" i="65" s="1"/>
  <c r="A65" i="66" s="1"/>
  <c r="C64" i="64"/>
  <c r="C64" i="65" s="1"/>
  <c r="C64" i="66" s="1"/>
  <c r="B64" i="64"/>
  <c r="A64" i="64"/>
  <c r="A64" i="65" s="1"/>
  <c r="A64" i="66" s="1"/>
  <c r="C63" i="64"/>
  <c r="C63" i="65" s="1"/>
  <c r="C63" i="66" s="1"/>
  <c r="B63" i="64"/>
  <c r="B63" i="65" s="1"/>
  <c r="B63" i="66" s="1"/>
  <c r="A63" i="64"/>
  <c r="A63" i="65" s="1"/>
  <c r="A63" i="66" s="1"/>
  <c r="C62" i="64"/>
  <c r="C62" i="65" s="1"/>
  <c r="C62" i="66" s="1"/>
  <c r="B62" i="64"/>
  <c r="B62" i="65" s="1"/>
  <c r="B62" i="66" s="1"/>
  <c r="A62" i="64"/>
  <c r="C61" i="64"/>
  <c r="C61" i="65" s="1"/>
  <c r="C61" i="66" s="1"/>
  <c r="B61" i="64"/>
  <c r="B61" i="65" s="1"/>
  <c r="B61" i="66" s="1"/>
  <c r="A61" i="64"/>
  <c r="A61" i="65" s="1"/>
  <c r="A61" i="66" s="1"/>
  <c r="C60" i="64"/>
  <c r="C60" i="65" s="1"/>
  <c r="C60" i="66" s="1"/>
  <c r="B60" i="64"/>
  <c r="B60" i="65" s="1"/>
  <c r="B60" i="66" s="1"/>
  <c r="A60" i="64"/>
  <c r="A60" i="65" s="1"/>
  <c r="A60" i="66" s="1"/>
  <c r="C59" i="64"/>
  <c r="C59" i="65" s="1"/>
  <c r="C59" i="66" s="1"/>
  <c r="B59" i="64"/>
  <c r="B59" i="65" s="1"/>
  <c r="B59" i="66" s="1"/>
  <c r="A59" i="64"/>
  <c r="C58" i="64"/>
  <c r="C58" i="65" s="1"/>
  <c r="C58" i="66" s="1"/>
  <c r="B58" i="64"/>
  <c r="B58" i="65" s="1"/>
  <c r="B58" i="66" s="1"/>
  <c r="A58" i="64"/>
  <c r="C57" i="64"/>
  <c r="C57" i="65" s="1"/>
  <c r="C57" i="66" s="1"/>
  <c r="B57" i="64"/>
  <c r="B57" i="65" s="1"/>
  <c r="B57" i="66" s="1"/>
  <c r="A57" i="64"/>
  <c r="A57" i="65" s="1"/>
  <c r="A57" i="66" s="1"/>
  <c r="C56" i="64"/>
  <c r="C56" i="65" s="1"/>
  <c r="C56" i="66" s="1"/>
  <c r="B56" i="64"/>
  <c r="A56" i="64"/>
  <c r="A56" i="65" s="1"/>
  <c r="A56" i="66" s="1"/>
  <c r="C55" i="64"/>
  <c r="C55" i="65" s="1"/>
  <c r="C55" i="66" s="1"/>
  <c r="B55" i="64"/>
  <c r="B55" i="65" s="1"/>
  <c r="B55" i="66" s="1"/>
  <c r="A55" i="64"/>
  <c r="A55" i="65" s="1"/>
  <c r="A55" i="66" s="1"/>
  <c r="C54" i="64"/>
  <c r="C54" i="65" s="1"/>
  <c r="C54" i="66" s="1"/>
  <c r="B54" i="64"/>
  <c r="B54" i="65" s="1"/>
  <c r="B54" i="66" s="1"/>
  <c r="A54" i="64"/>
  <c r="C53" i="64"/>
  <c r="C53" i="65" s="1"/>
  <c r="C53" i="66" s="1"/>
  <c r="B53" i="64"/>
  <c r="B53" i="65" s="1"/>
  <c r="B53" i="66" s="1"/>
  <c r="A53" i="64"/>
  <c r="A53" i="65" s="1"/>
  <c r="A53" i="66" s="1"/>
  <c r="C52" i="64"/>
  <c r="C52" i="65" s="1"/>
  <c r="C52" i="66" s="1"/>
  <c r="B52" i="64"/>
  <c r="B52" i="65" s="1"/>
  <c r="B52" i="66" s="1"/>
  <c r="A52" i="64"/>
  <c r="A52" i="65" s="1"/>
  <c r="A52" i="66" s="1"/>
  <c r="C51" i="64"/>
  <c r="C51" i="65" s="1"/>
  <c r="C51" i="66" s="1"/>
  <c r="B51" i="64"/>
  <c r="B51" i="65" s="1"/>
  <c r="B51" i="66" s="1"/>
  <c r="A51" i="64"/>
  <c r="C50" i="64"/>
  <c r="C50" i="65" s="1"/>
  <c r="C50" i="66" s="1"/>
  <c r="B50" i="64"/>
  <c r="B50" i="65" s="1"/>
  <c r="B50" i="66" s="1"/>
  <c r="A50" i="64"/>
  <c r="A50" i="65" s="1"/>
  <c r="A50" i="66" s="1"/>
  <c r="C49" i="64"/>
  <c r="C49" i="65" s="1"/>
  <c r="C49" i="66" s="1"/>
  <c r="B49" i="64"/>
  <c r="B49" i="65" s="1"/>
  <c r="B49" i="66" s="1"/>
  <c r="A49" i="64"/>
  <c r="C48" i="64"/>
  <c r="C48" i="65" s="1"/>
  <c r="C48" i="66" s="1"/>
  <c r="B48" i="64"/>
  <c r="A48" i="64"/>
  <c r="A48" i="65" s="1"/>
  <c r="A48" i="66" s="1"/>
  <c r="C47" i="64"/>
  <c r="C47" i="65" s="1"/>
  <c r="C47" i="66" s="1"/>
  <c r="B47" i="64"/>
  <c r="B47" i="65" s="1"/>
  <c r="B47" i="66" s="1"/>
  <c r="A47" i="64"/>
  <c r="A47" i="65" s="1"/>
  <c r="A47" i="66" s="1"/>
  <c r="C46" i="64"/>
  <c r="C46" i="65" s="1"/>
  <c r="C46" i="66" s="1"/>
  <c r="B46" i="64"/>
  <c r="B46" i="65" s="1"/>
  <c r="B46" i="66" s="1"/>
  <c r="A46" i="64"/>
  <c r="C45" i="64"/>
  <c r="C45" i="65" s="1"/>
  <c r="C45" i="66" s="1"/>
  <c r="B45" i="64"/>
  <c r="A45" i="64"/>
  <c r="A45" i="65" s="1"/>
  <c r="A45" i="66" s="1"/>
  <c r="C44" i="64"/>
  <c r="C44" i="65" s="1"/>
  <c r="C44" i="66" s="1"/>
  <c r="B44" i="64"/>
  <c r="B44" i="65" s="1"/>
  <c r="B44" i="66" s="1"/>
  <c r="A44" i="64"/>
  <c r="A44" i="65" s="1"/>
  <c r="A44" i="66" s="1"/>
  <c r="C43" i="64"/>
  <c r="C43" i="65" s="1"/>
  <c r="C43" i="66" s="1"/>
  <c r="B43" i="64"/>
  <c r="B43" i="65" s="1"/>
  <c r="B43" i="66" s="1"/>
  <c r="A43" i="64"/>
  <c r="C42" i="64"/>
  <c r="C42" i="65" s="1"/>
  <c r="C42" i="66" s="1"/>
  <c r="B42" i="64"/>
  <c r="B42" i="65" s="1"/>
  <c r="B42" i="66" s="1"/>
  <c r="A42" i="64"/>
  <c r="C41" i="64"/>
  <c r="C41" i="65" s="1"/>
  <c r="C41" i="66" s="1"/>
  <c r="B41" i="64"/>
  <c r="B41" i="65" s="1"/>
  <c r="B41" i="66" s="1"/>
  <c r="A41" i="64"/>
  <c r="A41" i="65" s="1"/>
  <c r="A41" i="66" s="1"/>
  <c r="C40" i="64"/>
  <c r="C40" i="65" s="1"/>
  <c r="C40" i="66" s="1"/>
  <c r="B40" i="64"/>
  <c r="A40" i="64"/>
  <c r="A40" i="65" s="1"/>
  <c r="A40" i="66" s="1"/>
  <c r="C39" i="64"/>
  <c r="C39" i="65" s="1"/>
  <c r="C39" i="66" s="1"/>
  <c r="B39" i="64"/>
  <c r="B39" i="65" s="1"/>
  <c r="B39" i="66" s="1"/>
  <c r="A39" i="64"/>
  <c r="A39" i="65" s="1"/>
  <c r="A39" i="66" s="1"/>
  <c r="C38" i="64"/>
  <c r="C38" i="65" s="1"/>
  <c r="C38" i="66" s="1"/>
  <c r="B38" i="64"/>
  <c r="B38" i="65" s="1"/>
  <c r="B38" i="66" s="1"/>
  <c r="A38" i="64"/>
  <c r="C37" i="64"/>
  <c r="C37" i="65" s="1"/>
  <c r="C37" i="66" s="1"/>
  <c r="B37" i="64"/>
  <c r="A37" i="64"/>
  <c r="A37" i="65" s="1"/>
  <c r="A37" i="66" s="1"/>
  <c r="C36" i="64"/>
  <c r="C36" i="65" s="1"/>
  <c r="C36" i="66" s="1"/>
  <c r="B36" i="64"/>
  <c r="B36" i="65" s="1"/>
  <c r="B36" i="66" s="1"/>
  <c r="A36" i="64"/>
  <c r="A36" i="65" s="1"/>
  <c r="A36" i="66" s="1"/>
  <c r="C35" i="64"/>
  <c r="C35" i="65" s="1"/>
  <c r="C35" i="66" s="1"/>
  <c r="B35" i="64"/>
  <c r="B35" i="65" s="1"/>
  <c r="B35" i="66" s="1"/>
  <c r="A35" i="64"/>
  <c r="C34" i="64"/>
  <c r="C34" i="65" s="1"/>
  <c r="C34" i="66" s="1"/>
  <c r="B34" i="64"/>
  <c r="B34" i="65" s="1"/>
  <c r="B34" i="66" s="1"/>
  <c r="A34" i="64"/>
  <c r="C33" i="64"/>
  <c r="C33" i="65" s="1"/>
  <c r="C33" i="66" s="1"/>
  <c r="B33" i="64"/>
  <c r="B33" i="65" s="1"/>
  <c r="B33" i="66" s="1"/>
  <c r="A33" i="64"/>
  <c r="A33" i="65" s="1"/>
  <c r="A33" i="66" s="1"/>
  <c r="C32" i="64"/>
  <c r="C32" i="65" s="1"/>
  <c r="C32" i="66" s="1"/>
  <c r="B32" i="64"/>
  <c r="A32" i="64"/>
  <c r="A32" i="65" s="1"/>
  <c r="A32" i="66" s="1"/>
  <c r="C31" i="64"/>
  <c r="C31" i="65" s="1"/>
  <c r="C31" i="66" s="1"/>
  <c r="B31" i="64"/>
  <c r="B31" i="65" s="1"/>
  <c r="B31" i="66" s="1"/>
  <c r="A31" i="64"/>
  <c r="A31" i="65" s="1"/>
  <c r="A31" i="66" s="1"/>
  <c r="C30" i="64"/>
  <c r="C30" i="65" s="1"/>
  <c r="C30" i="66" s="1"/>
  <c r="B30" i="64"/>
  <c r="B30" i="65" s="1"/>
  <c r="B30" i="66" s="1"/>
  <c r="A30" i="64"/>
  <c r="C29" i="64"/>
  <c r="C29" i="65" s="1"/>
  <c r="C29" i="66" s="1"/>
  <c r="B29" i="64"/>
  <c r="A29" i="64"/>
  <c r="A29" i="65" s="1"/>
  <c r="A29" i="66" s="1"/>
  <c r="C28" i="64"/>
  <c r="C28" i="65" s="1"/>
  <c r="C28" i="66" s="1"/>
  <c r="B28" i="64"/>
  <c r="B28" i="65" s="1"/>
  <c r="B28" i="66" s="1"/>
  <c r="A28" i="64"/>
  <c r="C27" i="64"/>
  <c r="C27" i="65" s="1"/>
  <c r="C27" i="66" s="1"/>
  <c r="B27" i="64"/>
  <c r="B27" i="65" s="1"/>
  <c r="B27" i="66" s="1"/>
  <c r="A27" i="64"/>
  <c r="C26" i="64"/>
  <c r="C26" i="65" s="1"/>
  <c r="C26" i="66" s="1"/>
  <c r="B26" i="64"/>
  <c r="B26" i="65" s="1"/>
  <c r="B26" i="66" s="1"/>
  <c r="A26" i="64"/>
  <c r="C25" i="64"/>
  <c r="C25" i="65" s="1"/>
  <c r="C25" i="66" s="1"/>
  <c r="B25" i="64"/>
  <c r="A25" i="64"/>
  <c r="A25" i="65" s="1"/>
  <c r="A25" i="66" s="1"/>
  <c r="C24" i="64"/>
  <c r="C24" i="65" s="1"/>
  <c r="C24" i="66" s="1"/>
  <c r="B24" i="64"/>
  <c r="A24" i="64"/>
  <c r="A24" i="65" s="1"/>
  <c r="A24" i="66" s="1"/>
  <c r="C23" i="64"/>
  <c r="C23" i="65" s="1"/>
  <c r="C23" i="66" s="1"/>
  <c r="B23" i="64"/>
  <c r="B23" i="65" s="1"/>
  <c r="B23" i="66" s="1"/>
  <c r="A23" i="64"/>
  <c r="A23" i="65" s="1"/>
  <c r="A23" i="66" s="1"/>
  <c r="C22" i="64"/>
  <c r="C22" i="65" s="1"/>
  <c r="C22" i="66" s="1"/>
  <c r="B22" i="64"/>
  <c r="B22" i="65" s="1"/>
  <c r="B22" i="66" s="1"/>
  <c r="A22" i="64"/>
  <c r="C21" i="64"/>
  <c r="C21" i="65" s="1"/>
  <c r="C21" i="66" s="1"/>
  <c r="B21" i="64"/>
  <c r="A21" i="64"/>
  <c r="A21" i="65" s="1"/>
  <c r="A21" i="66" s="1"/>
  <c r="C20" i="64"/>
  <c r="C20" i="65" s="1"/>
  <c r="C20" i="66" s="1"/>
  <c r="B20" i="64"/>
  <c r="B20" i="65" s="1"/>
  <c r="B20" i="66" s="1"/>
  <c r="A20" i="64"/>
  <c r="C19" i="64"/>
  <c r="C19" i="65" s="1"/>
  <c r="C19" i="66" s="1"/>
  <c r="B19" i="64"/>
  <c r="B19" i="65" s="1"/>
  <c r="B19" i="66" s="1"/>
  <c r="A19" i="64"/>
  <c r="C18" i="64"/>
  <c r="C18" i="65" s="1"/>
  <c r="C18" i="66" s="1"/>
  <c r="B18" i="64"/>
  <c r="B18" i="65" s="1"/>
  <c r="B18" i="66" s="1"/>
  <c r="A18" i="64"/>
  <c r="C17" i="64"/>
  <c r="C17" i="65" s="1"/>
  <c r="C17" i="66" s="1"/>
  <c r="B17" i="64"/>
  <c r="B17" i="65" s="1"/>
  <c r="B17" i="66" s="1"/>
  <c r="A17" i="64"/>
  <c r="A17" i="65" s="1"/>
  <c r="A17" i="66" s="1"/>
  <c r="C16" i="64"/>
  <c r="C16" i="65" s="1"/>
  <c r="C16" i="66" s="1"/>
  <c r="B16" i="64"/>
  <c r="A16" i="64"/>
  <c r="A16" i="65" s="1"/>
  <c r="A16" i="66" s="1"/>
  <c r="C15" i="64"/>
  <c r="C15" i="65" s="1"/>
  <c r="C15" i="66" s="1"/>
  <c r="B15" i="64"/>
  <c r="A15" i="64"/>
  <c r="C14" i="64"/>
  <c r="C14" i="65" s="1"/>
  <c r="C14" i="66" s="1"/>
  <c r="B14" i="64"/>
  <c r="B14" i="65" s="1"/>
  <c r="B14" i="66" s="1"/>
  <c r="A14" i="64"/>
  <c r="C13" i="64"/>
  <c r="C13" i="65" s="1"/>
  <c r="C13" i="66" s="1"/>
  <c r="B13" i="64"/>
  <c r="B13" i="65" s="1"/>
  <c r="B13" i="66" s="1"/>
  <c r="A13" i="64"/>
  <c r="A13" i="65" s="1"/>
  <c r="A13" i="66" s="1"/>
  <c r="C12" i="64"/>
  <c r="C12" i="65" s="1"/>
  <c r="C12" i="66" s="1"/>
  <c r="B12" i="64"/>
  <c r="A12" i="64"/>
  <c r="C11" i="64"/>
  <c r="C11" i="65" s="1"/>
  <c r="C11" i="66" s="1"/>
  <c r="B11" i="64"/>
  <c r="B11" i="65" s="1"/>
  <c r="B11" i="66" s="1"/>
  <c r="A11" i="64"/>
  <c r="C10" i="64"/>
  <c r="C10" i="65" s="1"/>
  <c r="C10" i="66" s="1"/>
  <c r="B10" i="64"/>
  <c r="B10" i="65" s="1"/>
  <c r="B10" i="66" s="1"/>
  <c r="A10" i="64"/>
  <c r="A10" i="65" s="1"/>
  <c r="A10" i="66" s="1"/>
  <c r="C9" i="64"/>
  <c r="C9" i="65" s="1"/>
  <c r="C9" i="66" s="1"/>
  <c r="B9" i="64"/>
  <c r="A9" i="64"/>
  <c r="A9" i="65" s="1"/>
  <c r="A9" i="66" s="1"/>
  <c r="C8" i="64"/>
  <c r="C8" i="65" s="1"/>
  <c r="C8" i="66" s="1"/>
  <c r="B8" i="64"/>
  <c r="A8" i="64"/>
  <c r="C7" i="64"/>
  <c r="C7" i="65" s="1"/>
  <c r="C7" i="66" s="1"/>
  <c r="B7" i="64"/>
  <c r="B7" i="65" s="1"/>
  <c r="B7" i="66" s="1"/>
  <c r="A7" i="64"/>
  <c r="A1" i="64"/>
  <c r="O128" i="79"/>
  <c r="N128" i="79"/>
  <c r="M128" i="79"/>
  <c r="L128" i="79"/>
  <c r="K128" i="79"/>
  <c r="J128" i="79"/>
  <c r="I128" i="79"/>
  <c r="H128" i="79"/>
  <c r="G128" i="79"/>
  <c r="F128" i="79"/>
  <c r="E128" i="79"/>
  <c r="D128" i="79"/>
  <c r="D127" i="64" s="1"/>
  <c r="D127" i="65" s="1"/>
  <c r="D127" i="66" s="1"/>
  <c r="C128" i="79"/>
  <c r="B128" i="79"/>
  <c r="Q128" i="79" s="1"/>
  <c r="A128" i="79"/>
  <c r="O127" i="79"/>
  <c r="N127" i="79"/>
  <c r="M127" i="79"/>
  <c r="L127" i="79"/>
  <c r="K127" i="79"/>
  <c r="J127" i="79"/>
  <c r="I127" i="79"/>
  <c r="H127" i="79"/>
  <c r="G127" i="79"/>
  <c r="F127" i="79"/>
  <c r="E127" i="79"/>
  <c r="D127" i="79"/>
  <c r="D126" i="64" s="1"/>
  <c r="D126" i="65" s="1"/>
  <c r="D126" i="66" s="1"/>
  <c r="C127" i="79"/>
  <c r="B127" i="79"/>
  <c r="Q127" i="79" s="1"/>
  <c r="A127" i="79"/>
  <c r="O126" i="79"/>
  <c r="N126" i="79"/>
  <c r="M126" i="79"/>
  <c r="L126" i="79"/>
  <c r="K126" i="79"/>
  <c r="J126" i="79"/>
  <c r="I126" i="79"/>
  <c r="H126" i="79"/>
  <c r="G126" i="79"/>
  <c r="F126" i="79"/>
  <c r="E126" i="79"/>
  <c r="D126" i="79"/>
  <c r="D125" i="64" s="1"/>
  <c r="D125" i="65" s="1"/>
  <c r="D125" i="66" s="1"/>
  <c r="C126" i="79"/>
  <c r="B126" i="79"/>
  <c r="Q126" i="79" s="1"/>
  <c r="A126" i="79"/>
  <c r="O125" i="79"/>
  <c r="N125" i="79"/>
  <c r="M125" i="79"/>
  <c r="L125" i="79"/>
  <c r="K125" i="79"/>
  <c r="J125" i="79"/>
  <c r="I125" i="79"/>
  <c r="H125" i="79"/>
  <c r="G125" i="79"/>
  <c r="F125" i="79"/>
  <c r="E125" i="79"/>
  <c r="D125" i="79"/>
  <c r="D124" i="64" s="1"/>
  <c r="D124" i="65" s="1"/>
  <c r="D124" i="66" s="1"/>
  <c r="C125" i="79"/>
  <c r="B125" i="79"/>
  <c r="Q125" i="79" s="1"/>
  <c r="A125" i="79"/>
  <c r="O124" i="79"/>
  <c r="N124" i="79"/>
  <c r="M124" i="79"/>
  <c r="L124" i="79"/>
  <c r="K124" i="79"/>
  <c r="J124" i="79"/>
  <c r="I124" i="79"/>
  <c r="H124" i="79"/>
  <c r="G124" i="79"/>
  <c r="F124" i="79"/>
  <c r="E124" i="79"/>
  <c r="D124" i="79"/>
  <c r="D123" i="64" s="1"/>
  <c r="D123" i="65" s="1"/>
  <c r="D123" i="66" s="1"/>
  <c r="C124" i="79"/>
  <c r="B124" i="79"/>
  <c r="Q124" i="79" s="1"/>
  <c r="A124" i="79"/>
  <c r="O123" i="79"/>
  <c r="N123" i="79"/>
  <c r="M123" i="79"/>
  <c r="L123" i="79"/>
  <c r="K123" i="79"/>
  <c r="J123" i="79"/>
  <c r="I123" i="79"/>
  <c r="H123" i="79"/>
  <c r="G123" i="79"/>
  <c r="F123" i="79"/>
  <c r="E123" i="79"/>
  <c r="D123" i="79"/>
  <c r="D122" i="64" s="1"/>
  <c r="D122" i="65" s="1"/>
  <c r="D122" i="66" s="1"/>
  <c r="C123" i="79"/>
  <c r="B123" i="79"/>
  <c r="Q123" i="79" s="1"/>
  <c r="A123" i="79"/>
  <c r="O122" i="79"/>
  <c r="N122" i="79"/>
  <c r="M122" i="79"/>
  <c r="L122" i="79"/>
  <c r="K122" i="79"/>
  <c r="J122" i="79"/>
  <c r="I122" i="79"/>
  <c r="H122" i="79"/>
  <c r="G122" i="79"/>
  <c r="F122" i="79"/>
  <c r="E122" i="79"/>
  <c r="D122" i="79"/>
  <c r="D121" i="64" s="1"/>
  <c r="D121" i="65" s="1"/>
  <c r="D121" i="66" s="1"/>
  <c r="C122" i="79"/>
  <c r="B122" i="79"/>
  <c r="Q122" i="79" s="1"/>
  <c r="A122" i="79"/>
  <c r="O121" i="79"/>
  <c r="N121" i="79"/>
  <c r="M121" i="79"/>
  <c r="L121" i="79"/>
  <c r="K121" i="79"/>
  <c r="J121" i="79"/>
  <c r="I121" i="79"/>
  <c r="H121" i="79"/>
  <c r="G121" i="79"/>
  <c r="F121" i="79"/>
  <c r="E121" i="79"/>
  <c r="D121" i="79"/>
  <c r="D120" i="64" s="1"/>
  <c r="D120" i="65" s="1"/>
  <c r="D120" i="66" s="1"/>
  <c r="C121" i="79"/>
  <c r="B121" i="79"/>
  <c r="Q121" i="79" s="1"/>
  <c r="A121" i="79"/>
  <c r="O120" i="79"/>
  <c r="N120" i="79"/>
  <c r="M120" i="79"/>
  <c r="L120" i="79"/>
  <c r="K120" i="79"/>
  <c r="J120" i="79"/>
  <c r="I120" i="79"/>
  <c r="H120" i="79"/>
  <c r="G120" i="79"/>
  <c r="F120" i="79"/>
  <c r="E120" i="79"/>
  <c r="D120" i="79"/>
  <c r="D119" i="64" s="1"/>
  <c r="D119" i="65" s="1"/>
  <c r="D119" i="66" s="1"/>
  <c r="C120" i="79"/>
  <c r="B120" i="79"/>
  <c r="Q120" i="79" s="1"/>
  <c r="A120" i="79"/>
  <c r="O119" i="79"/>
  <c r="N119" i="79"/>
  <c r="M119" i="79"/>
  <c r="L119" i="79"/>
  <c r="K119" i="79"/>
  <c r="J119" i="79"/>
  <c r="I119" i="79"/>
  <c r="H119" i="79"/>
  <c r="G119" i="79"/>
  <c r="F119" i="79"/>
  <c r="E119" i="79"/>
  <c r="D119" i="79"/>
  <c r="D118" i="64" s="1"/>
  <c r="D118" i="65" s="1"/>
  <c r="D118" i="66" s="1"/>
  <c r="C119" i="79"/>
  <c r="B119" i="79"/>
  <c r="Q119" i="79" s="1"/>
  <c r="A119" i="79"/>
  <c r="O118" i="79"/>
  <c r="N118" i="79"/>
  <c r="M118" i="79"/>
  <c r="L118" i="79"/>
  <c r="K118" i="79"/>
  <c r="J118" i="79"/>
  <c r="I118" i="79"/>
  <c r="H118" i="79"/>
  <c r="G118" i="79"/>
  <c r="F118" i="79"/>
  <c r="E118" i="79"/>
  <c r="D118" i="79"/>
  <c r="D117" i="64" s="1"/>
  <c r="D117" i="65" s="1"/>
  <c r="D117" i="66" s="1"/>
  <c r="C118" i="79"/>
  <c r="B118" i="79"/>
  <c r="Q118" i="79" s="1"/>
  <c r="A118" i="79"/>
  <c r="O117" i="79"/>
  <c r="N117" i="79"/>
  <c r="M117" i="79"/>
  <c r="L117" i="79"/>
  <c r="K117" i="79"/>
  <c r="J117" i="79"/>
  <c r="I117" i="79"/>
  <c r="H117" i="79"/>
  <c r="G117" i="79"/>
  <c r="F117" i="79"/>
  <c r="E117" i="79"/>
  <c r="D117" i="79"/>
  <c r="D116" i="64" s="1"/>
  <c r="D116" i="65" s="1"/>
  <c r="D116" i="66" s="1"/>
  <c r="C117" i="79"/>
  <c r="B117" i="79"/>
  <c r="Q117" i="79" s="1"/>
  <c r="A117" i="79"/>
  <c r="O116" i="79"/>
  <c r="N116" i="79"/>
  <c r="M116" i="79"/>
  <c r="L116" i="79"/>
  <c r="K116" i="79"/>
  <c r="J116" i="79"/>
  <c r="I116" i="79"/>
  <c r="H116" i="79"/>
  <c r="G116" i="79"/>
  <c r="F116" i="79"/>
  <c r="E116" i="79"/>
  <c r="D116" i="79"/>
  <c r="D115" i="64" s="1"/>
  <c r="D115" i="65" s="1"/>
  <c r="D115" i="66" s="1"/>
  <c r="C116" i="79"/>
  <c r="B116" i="79"/>
  <c r="Q116" i="79" s="1"/>
  <c r="A116" i="79"/>
  <c r="O115" i="79"/>
  <c r="N115" i="79"/>
  <c r="M115" i="79"/>
  <c r="L115" i="79"/>
  <c r="K115" i="79"/>
  <c r="J115" i="79"/>
  <c r="I115" i="79"/>
  <c r="H115" i="79"/>
  <c r="G115" i="79"/>
  <c r="F115" i="79"/>
  <c r="E115" i="79"/>
  <c r="D115" i="79"/>
  <c r="D114" i="64" s="1"/>
  <c r="D114" i="65" s="1"/>
  <c r="D114" i="66" s="1"/>
  <c r="C115" i="79"/>
  <c r="B115" i="79"/>
  <c r="Q115" i="79" s="1"/>
  <c r="A115" i="79"/>
  <c r="O114" i="79"/>
  <c r="N114" i="79"/>
  <c r="M114" i="79"/>
  <c r="L114" i="79"/>
  <c r="K114" i="79"/>
  <c r="J114" i="79"/>
  <c r="I114" i="79"/>
  <c r="H114" i="79"/>
  <c r="G114" i="79"/>
  <c r="F114" i="79"/>
  <c r="E114" i="79"/>
  <c r="D114" i="79"/>
  <c r="D113" i="64" s="1"/>
  <c r="D113" i="65" s="1"/>
  <c r="D113" i="66" s="1"/>
  <c r="C114" i="79"/>
  <c r="B114" i="79"/>
  <c r="Q114" i="79" s="1"/>
  <c r="A114" i="79"/>
  <c r="O113" i="79"/>
  <c r="N113" i="79"/>
  <c r="M113" i="79"/>
  <c r="L113" i="79"/>
  <c r="K113" i="79"/>
  <c r="J113" i="79"/>
  <c r="I113" i="79"/>
  <c r="H113" i="79"/>
  <c r="G113" i="79"/>
  <c r="F113" i="79"/>
  <c r="E113" i="79"/>
  <c r="D113" i="79"/>
  <c r="D112" i="64" s="1"/>
  <c r="D112" i="65" s="1"/>
  <c r="D112" i="66" s="1"/>
  <c r="C113" i="79"/>
  <c r="B113" i="79"/>
  <c r="Q113" i="79" s="1"/>
  <c r="A113" i="79"/>
  <c r="O112" i="79"/>
  <c r="N112" i="79"/>
  <c r="M112" i="79"/>
  <c r="L112" i="79"/>
  <c r="K112" i="79"/>
  <c r="J112" i="79"/>
  <c r="I112" i="79"/>
  <c r="H112" i="79"/>
  <c r="G112" i="79"/>
  <c r="F112" i="79"/>
  <c r="E112" i="79"/>
  <c r="D112" i="79"/>
  <c r="D111" i="64" s="1"/>
  <c r="D111" i="65" s="1"/>
  <c r="D111" i="66" s="1"/>
  <c r="C112" i="79"/>
  <c r="B112" i="79"/>
  <c r="Q112" i="79" s="1"/>
  <c r="A112" i="79"/>
  <c r="O111" i="79"/>
  <c r="N111" i="79"/>
  <c r="M111" i="79"/>
  <c r="L111" i="79"/>
  <c r="K111" i="79"/>
  <c r="J111" i="79"/>
  <c r="I111" i="79"/>
  <c r="H111" i="79"/>
  <c r="G111" i="79"/>
  <c r="F111" i="79"/>
  <c r="E111" i="79"/>
  <c r="D111" i="79"/>
  <c r="D110" i="64" s="1"/>
  <c r="D110" i="65" s="1"/>
  <c r="D110" i="66" s="1"/>
  <c r="C111" i="79"/>
  <c r="B111" i="79"/>
  <c r="Q111" i="79" s="1"/>
  <c r="A111" i="79"/>
  <c r="O110" i="79"/>
  <c r="N110" i="79"/>
  <c r="M110" i="79"/>
  <c r="L110" i="79"/>
  <c r="K110" i="79"/>
  <c r="J110" i="79"/>
  <c r="I110" i="79"/>
  <c r="H110" i="79"/>
  <c r="G110" i="79"/>
  <c r="F110" i="79"/>
  <c r="E110" i="79"/>
  <c r="D110" i="79"/>
  <c r="D109" i="64" s="1"/>
  <c r="D109" i="65" s="1"/>
  <c r="D109" i="66" s="1"/>
  <c r="C110" i="79"/>
  <c r="B110" i="79"/>
  <c r="Q110" i="79" s="1"/>
  <c r="A110" i="79"/>
  <c r="O109" i="79"/>
  <c r="N109" i="79"/>
  <c r="M109" i="79"/>
  <c r="L109" i="79"/>
  <c r="K109" i="79"/>
  <c r="J109" i="79"/>
  <c r="I109" i="79"/>
  <c r="H109" i="79"/>
  <c r="G109" i="79"/>
  <c r="F109" i="79"/>
  <c r="E109" i="79"/>
  <c r="D109" i="79"/>
  <c r="D108" i="64" s="1"/>
  <c r="D108" i="65" s="1"/>
  <c r="D108" i="66" s="1"/>
  <c r="C109" i="79"/>
  <c r="B109" i="79"/>
  <c r="Q109" i="79" s="1"/>
  <c r="A109" i="79"/>
  <c r="O108" i="79"/>
  <c r="N108" i="79"/>
  <c r="M108" i="79"/>
  <c r="L108" i="79"/>
  <c r="K108" i="79"/>
  <c r="J108" i="79"/>
  <c r="I108" i="79"/>
  <c r="H108" i="79"/>
  <c r="G108" i="79"/>
  <c r="F108" i="79"/>
  <c r="E108" i="79"/>
  <c r="D108" i="79"/>
  <c r="D107" i="64" s="1"/>
  <c r="D107" i="65" s="1"/>
  <c r="D107" i="66" s="1"/>
  <c r="C108" i="79"/>
  <c r="B108" i="79"/>
  <c r="Q108" i="79" s="1"/>
  <c r="A108" i="79"/>
  <c r="O107" i="79"/>
  <c r="N107" i="79"/>
  <c r="M107" i="79"/>
  <c r="L107" i="79"/>
  <c r="K107" i="79"/>
  <c r="J107" i="79"/>
  <c r="I107" i="79"/>
  <c r="H107" i="79"/>
  <c r="G107" i="79"/>
  <c r="F107" i="79"/>
  <c r="E107" i="79"/>
  <c r="D107" i="79"/>
  <c r="D106" i="64" s="1"/>
  <c r="D106" i="65" s="1"/>
  <c r="D106" i="66" s="1"/>
  <c r="C107" i="79"/>
  <c r="B107" i="79"/>
  <c r="Q107" i="79" s="1"/>
  <c r="A107" i="79"/>
  <c r="O106" i="79"/>
  <c r="N106" i="79"/>
  <c r="M106" i="79"/>
  <c r="L106" i="79"/>
  <c r="K106" i="79"/>
  <c r="J106" i="79"/>
  <c r="I106" i="79"/>
  <c r="H106" i="79"/>
  <c r="G106" i="79"/>
  <c r="F106" i="79"/>
  <c r="E106" i="79"/>
  <c r="D106" i="79"/>
  <c r="D105" i="64" s="1"/>
  <c r="D105" i="65" s="1"/>
  <c r="D105" i="66" s="1"/>
  <c r="C106" i="79"/>
  <c r="B106" i="79"/>
  <c r="Q106" i="79" s="1"/>
  <c r="A106" i="79"/>
  <c r="O105" i="79"/>
  <c r="N105" i="79"/>
  <c r="M105" i="79"/>
  <c r="L105" i="79"/>
  <c r="K105" i="79"/>
  <c r="J105" i="79"/>
  <c r="I105" i="79"/>
  <c r="H105" i="79"/>
  <c r="G105" i="79"/>
  <c r="F105" i="79"/>
  <c r="E105" i="79"/>
  <c r="D105" i="79"/>
  <c r="D104" i="64" s="1"/>
  <c r="D104" i="65" s="1"/>
  <c r="D104" i="66" s="1"/>
  <c r="C105" i="79"/>
  <c r="B105" i="79"/>
  <c r="Q105" i="79" s="1"/>
  <c r="A105" i="79"/>
  <c r="O104" i="79"/>
  <c r="N104" i="79"/>
  <c r="M104" i="79"/>
  <c r="L104" i="79"/>
  <c r="K104" i="79"/>
  <c r="J104" i="79"/>
  <c r="I104" i="79"/>
  <c r="H104" i="79"/>
  <c r="G104" i="79"/>
  <c r="F104" i="79"/>
  <c r="E104" i="79"/>
  <c r="D104" i="79"/>
  <c r="D103" i="64" s="1"/>
  <c r="D103" i="65" s="1"/>
  <c r="D103" i="66" s="1"/>
  <c r="C104" i="79"/>
  <c r="B104" i="79"/>
  <c r="Q104" i="79" s="1"/>
  <c r="A104" i="79"/>
  <c r="O103" i="79"/>
  <c r="N103" i="79"/>
  <c r="M103" i="79"/>
  <c r="L103" i="79"/>
  <c r="K103" i="79"/>
  <c r="J103" i="79"/>
  <c r="I103" i="79"/>
  <c r="H103" i="79"/>
  <c r="G103" i="79"/>
  <c r="F103" i="79"/>
  <c r="E103" i="79"/>
  <c r="D103" i="79"/>
  <c r="D102" i="64" s="1"/>
  <c r="D102" i="65" s="1"/>
  <c r="D102" i="66" s="1"/>
  <c r="C103" i="79"/>
  <c r="B103" i="79"/>
  <c r="Q103" i="79" s="1"/>
  <c r="A103" i="79"/>
  <c r="O102" i="79"/>
  <c r="N102" i="79"/>
  <c r="M102" i="79"/>
  <c r="L102" i="79"/>
  <c r="K102" i="79"/>
  <c r="J102" i="79"/>
  <c r="I102" i="79"/>
  <c r="H102" i="79"/>
  <c r="G102" i="79"/>
  <c r="F102" i="79"/>
  <c r="E102" i="79"/>
  <c r="D102" i="79"/>
  <c r="D101" i="64" s="1"/>
  <c r="D101" i="65" s="1"/>
  <c r="D101" i="66" s="1"/>
  <c r="C102" i="79"/>
  <c r="B102" i="79"/>
  <c r="Q102" i="79" s="1"/>
  <c r="A102" i="79"/>
  <c r="O101" i="79"/>
  <c r="N101" i="79"/>
  <c r="M101" i="79"/>
  <c r="L101" i="79"/>
  <c r="K101" i="79"/>
  <c r="J101" i="79"/>
  <c r="I101" i="79"/>
  <c r="H101" i="79"/>
  <c r="G101" i="79"/>
  <c r="F101" i="79"/>
  <c r="E101" i="79"/>
  <c r="D101" i="79"/>
  <c r="D100" i="64" s="1"/>
  <c r="D100" i="65" s="1"/>
  <c r="D100" i="66" s="1"/>
  <c r="C101" i="79"/>
  <c r="B101" i="79"/>
  <c r="Q101" i="79" s="1"/>
  <c r="A101" i="79"/>
  <c r="O100" i="79"/>
  <c r="N100" i="79"/>
  <c r="M100" i="79"/>
  <c r="L100" i="79"/>
  <c r="K100" i="79"/>
  <c r="J100" i="79"/>
  <c r="I100" i="79"/>
  <c r="H100" i="79"/>
  <c r="G100" i="79"/>
  <c r="F100" i="79"/>
  <c r="E100" i="79"/>
  <c r="D100" i="79"/>
  <c r="D99" i="64" s="1"/>
  <c r="D99" i="65" s="1"/>
  <c r="D99" i="66" s="1"/>
  <c r="C100" i="79"/>
  <c r="B100" i="79"/>
  <c r="Q100" i="79" s="1"/>
  <c r="A100" i="79"/>
  <c r="O99" i="79"/>
  <c r="N99" i="79"/>
  <c r="M99" i="79"/>
  <c r="L99" i="79"/>
  <c r="K99" i="79"/>
  <c r="J99" i="79"/>
  <c r="I99" i="79"/>
  <c r="H99" i="79"/>
  <c r="G99" i="79"/>
  <c r="F99" i="79"/>
  <c r="E99" i="79"/>
  <c r="D99" i="79"/>
  <c r="D98" i="64" s="1"/>
  <c r="D98" i="65" s="1"/>
  <c r="D98" i="66" s="1"/>
  <c r="C99" i="79"/>
  <c r="B99" i="79"/>
  <c r="Q99" i="79" s="1"/>
  <c r="A99" i="79"/>
  <c r="O98" i="79"/>
  <c r="N98" i="79"/>
  <c r="M98" i="79"/>
  <c r="L98" i="79"/>
  <c r="K98" i="79"/>
  <c r="J98" i="79"/>
  <c r="I98" i="79"/>
  <c r="H98" i="79"/>
  <c r="G98" i="79"/>
  <c r="F98" i="79"/>
  <c r="E98" i="79"/>
  <c r="D98" i="79"/>
  <c r="D97" i="64" s="1"/>
  <c r="D97" i="65" s="1"/>
  <c r="D97" i="66" s="1"/>
  <c r="C98" i="79"/>
  <c r="B98" i="79"/>
  <c r="Q98" i="79" s="1"/>
  <c r="A98" i="79"/>
  <c r="O97" i="79"/>
  <c r="N97" i="79"/>
  <c r="M97" i="79"/>
  <c r="L97" i="79"/>
  <c r="K97" i="79"/>
  <c r="J97" i="79"/>
  <c r="I97" i="79"/>
  <c r="H97" i="79"/>
  <c r="G97" i="79"/>
  <c r="F97" i="79"/>
  <c r="E97" i="79"/>
  <c r="D97" i="79"/>
  <c r="D96" i="64" s="1"/>
  <c r="D96" i="65" s="1"/>
  <c r="D96" i="66" s="1"/>
  <c r="C97" i="79"/>
  <c r="B97" i="79"/>
  <c r="Q97" i="79" s="1"/>
  <c r="A97" i="79"/>
  <c r="O96" i="79"/>
  <c r="N96" i="79"/>
  <c r="M96" i="79"/>
  <c r="L96" i="79"/>
  <c r="K96" i="79"/>
  <c r="J96" i="79"/>
  <c r="I96" i="79"/>
  <c r="H96" i="79"/>
  <c r="G96" i="79"/>
  <c r="F96" i="79"/>
  <c r="E96" i="79"/>
  <c r="D96" i="79"/>
  <c r="D95" i="64" s="1"/>
  <c r="D95" i="65" s="1"/>
  <c r="D95" i="66" s="1"/>
  <c r="C96" i="79"/>
  <c r="B96" i="79"/>
  <c r="Q96" i="79" s="1"/>
  <c r="A96" i="79"/>
  <c r="O95" i="79"/>
  <c r="N95" i="79"/>
  <c r="M95" i="79"/>
  <c r="L95" i="79"/>
  <c r="K95" i="79"/>
  <c r="J95" i="79"/>
  <c r="I95" i="79"/>
  <c r="H95" i="79"/>
  <c r="G95" i="79"/>
  <c r="F95" i="79"/>
  <c r="E95" i="79"/>
  <c r="D95" i="79"/>
  <c r="D94" i="64" s="1"/>
  <c r="D94" i="65" s="1"/>
  <c r="D94" i="66" s="1"/>
  <c r="C95" i="79"/>
  <c r="B95" i="79"/>
  <c r="Q95" i="79" s="1"/>
  <c r="A95" i="79"/>
  <c r="O94" i="79"/>
  <c r="N94" i="79"/>
  <c r="M94" i="79"/>
  <c r="L94" i="79"/>
  <c r="K94" i="79"/>
  <c r="J94" i="79"/>
  <c r="I94" i="79"/>
  <c r="H94" i="79"/>
  <c r="G94" i="79"/>
  <c r="F94" i="79"/>
  <c r="E94" i="79"/>
  <c r="D94" i="79"/>
  <c r="D93" i="64" s="1"/>
  <c r="D93" i="65" s="1"/>
  <c r="D93" i="66" s="1"/>
  <c r="C94" i="79"/>
  <c r="B94" i="79"/>
  <c r="Q94" i="79" s="1"/>
  <c r="A94" i="79"/>
  <c r="O93" i="79"/>
  <c r="N93" i="79"/>
  <c r="M93" i="79"/>
  <c r="L93" i="79"/>
  <c r="K93" i="79"/>
  <c r="J93" i="79"/>
  <c r="I93" i="79"/>
  <c r="H93" i="79"/>
  <c r="G93" i="79"/>
  <c r="F93" i="79"/>
  <c r="E93" i="79"/>
  <c r="D93" i="79"/>
  <c r="D92" i="64" s="1"/>
  <c r="D92" i="65" s="1"/>
  <c r="D92" i="66" s="1"/>
  <c r="C93" i="79"/>
  <c r="B93" i="79"/>
  <c r="Q93" i="79" s="1"/>
  <c r="A93" i="79"/>
  <c r="O92" i="79"/>
  <c r="N92" i="79"/>
  <c r="M92" i="79"/>
  <c r="L92" i="79"/>
  <c r="K92" i="79"/>
  <c r="J92" i="79"/>
  <c r="I92" i="79"/>
  <c r="H92" i="79"/>
  <c r="G92" i="79"/>
  <c r="F92" i="79"/>
  <c r="E92" i="79"/>
  <c r="D92" i="79"/>
  <c r="D91" i="64" s="1"/>
  <c r="D91" i="65" s="1"/>
  <c r="D91" i="66" s="1"/>
  <c r="C92" i="79"/>
  <c r="B92" i="79"/>
  <c r="Q92" i="79" s="1"/>
  <c r="A92" i="79"/>
  <c r="O91" i="79"/>
  <c r="N91" i="79"/>
  <c r="M91" i="79"/>
  <c r="L91" i="79"/>
  <c r="K91" i="79"/>
  <c r="J91" i="79"/>
  <c r="I91" i="79"/>
  <c r="H91" i="79"/>
  <c r="G91" i="79"/>
  <c r="F91" i="79"/>
  <c r="E91" i="79"/>
  <c r="D91" i="79"/>
  <c r="D90" i="64" s="1"/>
  <c r="D90" i="65" s="1"/>
  <c r="D90" i="66" s="1"/>
  <c r="C91" i="79"/>
  <c r="B91" i="79"/>
  <c r="Q91" i="79" s="1"/>
  <c r="A91" i="79"/>
  <c r="O90" i="79"/>
  <c r="N90" i="79"/>
  <c r="M90" i="79"/>
  <c r="L90" i="79"/>
  <c r="K90" i="79"/>
  <c r="J90" i="79"/>
  <c r="I90" i="79"/>
  <c r="H90" i="79"/>
  <c r="G90" i="79"/>
  <c r="F90" i="79"/>
  <c r="E90" i="79"/>
  <c r="D90" i="79"/>
  <c r="D89" i="64" s="1"/>
  <c r="D89" i="65" s="1"/>
  <c r="D89" i="66" s="1"/>
  <c r="C90" i="79"/>
  <c r="B90" i="79"/>
  <c r="Q90" i="79" s="1"/>
  <c r="A90" i="79"/>
  <c r="O89" i="79"/>
  <c r="N89" i="79"/>
  <c r="M89" i="79"/>
  <c r="L89" i="79"/>
  <c r="K89" i="79"/>
  <c r="J89" i="79"/>
  <c r="I89" i="79"/>
  <c r="H89" i="79"/>
  <c r="G89" i="79"/>
  <c r="F89" i="79"/>
  <c r="E89" i="79"/>
  <c r="D89" i="79"/>
  <c r="D88" i="64" s="1"/>
  <c r="D88" i="65" s="1"/>
  <c r="D88" i="66" s="1"/>
  <c r="C89" i="79"/>
  <c r="B89" i="79"/>
  <c r="Q89" i="79" s="1"/>
  <c r="A89" i="79"/>
  <c r="O88" i="79"/>
  <c r="N88" i="79"/>
  <c r="M88" i="79"/>
  <c r="L88" i="79"/>
  <c r="K88" i="79"/>
  <c r="J88" i="79"/>
  <c r="I88" i="79"/>
  <c r="H88" i="79"/>
  <c r="G88" i="79"/>
  <c r="F88" i="79"/>
  <c r="E88" i="79"/>
  <c r="D88" i="79"/>
  <c r="D87" i="64" s="1"/>
  <c r="D87" i="65" s="1"/>
  <c r="D87" i="66" s="1"/>
  <c r="C88" i="79"/>
  <c r="B88" i="79"/>
  <c r="Q88" i="79" s="1"/>
  <c r="A88" i="79"/>
  <c r="O87" i="79"/>
  <c r="N87" i="79"/>
  <c r="M87" i="79"/>
  <c r="L87" i="79"/>
  <c r="K87" i="79"/>
  <c r="J87" i="79"/>
  <c r="I87" i="79"/>
  <c r="H87" i="79"/>
  <c r="G87" i="79"/>
  <c r="F87" i="79"/>
  <c r="E87" i="79"/>
  <c r="D87" i="79"/>
  <c r="D86" i="64" s="1"/>
  <c r="D86" i="65" s="1"/>
  <c r="D86" i="66" s="1"/>
  <c r="C87" i="79"/>
  <c r="B87" i="79"/>
  <c r="Q87" i="79" s="1"/>
  <c r="A87" i="79"/>
  <c r="O86" i="79"/>
  <c r="N86" i="79"/>
  <c r="M86" i="79"/>
  <c r="L86" i="79"/>
  <c r="K86" i="79"/>
  <c r="J86" i="79"/>
  <c r="I86" i="79"/>
  <c r="H86" i="79"/>
  <c r="G86" i="79"/>
  <c r="F86" i="79"/>
  <c r="E86" i="79"/>
  <c r="D86" i="79"/>
  <c r="D85" i="64" s="1"/>
  <c r="D85" i="65" s="1"/>
  <c r="D85" i="66" s="1"/>
  <c r="C86" i="79"/>
  <c r="B86" i="79"/>
  <c r="Q86" i="79" s="1"/>
  <c r="X86" i="79" s="1"/>
  <c r="A86" i="79"/>
  <c r="O85" i="79"/>
  <c r="N85" i="79"/>
  <c r="M85" i="79"/>
  <c r="L85" i="79"/>
  <c r="K85" i="79"/>
  <c r="J85" i="79"/>
  <c r="I85" i="79"/>
  <c r="H85" i="79"/>
  <c r="G85" i="79"/>
  <c r="F85" i="79"/>
  <c r="E85" i="79"/>
  <c r="D85" i="79"/>
  <c r="D84" i="64" s="1"/>
  <c r="D84" i="65" s="1"/>
  <c r="D84" i="66" s="1"/>
  <c r="C85" i="79"/>
  <c r="B85" i="79"/>
  <c r="Q85" i="79" s="1"/>
  <c r="A85" i="79"/>
  <c r="O84" i="79"/>
  <c r="N84" i="79"/>
  <c r="M84" i="79"/>
  <c r="L84" i="79"/>
  <c r="K84" i="79"/>
  <c r="J84" i="79"/>
  <c r="I84" i="79"/>
  <c r="H84" i="79"/>
  <c r="G84" i="79"/>
  <c r="F84" i="79"/>
  <c r="E84" i="79"/>
  <c r="D84" i="79"/>
  <c r="D83" i="64" s="1"/>
  <c r="D83" i="65" s="1"/>
  <c r="D83" i="66" s="1"/>
  <c r="C84" i="79"/>
  <c r="B84" i="79"/>
  <c r="Q84" i="79" s="1"/>
  <c r="A84" i="79"/>
  <c r="O83" i="79"/>
  <c r="N83" i="79"/>
  <c r="M83" i="79"/>
  <c r="L83" i="79"/>
  <c r="K83" i="79"/>
  <c r="J83" i="79"/>
  <c r="I83" i="79"/>
  <c r="H83" i="79"/>
  <c r="G83" i="79"/>
  <c r="F83" i="79"/>
  <c r="E83" i="79"/>
  <c r="D83" i="79"/>
  <c r="D82" i="64" s="1"/>
  <c r="D82" i="65" s="1"/>
  <c r="D82" i="66" s="1"/>
  <c r="C83" i="79"/>
  <c r="B83" i="79"/>
  <c r="Q83" i="79" s="1"/>
  <c r="A83" i="79"/>
  <c r="O82" i="79"/>
  <c r="N82" i="79"/>
  <c r="M82" i="79"/>
  <c r="L82" i="79"/>
  <c r="K82" i="79"/>
  <c r="J82" i="79"/>
  <c r="I82" i="79"/>
  <c r="H82" i="79"/>
  <c r="G82" i="79"/>
  <c r="F82" i="79"/>
  <c r="E82" i="79"/>
  <c r="D82" i="79"/>
  <c r="D81" i="64" s="1"/>
  <c r="D81" i="65" s="1"/>
  <c r="D81" i="66" s="1"/>
  <c r="C82" i="79"/>
  <c r="B82" i="79"/>
  <c r="Q82" i="79" s="1"/>
  <c r="A82" i="79"/>
  <c r="O81" i="79"/>
  <c r="N81" i="79"/>
  <c r="M81" i="79"/>
  <c r="L81" i="79"/>
  <c r="K81" i="79"/>
  <c r="J81" i="79"/>
  <c r="I81" i="79"/>
  <c r="H81" i="79"/>
  <c r="G81" i="79"/>
  <c r="F81" i="79"/>
  <c r="E81" i="79"/>
  <c r="D81" i="79"/>
  <c r="D80" i="64" s="1"/>
  <c r="D80" i="65" s="1"/>
  <c r="D80" i="66" s="1"/>
  <c r="C81" i="79"/>
  <c r="B81" i="79"/>
  <c r="Q81" i="79" s="1"/>
  <c r="A81" i="79"/>
  <c r="O80" i="79"/>
  <c r="N80" i="79"/>
  <c r="M80" i="79"/>
  <c r="L80" i="79"/>
  <c r="K80" i="79"/>
  <c r="J80" i="79"/>
  <c r="I80" i="79"/>
  <c r="H80" i="79"/>
  <c r="G80" i="79"/>
  <c r="F80" i="79"/>
  <c r="E80" i="79"/>
  <c r="D80" i="79"/>
  <c r="D79" i="64" s="1"/>
  <c r="D79" i="65" s="1"/>
  <c r="D79" i="66" s="1"/>
  <c r="C80" i="79"/>
  <c r="B80" i="79"/>
  <c r="Q80" i="79" s="1"/>
  <c r="A80" i="79"/>
  <c r="O79" i="79"/>
  <c r="N79" i="79"/>
  <c r="M79" i="79"/>
  <c r="L79" i="79"/>
  <c r="K79" i="79"/>
  <c r="J79" i="79"/>
  <c r="I79" i="79"/>
  <c r="H79" i="79"/>
  <c r="G79" i="79"/>
  <c r="F79" i="79"/>
  <c r="E79" i="79"/>
  <c r="D79" i="79"/>
  <c r="D78" i="64" s="1"/>
  <c r="D78" i="65" s="1"/>
  <c r="D78" i="66" s="1"/>
  <c r="C79" i="79"/>
  <c r="B79" i="79"/>
  <c r="Q79" i="79" s="1"/>
  <c r="A79" i="79"/>
  <c r="O78" i="79"/>
  <c r="N78" i="79"/>
  <c r="M78" i="79"/>
  <c r="L78" i="79"/>
  <c r="K78" i="79"/>
  <c r="J78" i="79"/>
  <c r="I78" i="79"/>
  <c r="H78" i="79"/>
  <c r="G78" i="79"/>
  <c r="F78" i="79"/>
  <c r="E78" i="79"/>
  <c r="D78" i="79"/>
  <c r="D77" i="64" s="1"/>
  <c r="D77" i="65" s="1"/>
  <c r="D77" i="66" s="1"/>
  <c r="C78" i="79"/>
  <c r="B78" i="79"/>
  <c r="Q78" i="79" s="1"/>
  <c r="A78" i="79"/>
  <c r="O77" i="79"/>
  <c r="N77" i="79"/>
  <c r="M77" i="79"/>
  <c r="L77" i="79"/>
  <c r="K77" i="79"/>
  <c r="J77" i="79"/>
  <c r="I77" i="79"/>
  <c r="H77" i="79"/>
  <c r="G77" i="79"/>
  <c r="F77" i="79"/>
  <c r="E77" i="79"/>
  <c r="D77" i="79"/>
  <c r="D76" i="64" s="1"/>
  <c r="D76" i="65" s="1"/>
  <c r="D76" i="66" s="1"/>
  <c r="C77" i="79"/>
  <c r="B77" i="79"/>
  <c r="Q77" i="79" s="1"/>
  <c r="A77" i="79"/>
  <c r="O76" i="79"/>
  <c r="N76" i="79"/>
  <c r="M76" i="79"/>
  <c r="L76" i="79"/>
  <c r="K76" i="79"/>
  <c r="J76" i="79"/>
  <c r="I76" i="79"/>
  <c r="H76" i="79"/>
  <c r="G76" i="79"/>
  <c r="F76" i="79"/>
  <c r="E76" i="79"/>
  <c r="D76" i="79"/>
  <c r="D75" i="64" s="1"/>
  <c r="D75" i="65" s="1"/>
  <c r="D75" i="66" s="1"/>
  <c r="C76" i="79"/>
  <c r="B76" i="79"/>
  <c r="Q76" i="79" s="1"/>
  <c r="A76" i="79"/>
  <c r="O75" i="79"/>
  <c r="N75" i="79"/>
  <c r="M75" i="79"/>
  <c r="L75" i="79"/>
  <c r="K75" i="79"/>
  <c r="J75" i="79"/>
  <c r="I75" i="79"/>
  <c r="H75" i="79"/>
  <c r="G75" i="79"/>
  <c r="F75" i="79"/>
  <c r="E75" i="79"/>
  <c r="D75" i="79"/>
  <c r="D74" i="64" s="1"/>
  <c r="D74" i="65" s="1"/>
  <c r="D74" i="66" s="1"/>
  <c r="C75" i="79"/>
  <c r="B75" i="79"/>
  <c r="Q75" i="79" s="1"/>
  <c r="A75" i="79"/>
  <c r="O74" i="79"/>
  <c r="N74" i="79"/>
  <c r="M74" i="79"/>
  <c r="L74" i="79"/>
  <c r="K74" i="79"/>
  <c r="J74" i="79"/>
  <c r="I74" i="79"/>
  <c r="H74" i="79"/>
  <c r="G74" i="79"/>
  <c r="F74" i="79"/>
  <c r="E74" i="79"/>
  <c r="D74" i="79"/>
  <c r="D73" i="64" s="1"/>
  <c r="D73" i="65" s="1"/>
  <c r="D73" i="66" s="1"/>
  <c r="C74" i="79"/>
  <c r="B74" i="79"/>
  <c r="Q74" i="79" s="1"/>
  <c r="A74" i="79"/>
  <c r="O73" i="79"/>
  <c r="N73" i="79"/>
  <c r="M73" i="79"/>
  <c r="L73" i="79"/>
  <c r="K73" i="79"/>
  <c r="J73" i="79"/>
  <c r="I73" i="79"/>
  <c r="H73" i="79"/>
  <c r="G73" i="79"/>
  <c r="F73" i="79"/>
  <c r="E73" i="79"/>
  <c r="D73" i="79"/>
  <c r="D72" i="64" s="1"/>
  <c r="D72" i="65" s="1"/>
  <c r="D72" i="66" s="1"/>
  <c r="C73" i="79"/>
  <c r="B73" i="79"/>
  <c r="Q73" i="79" s="1"/>
  <c r="A73" i="79"/>
  <c r="O72" i="79"/>
  <c r="N72" i="79"/>
  <c r="M72" i="79"/>
  <c r="L72" i="79"/>
  <c r="K72" i="79"/>
  <c r="J72" i="79"/>
  <c r="I72" i="79"/>
  <c r="H72" i="79"/>
  <c r="G72" i="79"/>
  <c r="F72" i="79"/>
  <c r="E72" i="79"/>
  <c r="D72" i="79"/>
  <c r="D71" i="64" s="1"/>
  <c r="D71" i="65" s="1"/>
  <c r="D71" i="66" s="1"/>
  <c r="C72" i="79"/>
  <c r="B72" i="79"/>
  <c r="Q72" i="79" s="1"/>
  <c r="A72" i="79"/>
  <c r="O71" i="79"/>
  <c r="N71" i="79"/>
  <c r="M71" i="79"/>
  <c r="L71" i="79"/>
  <c r="K71" i="79"/>
  <c r="J71" i="79"/>
  <c r="I71" i="79"/>
  <c r="H71" i="79"/>
  <c r="G71" i="79"/>
  <c r="F71" i="79"/>
  <c r="E71" i="79"/>
  <c r="D71" i="79"/>
  <c r="D70" i="64" s="1"/>
  <c r="D70" i="65" s="1"/>
  <c r="D70" i="66" s="1"/>
  <c r="C71" i="79"/>
  <c r="B71" i="79"/>
  <c r="Q71" i="79" s="1"/>
  <c r="A71" i="79"/>
  <c r="O70" i="79"/>
  <c r="N70" i="79"/>
  <c r="M70" i="79"/>
  <c r="L70" i="79"/>
  <c r="K70" i="79"/>
  <c r="J70" i="79"/>
  <c r="I70" i="79"/>
  <c r="H70" i="79"/>
  <c r="G70" i="79"/>
  <c r="F70" i="79"/>
  <c r="E70" i="79"/>
  <c r="D70" i="79"/>
  <c r="D69" i="64" s="1"/>
  <c r="D69" i="65" s="1"/>
  <c r="D69" i="66" s="1"/>
  <c r="C70" i="79"/>
  <c r="B70" i="79"/>
  <c r="Q70" i="79" s="1"/>
  <c r="A70" i="79"/>
  <c r="O69" i="79"/>
  <c r="N69" i="79"/>
  <c r="M69" i="79"/>
  <c r="L69" i="79"/>
  <c r="K69" i="79"/>
  <c r="J69" i="79"/>
  <c r="I69" i="79"/>
  <c r="H69" i="79"/>
  <c r="G69" i="79"/>
  <c r="F69" i="79"/>
  <c r="E69" i="79"/>
  <c r="D69" i="79"/>
  <c r="D68" i="64" s="1"/>
  <c r="D68" i="65" s="1"/>
  <c r="D68" i="66" s="1"/>
  <c r="C69" i="79"/>
  <c r="B69" i="79"/>
  <c r="Q69" i="79" s="1"/>
  <c r="A69" i="79"/>
  <c r="O68" i="79"/>
  <c r="N68" i="79"/>
  <c r="M68" i="79"/>
  <c r="L68" i="79"/>
  <c r="K68" i="79"/>
  <c r="J68" i="79"/>
  <c r="I68" i="79"/>
  <c r="H68" i="79"/>
  <c r="G68" i="79"/>
  <c r="F68" i="79"/>
  <c r="E68" i="79"/>
  <c r="D68" i="79"/>
  <c r="D67" i="64" s="1"/>
  <c r="D67" i="65" s="1"/>
  <c r="D67" i="66" s="1"/>
  <c r="C68" i="79"/>
  <c r="B68" i="79"/>
  <c r="Q68" i="79" s="1"/>
  <c r="A68" i="79"/>
  <c r="O67" i="79"/>
  <c r="N67" i="79"/>
  <c r="M67" i="79"/>
  <c r="L67" i="79"/>
  <c r="K67" i="79"/>
  <c r="J67" i="79"/>
  <c r="I67" i="79"/>
  <c r="H67" i="79"/>
  <c r="G67" i="79"/>
  <c r="F67" i="79"/>
  <c r="E67" i="79"/>
  <c r="D67" i="79"/>
  <c r="D66" i="64" s="1"/>
  <c r="D66" i="65" s="1"/>
  <c r="D66" i="66" s="1"/>
  <c r="C67" i="79"/>
  <c r="B67" i="79"/>
  <c r="Q67" i="79" s="1"/>
  <c r="A67" i="79"/>
  <c r="O66" i="79"/>
  <c r="N66" i="79"/>
  <c r="M66" i="79"/>
  <c r="L66" i="79"/>
  <c r="K66" i="79"/>
  <c r="J66" i="79"/>
  <c r="I66" i="79"/>
  <c r="H66" i="79"/>
  <c r="G66" i="79"/>
  <c r="F66" i="79"/>
  <c r="E66" i="79"/>
  <c r="D66" i="79"/>
  <c r="D65" i="64" s="1"/>
  <c r="D65" i="65" s="1"/>
  <c r="D65" i="66" s="1"/>
  <c r="C66" i="79"/>
  <c r="B66" i="79"/>
  <c r="Q66" i="79" s="1"/>
  <c r="A66" i="79"/>
  <c r="O65" i="79"/>
  <c r="N65" i="79"/>
  <c r="M65" i="79"/>
  <c r="L65" i="79"/>
  <c r="K65" i="79"/>
  <c r="J65" i="79"/>
  <c r="I65" i="79"/>
  <c r="H65" i="79"/>
  <c r="G65" i="79"/>
  <c r="F65" i="79"/>
  <c r="E65" i="79"/>
  <c r="D65" i="79"/>
  <c r="D64" i="64" s="1"/>
  <c r="D64" i="65" s="1"/>
  <c r="D64" i="66" s="1"/>
  <c r="C65" i="79"/>
  <c r="B65" i="79"/>
  <c r="Q65" i="79" s="1"/>
  <c r="A65" i="79"/>
  <c r="O64" i="79"/>
  <c r="N64" i="79"/>
  <c r="M64" i="79"/>
  <c r="L64" i="79"/>
  <c r="K64" i="79"/>
  <c r="J64" i="79"/>
  <c r="I64" i="79"/>
  <c r="H64" i="79"/>
  <c r="G64" i="79"/>
  <c r="F64" i="79"/>
  <c r="E64" i="79"/>
  <c r="D64" i="79"/>
  <c r="D63" i="64" s="1"/>
  <c r="D63" i="65" s="1"/>
  <c r="D63" i="66" s="1"/>
  <c r="C64" i="79"/>
  <c r="B64" i="79"/>
  <c r="Q64" i="79" s="1"/>
  <c r="A64" i="79"/>
  <c r="O63" i="79"/>
  <c r="N63" i="79"/>
  <c r="M63" i="79"/>
  <c r="L63" i="79"/>
  <c r="K63" i="79"/>
  <c r="J63" i="79"/>
  <c r="I63" i="79"/>
  <c r="H63" i="79"/>
  <c r="G63" i="79"/>
  <c r="F63" i="79"/>
  <c r="E63" i="79"/>
  <c r="D63" i="79"/>
  <c r="D62" i="64" s="1"/>
  <c r="D62" i="65" s="1"/>
  <c r="D62" i="66" s="1"/>
  <c r="C63" i="79"/>
  <c r="B63" i="79"/>
  <c r="Q63" i="79" s="1"/>
  <c r="A63" i="79"/>
  <c r="O62" i="79"/>
  <c r="N62" i="79"/>
  <c r="M62" i="79"/>
  <c r="L62" i="79"/>
  <c r="K62" i="79"/>
  <c r="J62" i="79"/>
  <c r="I62" i="79"/>
  <c r="H62" i="79"/>
  <c r="G62" i="79"/>
  <c r="F62" i="79"/>
  <c r="E62" i="79"/>
  <c r="D62" i="79"/>
  <c r="D61" i="64" s="1"/>
  <c r="D61" i="65" s="1"/>
  <c r="D61" i="66" s="1"/>
  <c r="C62" i="79"/>
  <c r="B62" i="79"/>
  <c r="Q62" i="79" s="1"/>
  <c r="A62" i="79"/>
  <c r="O61" i="79"/>
  <c r="N61" i="79"/>
  <c r="M61" i="79"/>
  <c r="L61" i="79"/>
  <c r="K61" i="79"/>
  <c r="J61" i="79"/>
  <c r="I61" i="79"/>
  <c r="H61" i="79"/>
  <c r="G61" i="79"/>
  <c r="F61" i="79"/>
  <c r="E61" i="79"/>
  <c r="D61" i="79"/>
  <c r="D60" i="64" s="1"/>
  <c r="D60" i="65" s="1"/>
  <c r="D60" i="66" s="1"/>
  <c r="C61" i="79"/>
  <c r="B61" i="79"/>
  <c r="Q61" i="79" s="1"/>
  <c r="A61" i="79"/>
  <c r="O60" i="79"/>
  <c r="N60" i="79"/>
  <c r="M60" i="79"/>
  <c r="L60" i="79"/>
  <c r="K60" i="79"/>
  <c r="J60" i="79"/>
  <c r="I60" i="79"/>
  <c r="H60" i="79"/>
  <c r="G60" i="79"/>
  <c r="F60" i="79"/>
  <c r="E60" i="79"/>
  <c r="D60" i="79"/>
  <c r="D59" i="64" s="1"/>
  <c r="D59" i="65" s="1"/>
  <c r="D59" i="66" s="1"/>
  <c r="C60" i="79"/>
  <c r="B60" i="79"/>
  <c r="Q60" i="79" s="1"/>
  <c r="A60" i="79"/>
  <c r="O59" i="79"/>
  <c r="N59" i="79"/>
  <c r="M59" i="79"/>
  <c r="L59" i="79"/>
  <c r="K59" i="79"/>
  <c r="J59" i="79"/>
  <c r="I59" i="79"/>
  <c r="H59" i="79"/>
  <c r="G59" i="79"/>
  <c r="F59" i="79"/>
  <c r="E59" i="79"/>
  <c r="D59" i="79"/>
  <c r="D58" i="64" s="1"/>
  <c r="D58" i="65" s="1"/>
  <c r="D58" i="66" s="1"/>
  <c r="C59" i="79"/>
  <c r="B59" i="79"/>
  <c r="Q59" i="79" s="1"/>
  <c r="A59" i="79"/>
  <c r="O58" i="79"/>
  <c r="N58" i="79"/>
  <c r="M58" i="79"/>
  <c r="L58" i="79"/>
  <c r="K58" i="79"/>
  <c r="J58" i="79"/>
  <c r="I58" i="79"/>
  <c r="H58" i="79"/>
  <c r="G58" i="79"/>
  <c r="F58" i="79"/>
  <c r="E58" i="79"/>
  <c r="D58" i="79"/>
  <c r="D57" i="64" s="1"/>
  <c r="D57" i="65" s="1"/>
  <c r="D57" i="66" s="1"/>
  <c r="C58" i="79"/>
  <c r="B58" i="79"/>
  <c r="Q58" i="79" s="1"/>
  <c r="A58" i="79"/>
  <c r="O57" i="79"/>
  <c r="N57" i="79"/>
  <c r="M57" i="79"/>
  <c r="L57" i="79"/>
  <c r="K57" i="79"/>
  <c r="J57" i="79"/>
  <c r="I57" i="79"/>
  <c r="H57" i="79"/>
  <c r="G57" i="79"/>
  <c r="F57" i="79"/>
  <c r="E57" i="79"/>
  <c r="D57" i="79"/>
  <c r="D56" i="64" s="1"/>
  <c r="D56" i="65" s="1"/>
  <c r="D56" i="66" s="1"/>
  <c r="C57" i="79"/>
  <c r="B57" i="79"/>
  <c r="Q57" i="79" s="1"/>
  <c r="A57" i="79"/>
  <c r="O56" i="79"/>
  <c r="N56" i="79"/>
  <c r="M56" i="79"/>
  <c r="L56" i="79"/>
  <c r="K56" i="79"/>
  <c r="J56" i="79"/>
  <c r="I56" i="79"/>
  <c r="H56" i="79"/>
  <c r="G56" i="79"/>
  <c r="F56" i="79"/>
  <c r="E56" i="79"/>
  <c r="D56" i="79"/>
  <c r="D55" i="64" s="1"/>
  <c r="D55" i="65" s="1"/>
  <c r="D55" i="66" s="1"/>
  <c r="C56" i="79"/>
  <c r="B56" i="79"/>
  <c r="Q56" i="79" s="1"/>
  <c r="A56" i="79"/>
  <c r="O55" i="79"/>
  <c r="N55" i="79"/>
  <c r="M55" i="79"/>
  <c r="L55" i="79"/>
  <c r="K55" i="79"/>
  <c r="J55" i="79"/>
  <c r="I55" i="79"/>
  <c r="H55" i="79"/>
  <c r="G55" i="79"/>
  <c r="F55" i="79"/>
  <c r="E55" i="79"/>
  <c r="D55" i="79"/>
  <c r="D54" i="64" s="1"/>
  <c r="D54" i="65" s="1"/>
  <c r="D54" i="66" s="1"/>
  <c r="C55" i="79"/>
  <c r="B55" i="79"/>
  <c r="Q55" i="79" s="1"/>
  <c r="A55" i="79"/>
  <c r="O54" i="79"/>
  <c r="N54" i="79"/>
  <c r="M54" i="79"/>
  <c r="L54" i="79"/>
  <c r="K54" i="79"/>
  <c r="J54" i="79"/>
  <c r="I54" i="79"/>
  <c r="H54" i="79"/>
  <c r="G54" i="79"/>
  <c r="F54" i="79"/>
  <c r="E54" i="79"/>
  <c r="D54" i="79"/>
  <c r="D53" i="64" s="1"/>
  <c r="D53" i="65" s="1"/>
  <c r="D53" i="66" s="1"/>
  <c r="C54" i="79"/>
  <c r="B54" i="79"/>
  <c r="Q54" i="79" s="1"/>
  <c r="A54" i="79"/>
  <c r="O53" i="79"/>
  <c r="N53" i="79"/>
  <c r="M53" i="79"/>
  <c r="L53" i="79"/>
  <c r="K53" i="79"/>
  <c r="J53" i="79"/>
  <c r="I53" i="79"/>
  <c r="H53" i="79"/>
  <c r="G53" i="79"/>
  <c r="F53" i="79"/>
  <c r="E53" i="79"/>
  <c r="D53" i="79"/>
  <c r="D52" i="64" s="1"/>
  <c r="D52" i="65" s="1"/>
  <c r="D52" i="66" s="1"/>
  <c r="C53" i="79"/>
  <c r="B53" i="79"/>
  <c r="Q53" i="79" s="1"/>
  <c r="U53" i="79" s="1"/>
  <c r="A53" i="79"/>
  <c r="O52" i="79"/>
  <c r="N52" i="79"/>
  <c r="M52" i="79"/>
  <c r="L52" i="79"/>
  <c r="K52" i="79"/>
  <c r="J52" i="79"/>
  <c r="I52" i="79"/>
  <c r="H52" i="79"/>
  <c r="G52" i="79"/>
  <c r="F52" i="79"/>
  <c r="E52" i="79"/>
  <c r="D52" i="79"/>
  <c r="D51" i="64" s="1"/>
  <c r="D51" i="65" s="1"/>
  <c r="D51" i="66" s="1"/>
  <c r="C52" i="79"/>
  <c r="B52" i="79"/>
  <c r="Q52" i="79" s="1"/>
  <c r="A52" i="79"/>
  <c r="O51" i="79"/>
  <c r="N51" i="79"/>
  <c r="M51" i="79"/>
  <c r="L51" i="79"/>
  <c r="K51" i="79"/>
  <c r="J51" i="79"/>
  <c r="I51" i="79"/>
  <c r="H51" i="79"/>
  <c r="G51" i="79"/>
  <c r="F51" i="79"/>
  <c r="E51" i="79"/>
  <c r="D51" i="79"/>
  <c r="D50" i="64" s="1"/>
  <c r="D50" i="65" s="1"/>
  <c r="D50" i="66" s="1"/>
  <c r="C51" i="79"/>
  <c r="B51" i="79"/>
  <c r="Q51" i="79" s="1"/>
  <c r="A51" i="79"/>
  <c r="O50" i="79"/>
  <c r="N50" i="79"/>
  <c r="M50" i="79"/>
  <c r="L50" i="79"/>
  <c r="K50" i="79"/>
  <c r="J50" i="79"/>
  <c r="I50" i="79"/>
  <c r="H50" i="79"/>
  <c r="G50" i="79"/>
  <c r="F50" i="79"/>
  <c r="E50" i="79"/>
  <c r="D50" i="79"/>
  <c r="D49" i="64" s="1"/>
  <c r="D49" i="65" s="1"/>
  <c r="D49" i="66" s="1"/>
  <c r="C50" i="79"/>
  <c r="B50" i="79"/>
  <c r="Q50" i="79" s="1"/>
  <c r="A50" i="79"/>
  <c r="O49" i="79"/>
  <c r="N49" i="79"/>
  <c r="M49" i="79"/>
  <c r="L49" i="79"/>
  <c r="K49" i="79"/>
  <c r="J49" i="79"/>
  <c r="I49" i="79"/>
  <c r="H49" i="79"/>
  <c r="G49" i="79"/>
  <c r="F49" i="79"/>
  <c r="E49" i="79"/>
  <c r="D49" i="79"/>
  <c r="D48" i="64" s="1"/>
  <c r="D48" i="65" s="1"/>
  <c r="D48" i="66" s="1"/>
  <c r="C49" i="79"/>
  <c r="B49" i="79"/>
  <c r="Q49" i="79" s="1"/>
  <c r="A49" i="79"/>
  <c r="O48" i="79"/>
  <c r="N48" i="79"/>
  <c r="M48" i="79"/>
  <c r="L48" i="79"/>
  <c r="K48" i="79"/>
  <c r="J48" i="79"/>
  <c r="I48" i="79"/>
  <c r="H48" i="79"/>
  <c r="G48" i="79"/>
  <c r="F48" i="79"/>
  <c r="E48" i="79"/>
  <c r="D48" i="79"/>
  <c r="D47" i="64" s="1"/>
  <c r="D47" i="65" s="1"/>
  <c r="D47" i="66" s="1"/>
  <c r="C48" i="79"/>
  <c r="B48" i="79"/>
  <c r="Q48" i="79" s="1"/>
  <c r="A48" i="79"/>
  <c r="O47" i="79"/>
  <c r="N47" i="79"/>
  <c r="M47" i="79"/>
  <c r="L47" i="79"/>
  <c r="K47" i="79"/>
  <c r="J47" i="79"/>
  <c r="I47" i="79"/>
  <c r="H47" i="79"/>
  <c r="G47" i="79"/>
  <c r="F47" i="79"/>
  <c r="E47" i="79"/>
  <c r="D47" i="79"/>
  <c r="D46" i="64" s="1"/>
  <c r="D46" i="65" s="1"/>
  <c r="D46" i="66" s="1"/>
  <c r="C47" i="79"/>
  <c r="B47" i="79"/>
  <c r="Q47" i="79" s="1"/>
  <c r="A47" i="79"/>
  <c r="O46" i="79"/>
  <c r="N46" i="79"/>
  <c r="M46" i="79"/>
  <c r="L46" i="79"/>
  <c r="K46" i="79"/>
  <c r="J46" i="79"/>
  <c r="I46" i="79"/>
  <c r="H46" i="79"/>
  <c r="G46" i="79"/>
  <c r="F46" i="79"/>
  <c r="E46" i="79"/>
  <c r="D46" i="79"/>
  <c r="D45" i="64" s="1"/>
  <c r="D45" i="65" s="1"/>
  <c r="D45" i="66" s="1"/>
  <c r="C46" i="79"/>
  <c r="B46" i="79"/>
  <c r="Q46" i="79" s="1"/>
  <c r="A46" i="79"/>
  <c r="O45" i="79"/>
  <c r="N45" i="79"/>
  <c r="M45" i="79"/>
  <c r="L45" i="79"/>
  <c r="K45" i="79"/>
  <c r="J45" i="79"/>
  <c r="I45" i="79"/>
  <c r="H45" i="79"/>
  <c r="G45" i="79"/>
  <c r="F45" i="79"/>
  <c r="E45" i="79"/>
  <c r="D45" i="79"/>
  <c r="D44" i="64" s="1"/>
  <c r="D44" i="65" s="1"/>
  <c r="D44" i="66" s="1"/>
  <c r="C45" i="79"/>
  <c r="B45" i="79"/>
  <c r="Q45" i="79" s="1"/>
  <c r="A45" i="79"/>
  <c r="O44" i="79"/>
  <c r="N44" i="79"/>
  <c r="M44" i="79"/>
  <c r="L44" i="79"/>
  <c r="K44" i="79"/>
  <c r="J44" i="79"/>
  <c r="I44" i="79"/>
  <c r="H44" i="79"/>
  <c r="G44" i="79"/>
  <c r="F44" i="79"/>
  <c r="E44" i="79"/>
  <c r="D44" i="79"/>
  <c r="D43" i="64" s="1"/>
  <c r="D43" i="65" s="1"/>
  <c r="D43" i="66" s="1"/>
  <c r="C44" i="79"/>
  <c r="B44" i="79"/>
  <c r="Q44" i="79" s="1"/>
  <c r="A44" i="79"/>
  <c r="O43" i="79"/>
  <c r="N43" i="79"/>
  <c r="M43" i="79"/>
  <c r="L43" i="79"/>
  <c r="K43" i="79"/>
  <c r="J43" i="79"/>
  <c r="I43" i="79"/>
  <c r="H43" i="79"/>
  <c r="G43" i="79"/>
  <c r="F43" i="79"/>
  <c r="E43" i="79"/>
  <c r="D43" i="79"/>
  <c r="D42" i="64" s="1"/>
  <c r="D42" i="65" s="1"/>
  <c r="D42" i="66" s="1"/>
  <c r="C43" i="79"/>
  <c r="B43" i="79"/>
  <c r="Q43" i="79" s="1"/>
  <c r="A43" i="79"/>
  <c r="O42" i="79"/>
  <c r="N42" i="79"/>
  <c r="M42" i="79"/>
  <c r="L42" i="79"/>
  <c r="K42" i="79"/>
  <c r="J42" i="79"/>
  <c r="I42" i="79"/>
  <c r="H42" i="79"/>
  <c r="G42" i="79"/>
  <c r="F42" i="79"/>
  <c r="E42" i="79"/>
  <c r="D42" i="79"/>
  <c r="D41" i="64" s="1"/>
  <c r="D41" i="65" s="1"/>
  <c r="D41" i="66" s="1"/>
  <c r="C42" i="79"/>
  <c r="B42" i="79"/>
  <c r="Q42" i="79" s="1"/>
  <c r="A42" i="79"/>
  <c r="O41" i="79"/>
  <c r="N41" i="79"/>
  <c r="M41" i="79"/>
  <c r="L41" i="79"/>
  <c r="K41" i="79"/>
  <c r="J41" i="79"/>
  <c r="I41" i="79"/>
  <c r="H41" i="79"/>
  <c r="G41" i="79"/>
  <c r="F41" i="79"/>
  <c r="E41" i="79"/>
  <c r="D41" i="79"/>
  <c r="D40" i="64" s="1"/>
  <c r="D40" i="65" s="1"/>
  <c r="D40" i="66" s="1"/>
  <c r="C41" i="79"/>
  <c r="B41" i="79"/>
  <c r="Q41" i="79" s="1"/>
  <c r="A41" i="79"/>
  <c r="O40" i="79"/>
  <c r="N40" i="79"/>
  <c r="M40" i="79"/>
  <c r="L40" i="79"/>
  <c r="K40" i="79"/>
  <c r="J40" i="79"/>
  <c r="I40" i="79"/>
  <c r="H40" i="79"/>
  <c r="G40" i="79"/>
  <c r="F40" i="79"/>
  <c r="E40" i="79"/>
  <c r="D40" i="79"/>
  <c r="D39" i="64" s="1"/>
  <c r="D39" i="65" s="1"/>
  <c r="D39" i="66" s="1"/>
  <c r="C40" i="79"/>
  <c r="B40" i="79"/>
  <c r="Q40" i="79" s="1"/>
  <c r="A40" i="79"/>
  <c r="O39" i="79"/>
  <c r="N39" i="79"/>
  <c r="M39" i="79"/>
  <c r="L39" i="79"/>
  <c r="K39" i="79"/>
  <c r="J39" i="79"/>
  <c r="I39" i="79"/>
  <c r="H39" i="79"/>
  <c r="G39" i="79"/>
  <c r="F39" i="79"/>
  <c r="E39" i="79"/>
  <c r="D39" i="79"/>
  <c r="D38" i="64" s="1"/>
  <c r="D38" i="65" s="1"/>
  <c r="D38" i="66" s="1"/>
  <c r="C39" i="79"/>
  <c r="B39" i="79"/>
  <c r="Q39" i="79" s="1"/>
  <c r="A39" i="79"/>
  <c r="O38" i="79"/>
  <c r="N38" i="79"/>
  <c r="M38" i="79"/>
  <c r="L38" i="79"/>
  <c r="K38" i="79"/>
  <c r="J38" i="79"/>
  <c r="I38" i="79"/>
  <c r="H38" i="79"/>
  <c r="G38" i="79"/>
  <c r="F38" i="79"/>
  <c r="E38" i="79"/>
  <c r="D38" i="79"/>
  <c r="D37" i="64" s="1"/>
  <c r="D37" i="65" s="1"/>
  <c r="D37" i="66" s="1"/>
  <c r="C38" i="79"/>
  <c r="B38" i="79"/>
  <c r="Q38" i="79" s="1"/>
  <c r="A38" i="79"/>
  <c r="O37" i="79"/>
  <c r="N37" i="79"/>
  <c r="M37" i="79"/>
  <c r="L37" i="79"/>
  <c r="K37" i="79"/>
  <c r="J37" i="79"/>
  <c r="I37" i="79"/>
  <c r="H37" i="79"/>
  <c r="G37" i="79"/>
  <c r="F37" i="79"/>
  <c r="E37" i="79"/>
  <c r="D37" i="79"/>
  <c r="D36" i="64" s="1"/>
  <c r="D36" i="65" s="1"/>
  <c r="D36" i="66" s="1"/>
  <c r="C37" i="79"/>
  <c r="B37" i="79"/>
  <c r="Q37" i="79" s="1"/>
  <c r="A37" i="79"/>
  <c r="O36" i="79"/>
  <c r="N36" i="79"/>
  <c r="M36" i="79"/>
  <c r="L36" i="79"/>
  <c r="K36" i="79"/>
  <c r="J36" i="79"/>
  <c r="I36" i="79"/>
  <c r="H36" i="79"/>
  <c r="G36" i="79"/>
  <c r="F36" i="79"/>
  <c r="E36" i="79"/>
  <c r="D36" i="79"/>
  <c r="D35" i="64" s="1"/>
  <c r="D35" i="65" s="1"/>
  <c r="D35" i="66" s="1"/>
  <c r="C36" i="79"/>
  <c r="B36" i="79"/>
  <c r="Q36" i="79" s="1"/>
  <c r="A36" i="79"/>
  <c r="O35" i="79"/>
  <c r="N35" i="79"/>
  <c r="M35" i="79"/>
  <c r="L35" i="79"/>
  <c r="K35" i="79"/>
  <c r="J35" i="79"/>
  <c r="I35" i="79"/>
  <c r="H35" i="79"/>
  <c r="G35" i="79"/>
  <c r="F35" i="79"/>
  <c r="E35" i="79"/>
  <c r="D35" i="79"/>
  <c r="D34" i="64" s="1"/>
  <c r="D34" i="65" s="1"/>
  <c r="D34" i="66" s="1"/>
  <c r="C35" i="79"/>
  <c r="B35" i="79"/>
  <c r="Q35" i="79" s="1"/>
  <c r="A35" i="79"/>
  <c r="O34" i="79"/>
  <c r="N34" i="79"/>
  <c r="M34" i="79"/>
  <c r="L34" i="79"/>
  <c r="K34" i="79"/>
  <c r="J34" i="79"/>
  <c r="I34" i="79"/>
  <c r="H34" i="79"/>
  <c r="G34" i="79"/>
  <c r="F34" i="79"/>
  <c r="E34" i="79"/>
  <c r="D34" i="79"/>
  <c r="D33" i="64" s="1"/>
  <c r="D33" i="65" s="1"/>
  <c r="D33" i="66" s="1"/>
  <c r="C34" i="79"/>
  <c r="B34" i="79"/>
  <c r="Q34" i="79" s="1"/>
  <c r="A34" i="79"/>
  <c r="O33" i="79"/>
  <c r="N33" i="79"/>
  <c r="M33" i="79"/>
  <c r="L33" i="79"/>
  <c r="K33" i="79"/>
  <c r="J33" i="79"/>
  <c r="I33" i="79"/>
  <c r="H33" i="79"/>
  <c r="G33" i="79"/>
  <c r="F33" i="79"/>
  <c r="E33" i="79"/>
  <c r="D33" i="79"/>
  <c r="D32" i="64" s="1"/>
  <c r="D32" i="65" s="1"/>
  <c r="D32" i="66" s="1"/>
  <c r="C33" i="79"/>
  <c r="B33" i="79"/>
  <c r="Q33" i="79" s="1"/>
  <c r="A33" i="79"/>
  <c r="O32" i="79"/>
  <c r="N32" i="79"/>
  <c r="M32" i="79"/>
  <c r="L32" i="79"/>
  <c r="K32" i="79"/>
  <c r="J32" i="79"/>
  <c r="I32" i="79"/>
  <c r="H32" i="79"/>
  <c r="G32" i="79"/>
  <c r="F32" i="79"/>
  <c r="E32" i="79"/>
  <c r="D32" i="79"/>
  <c r="D31" i="64" s="1"/>
  <c r="D31" i="65" s="1"/>
  <c r="D31" i="66" s="1"/>
  <c r="C32" i="79"/>
  <c r="B32" i="79"/>
  <c r="Q32" i="79" s="1"/>
  <c r="A32" i="79"/>
  <c r="O31" i="79"/>
  <c r="N31" i="79"/>
  <c r="M31" i="79"/>
  <c r="L31" i="79"/>
  <c r="K31" i="79"/>
  <c r="J31" i="79"/>
  <c r="I31" i="79"/>
  <c r="H31" i="79"/>
  <c r="G31" i="79"/>
  <c r="F31" i="79"/>
  <c r="E31" i="79"/>
  <c r="D31" i="79"/>
  <c r="D30" i="64" s="1"/>
  <c r="D30" i="65" s="1"/>
  <c r="D30" i="66" s="1"/>
  <c r="C31" i="79"/>
  <c r="B31" i="79"/>
  <c r="Q31" i="79" s="1"/>
  <c r="A31" i="79"/>
  <c r="O30" i="79"/>
  <c r="N30" i="79"/>
  <c r="M30" i="79"/>
  <c r="L30" i="79"/>
  <c r="K30" i="79"/>
  <c r="J30" i="79"/>
  <c r="I30" i="79"/>
  <c r="H30" i="79"/>
  <c r="G30" i="79"/>
  <c r="F30" i="79"/>
  <c r="E30" i="79"/>
  <c r="D30" i="79"/>
  <c r="D29" i="64" s="1"/>
  <c r="D29" i="65" s="1"/>
  <c r="D29" i="66" s="1"/>
  <c r="C30" i="79"/>
  <c r="B30" i="79"/>
  <c r="Q30" i="79" s="1"/>
  <c r="A30" i="79"/>
  <c r="O29" i="79"/>
  <c r="N29" i="79"/>
  <c r="M29" i="79"/>
  <c r="L29" i="79"/>
  <c r="K29" i="79"/>
  <c r="J29" i="79"/>
  <c r="I29" i="79"/>
  <c r="H29" i="79"/>
  <c r="G29" i="79"/>
  <c r="F29" i="79"/>
  <c r="E29" i="79"/>
  <c r="D29" i="79"/>
  <c r="D28" i="64" s="1"/>
  <c r="D28" i="65" s="1"/>
  <c r="D28" i="66" s="1"/>
  <c r="C29" i="79"/>
  <c r="B29" i="79"/>
  <c r="Q29" i="79" s="1"/>
  <c r="A29" i="79"/>
  <c r="O28" i="79"/>
  <c r="N28" i="79"/>
  <c r="M28" i="79"/>
  <c r="L28" i="79"/>
  <c r="K28" i="79"/>
  <c r="J28" i="79"/>
  <c r="I28" i="79"/>
  <c r="H28" i="79"/>
  <c r="G28" i="79"/>
  <c r="F28" i="79"/>
  <c r="E28" i="79"/>
  <c r="D28" i="79"/>
  <c r="D27" i="64" s="1"/>
  <c r="D27" i="65" s="1"/>
  <c r="D27" i="66" s="1"/>
  <c r="C28" i="79"/>
  <c r="B28" i="79"/>
  <c r="Q28" i="79" s="1"/>
  <c r="A28" i="79"/>
  <c r="O27" i="79"/>
  <c r="N27" i="79"/>
  <c r="M27" i="79"/>
  <c r="L27" i="79"/>
  <c r="K27" i="79"/>
  <c r="J27" i="79"/>
  <c r="I27" i="79"/>
  <c r="H27" i="79"/>
  <c r="G27" i="79"/>
  <c r="F27" i="79"/>
  <c r="E27" i="79"/>
  <c r="D27" i="79"/>
  <c r="D26" i="64" s="1"/>
  <c r="D26" i="65" s="1"/>
  <c r="D26" i="66" s="1"/>
  <c r="C27" i="79"/>
  <c r="B27" i="79"/>
  <c r="Q27" i="79" s="1"/>
  <c r="A27" i="79"/>
  <c r="O26" i="79"/>
  <c r="N26" i="79"/>
  <c r="M26" i="79"/>
  <c r="L26" i="79"/>
  <c r="K26" i="79"/>
  <c r="J26" i="79"/>
  <c r="I26" i="79"/>
  <c r="H26" i="79"/>
  <c r="G26" i="79"/>
  <c r="F26" i="79"/>
  <c r="E26" i="79"/>
  <c r="D26" i="79"/>
  <c r="D25" i="64" s="1"/>
  <c r="D25" i="65" s="1"/>
  <c r="D25" i="66" s="1"/>
  <c r="C26" i="79"/>
  <c r="B26" i="79"/>
  <c r="Q26" i="79" s="1"/>
  <c r="A26" i="79"/>
  <c r="O25" i="79"/>
  <c r="N25" i="79"/>
  <c r="M25" i="79"/>
  <c r="L25" i="79"/>
  <c r="K25" i="79"/>
  <c r="J25" i="79"/>
  <c r="I25" i="79"/>
  <c r="H25" i="79"/>
  <c r="G25" i="79"/>
  <c r="F25" i="79"/>
  <c r="E25" i="79"/>
  <c r="D25" i="79"/>
  <c r="D24" i="64" s="1"/>
  <c r="D24" i="65" s="1"/>
  <c r="D24" i="66" s="1"/>
  <c r="C25" i="79"/>
  <c r="B25" i="79"/>
  <c r="Q25" i="79" s="1"/>
  <c r="A25" i="79"/>
  <c r="O24" i="79"/>
  <c r="N24" i="79"/>
  <c r="M24" i="79"/>
  <c r="L24" i="79"/>
  <c r="K24" i="79"/>
  <c r="J24" i="79"/>
  <c r="I24" i="79"/>
  <c r="H24" i="79"/>
  <c r="G24" i="79"/>
  <c r="F24" i="79"/>
  <c r="E24" i="79"/>
  <c r="D24" i="79"/>
  <c r="D23" i="64" s="1"/>
  <c r="D23" i="65" s="1"/>
  <c r="D23" i="66" s="1"/>
  <c r="C24" i="79"/>
  <c r="B24" i="79"/>
  <c r="Q24" i="79" s="1"/>
  <c r="A24" i="79"/>
  <c r="O23" i="79"/>
  <c r="N23" i="79"/>
  <c r="M23" i="79"/>
  <c r="L23" i="79"/>
  <c r="K23" i="79"/>
  <c r="J23" i="79"/>
  <c r="I23" i="79"/>
  <c r="H23" i="79"/>
  <c r="G23" i="79"/>
  <c r="F23" i="79"/>
  <c r="E23" i="79"/>
  <c r="D23" i="79"/>
  <c r="D22" i="64" s="1"/>
  <c r="D22" i="65" s="1"/>
  <c r="D22" i="66" s="1"/>
  <c r="C23" i="79"/>
  <c r="B23" i="79"/>
  <c r="Q23" i="79" s="1"/>
  <c r="A23" i="79"/>
  <c r="O22" i="79"/>
  <c r="N22" i="79"/>
  <c r="M22" i="79"/>
  <c r="L22" i="79"/>
  <c r="K22" i="79"/>
  <c r="J22" i="79"/>
  <c r="I22" i="79"/>
  <c r="H22" i="79"/>
  <c r="G22" i="79"/>
  <c r="F22" i="79"/>
  <c r="E22" i="79"/>
  <c r="D22" i="79"/>
  <c r="D21" i="64" s="1"/>
  <c r="D21" i="65" s="1"/>
  <c r="D21" i="66" s="1"/>
  <c r="C22" i="79"/>
  <c r="B22" i="79"/>
  <c r="Q22" i="79" s="1"/>
  <c r="A22" i="79"/>
  <c r="O21" i="79"/>
  <c r="N21" i="79"/>
  <c r="M21" i="79"/>
  <c r="L21" i="79"/>
  <c r="K21" i="79"/>
  <c r="J21" i="79"/>
  <c r="I21" i="79"/>
  <c r="H21" i="79"/>
  <c r="G21" i="79"/>
  <c r="F21" i="79"/>
  <c r="E21" i="79"/>
  <c r="D21" i="79"/>
  <c r="D20" i="64" s="1"/>
  <c r="D20" i="65" s="1"/>
  <c r="D20" i="66" s="1"/>
  <c r="C21" i="79"/>
  <c r="B21" i="79"/>
  <c r="Q21" i="79" s="1"/>
  <c r="A21" i="79"/>
  <c r="O20" i="79"/>
  <c r="N20" i="79"/>
  <c r="M20" i="79"/>
  <c r="L20" i="79"/>
  <c r="K20" i="79"/>
  <c r="J20" i="79"/>
  <c r="I20" i="79"/>
  <c r="H20" i="79"/>
  <c r="G20" i="79"/>
  <c r="F20" i="79"/>
  <c r="E20" i="79"/>
  <c r="D20" i="79"/>
  <c r="D19" i="64" s="1"/>
  <c r="D19" i="65" s="1"/>
  <c r="D19" i="66" s="1"/>
  <c r="C20" i="79"/>
  <c r="B20" i="79"/>
  <c r="Q20" i="79" s="1"/>
  <c r="A20" i="79"/>
  <c r="O19" i="79"/>
  <c r="N19" i="79"/>
  <c r="M19" i="79"/>
  <c r="L19" i="79"/>
  <c r="K19" i="79"/>
  <c r="J19" i="79"/>
  <c r="I19" i="79"/>
  <c r="H19" i="79"/>
  <c r="G19" i="79"/>
  <c r="F19" i="79"/>
  <c r="E19" i="79"/>
  <c r="D19" i="79"/>
  <c r="D18" i="64" s="1"/>
  <c r="D18" i="65" s="1"/>
  <c r="D18" i="66" s="1"/>
  <c r="C19" i="79"/>
  <c r="B19" i="79"/>
  <c r="Q19" i="79" s="1"/>
  <c r="A19" i="79"/>
  <c r="O18" i="79"/>
  <c r="N18" i="79"/>
  <c r="M18" i="79"/>
  <c r="L18" i="79"/>
  <c r="K18" i="79"/>
  <c r="J18" i="79"/>
  <c r="I18" i="79"/>
  <c r="H18" i="79"/>
  <c r="G18" i="79"/>
  <c r="F18" i="79"/>
  <c r="E18" i="79"/>
  <c r="D18" i="79"/>
  <c r="D17" i="64" s="1"/>
  <c r="D17" i="65" s="1"/>
  <c r="D17" i="66" s="1"/>
  <c r="C18" i="79"/>
  <c r="B18" i="79"/>
  <c r="Q18" i="79" s="1"/>
  <c r="A18" i="79"/>
  <c r="O17" i="79"/>
  <c r="N17" i="79"/>
  <c r="M17" i="79"/>
  <c r="L17" i="79"/>
  <c r="K17" i="79"/>
  <c r="J17" i="79"/>
  <c r="I17" i="79"/>
  <c r="H17" i="79"/>
  <c r="G17" i="79"/>
  <c r="F17" i="79"/>
  <c r="E17" i="79"/>
  <c r="D17" i="79"/>
  <c r="D16" i="64" s="1"/>
  <c r="D16" i="65" s="1"/>
  <c r="D16" i="66" s="1"/>
  <c r="C17" i="79"/>
  <c r="B17" i="79"/>
  <c r="Q17" i="79" s="1"/>
  <c r="A17" i="79"/>
  <c r="O16" i="79"/>
  <c r="N16" i="79"/>
  <c r="M16" i="79"/>
  <c r="L16" i="79"/>
  <c r="K16" i="79"/>
  <c r="J16" i="79"/>
  <c r="I16" i="79"/>
  <c r="H16" i="79"/>
  <c r="G16" i="79"/>
  <c r="F16" i="79"/>
  <c r="E16" i="79"/>
  <c r="D16" i="79"/>
  <c r="D15" i="64" s="1"/>
  <c r="D15" i="65" s="1"/>
  <c r="D15" i="66" s="1"/>
  <c r="C16" i="79"/>
  <c r="C8" i="38" s="1"/>
  <c r="B16" i="79"/>
  <c r="Q16" i="79" s="1"/>
  <c r="A16" i="79"/>
  <c r="O15" i="79"/>
  <c r="N15" i="79"/>
  <c r="M15" i="79"/>
  <c r="L15" i="79"/>
  <c r="K15" i="79"/>
  <c r="J15" i="79"/>
  <c r="I15" i="79"/>
  <c r="H15" i="79"/>
  <c r="G15" i="79"/>
  <c r="F15" i="79"/>
  <c r="E15" i="79"/>
  <c r="D15" i="79"/>
  <c r="D14" i="64" s="1"/>
  <c r="D14" i="65" s="1"/>
  <c r="D14" i="66" s="1"/>
  <c r="C15" i="79"/>
  <c r="B15" i="79"/>
  <c r="Q15" i="79" s="1"/>
  <c r="A15" i="79"/>
  <c r="O14" i="79"/>
  <c r="N14" i="79"/>
  <c r="M14" i="79"/>
  <c r="L14" i="79"/>
  <c r="K14" i="79"/>
  <c r="J14" i="79"/>
  <c r="I14" i="79"/>
  <c r="H14" i="79"/>
  <c r="G14" i="79"/>
  <c r="F14" i="79"/>
  <c r="E14" i="79"/>
  <c r="D14" i="79"/>
  <c r="D13" i="64" s="1"/>
  <c r="D13" i="65" s="1"/>
  <c r="D13" i="66" s="1"/>
  <c r="C14" i="79"/>
  <c r="B14" i="79"/>
  <c r="Q14" i="79" s="1"/>
  <c r="A14" i="79"/>
  <c r="O13" i="79"/>
  <c r="N13" i="79"/>
  <c r="M13" i="79"/>
  <c r="L13" i="79"/>
  <c r="K13" i="79"/>
  <c r="J13" i="79"/>
  <c r="I13" i="79"/>
  <c r="H13" i="79"/>
  <c r="G13" i="79"/>
  <c r="F13" i="79"/>
  <c r="E13" i="79"/>
  <c r="D13" i="79"/>
  <c r="D12" i="64" s="1"/>
  <c r="D12" i="65" s="1"/>
  <c r="D12" i="66" s="1"/>
  <c r="C13" i="79"/>
  <c r="B13" i="79"/>
  <c r="Q13" i="79" s="1"/>
  <c r="A13" i="79"/>
  <c r="O12" i="79"/>
  <c r="N12" i="79"/>
  <c r="M12" i="79"/>
  <c r="L12" i="79"/>
  <c r="K12" i="79"/>
  <c r="J12" i="79"/>
  <c r="I12" i="79"/>
  <c r="H12" i="79"/>
  <c r="G12" i="79"/>
  <c r="F12" i="79"/>
  <c r="E12" i="79"/>
  <c r="D12" i="79"/>
  <c r="D11" i="64" s="1"/>
  <c r="D11" i="65" s="1"/>
  <c r="D11" i="66" s="1"/>
  <c r="C12" i="79"/>
  <c r="B12" i="79"/>
  <c r="Q12" i="79" s="1"/>
  <c r="A12" i="79"/>
  <c r="O11" i="79"/>
  <c r="N11" i="79"/>
  <c r="M11" i="79"/>
  <c r="L11" i="79"/>
  <c r="K11" i="79"/>
  <c r="J11" i="79"/>
  <c r="I11" i="79"/>
  <c r="H11" i="79"/>
  <c r="G11" i="79"/>
  <c r="F11" i="79"/>
  <c r="E11" i="79"/>
  <c r="D11" i="79"/>
  <c r="D10" i="64" s="1"/>
  <c r="D10" i="65" s="1"/>
  <c r="D10" i="66" s="1"/>
  <c r="C11" i="79"/>
  <c r="B11" i="79"/>
  <c r="Q11" i="79" s="1"/>
  <c r="A11" i="79"/>
  <c r="O10" i="79"/>
  <c r="N10" i="79"/>
  <c r="M10" i="79"/>
  <c r="L10" i="79"/>
  <c r="K10" i="79"/>
  <c r="J10" i="79"/>
  <c r="I10" i="79"/>
  <c r="H10" i="79"/>
  <c r="G10" i="79"/>
  <c r="F10" i="79"/>
  <c r="E10" i="79"/>
  <c r="D10" i="79"/>
  <c r="D9" i="64" s="1"/>
  <c r="D9" i="65" s="1"/>
  <c r="D9" i="66" s="1"/>
  <c r="C10" i="79"/>
  <c r="B10" i="79"/>
  <c r="Q10" i="79" s="1"/>
  <c r="A10" i="79"/>
  <c r="O9" i="79"/>
  <c r="N9" i="79"/>
  <c r="M9" i="79"/>
  <c r="L9" i="79"/>
  <c r="K9" i="79"/>
  <c r="J9" i="79"/>
  <c r="I9" i="79"/>
  <c r="H9" i="79"/>
  <c r="G9" i="79"/>
  <c r="F9" i="79"/>
  <c r="E9" i="79"/>
  <c r="D9" i="79"/>
  <c r="D8" i="64" s="1"/>
  <c r="D8" i="65" s="1"/>
  <c r="D8" i="66" s="1"/>
  <c r="C9" i="79"/>
  <c r="B9" i="79"/>
  <c r="Q9" i="79" s="1"/>
  <c r="X9" i="79" s="1"/>
  <c r="A9" i="79"/>
  <c r="O8" i="79"/>
  <c r="N8" i="79"/>
  <c r="M8" i="79"/>
  <c r="L8" i="79"/>
  <c r="K8" i="79"/>
  <c r="J8" i="79"/>
  <c r="I8" i="79"/>
  <c r="H8" i="79"/>
  <c r="G8" i="79"/>
  <c r="F8" i="79"/>
  <c r="E8" i="79"/>
  <c r="D8" i="79"/>
  <c r="D7" i="64" s="1"/>
  <c r="D7" i="65" s="1"/>
  <c r="D7" i="66" s="1"/>
  <c r="C8" i="79"/>
  <c r="B8" i="79"/>
  <c r="Q8" i="79" s="1"/>
  <c r="A8" i="79"/>
  <c r="A1" i="117"/>
  <c r="C7" i="116"/>
  <c r="A1" i="116"/>
  <c r="S8" i="79" l="1"/>
  <c r="W8" i="79"/>
  <c r="V8" i="79"/>
  <c r="X8" i="79"/>
  <c r="L7" i="64" s="1"/>
  <c r="L7" i="66" s="1"/>
  <c r="U8" i="79"/>
  <c r="R8" i="79"/>
  <c r="F7" i="64" s="1"/>
  <c r="T8" i="79"/>
  <c r="H7" i="64" s="1"/>
  <c r="H7" i="66" s="1"/>
  <c r="D9" i="39"/>
  <c r="K5" i="94"/>
  <c r="O35" i="91"/>
  <c r="V72" i="79"/>
  <c r="J71" i="64" s="1"/>
  <c r="J71" i="66" s="1"/>
  <c r="W70" i="79"/>
  <c r="K69" i="64" s="1"/>
  <c r="K69" i="66" s="1"/>
  <c r="W71" i="79"/>
  <c r="K70" i="64" s="1"/>
  <c r="W72" i="79"/>
  <c r="K71" i="64" s="1"/>
  <c r="K71" i="66" s="1"/>
  <c r="B30" i="91"/>
  <c r="O46" i="91"/>
  <c r="X58" i="79"/>
  <c r="L57" i="64" s="1"/>
  <c r="L57" i="66" s="1"/>
  <c r="U29" i="79"/>
  <c r="I28" i="64" s="1"/>
  <c r="I28" i="66" s="1"/>
  <c r="V14" i="79"/>
  <c r="J13" i="64" s="1"/>
  <c r="J13" i="66" s="1"/>
  <c r="T72" i="79"/>
  <c r="H71" i="64" s="1"/>
  <c r="H71" i="66" s="1"/>
  <c r="X18" i="79"/>
  <c r="L17" i="64" s="1"/>
  <c r="L17" i="66" s="1"/>
  <c r="X25" i="79"/>
  <c r="L24" i="64" s="1"/>
  <c r="L24" i="66" s="1"/>
  <c r="S25" i="79"/>
  <c r="G24" i="64" s="1"/>
  <c r="G24" i="66" s="1"/>
  <c r="R25" i="79"/>
  <c r="F24" i="64" s="1"/>
  <c r="W47" i="79"/>
  <c r="K46" i="64" s="1"/>
  <c r="K46" i="66" s="1"/>
  <c r="S47" i="79"/>
  <c r="G46" i="64" s="1"/>
  <c r="G46" i="66" s="1"/>
  <c r="R47" i="79"/>
  <c r="F46" i="64" s="1"/>
  <c r="V23" i="79"/>
  <c r="J22" i="64" s="1"/>
  <c r="J22" i="66" s="1"/>
  <c r="S23" i="79"/>
  <c r="G22" i="64" s="1"/>
  <c r="G22" i="66" s="1"/>
  <c r="R23" i="79"/>
  <c r="F22" i="64" s="1"/>
  <c r="S95" i="79"/>
  <c r="G94" i="64" s="1"/>
  <c r="G94" i="66" s="1"/>
  <c r="R95" i="79"/>
  <c r="F94" i="64" s="1"/>
  <c r="R26" i="79"/>
  <c r="F25" i="64" s="1"/>
  <c r="S26" i="79"/>
  <c r="G25" i="64" s="1"/>
  <c r="G25" i="66" s="1"/>
  <c r="T37" i="79"/>
  <c r="H36" i="64" s="1"/>
  <c r="H36" i="66" s="1"/>
  <c r="S37" i="79"/>
  <c r="G36" i="64" s="1"/>
  <c r="G36" i="66" s="1"/>
  <c r="R37" i="79"/>
  <c r="F36" i="64" s="1"/>
  <c r="U37" i="79"/>
  <c r="I36" i="64" s="1"/>
  <c r="I36" i="66" s="1"/>
  <c r="S62" i="79"/>
  <c r="G61" i="64" s="1"/>
  <c r="G61" i="66" s="1"/>
  <c r="R62" i="79"/>
  <c r="F61" i="64" s="1"/>
  <c r="X62" i="79"/>
  <c r="L61" i="64" s="1"/>
  <c r="L61" i="66" s="1"/>
  <c r="R106" i="79"/>
  <c r="F105" i="64" s="1"/>
  <c r="S106" i="79"/>
  <c r="G105" i="64" s="1"/>
  <c r="G105" i="66" s="1"/>
  <c r="R114" i="79"/>
  <c r="F113" i="64" s="1"/>
  <c r="S114" i="79"/>
  <c r="G113" i="64" s="1"/>
  <c r="G113" i="66" s="1"/>
  <c r="V79" i="79"/>
  <c r="J78" i="64" s="1"/>
  <c r="J78" i="66" s="1"/>
  <c r="S79" i="79"/>
  <c r="G78" i="64" s="1"/>
  <c r="G78" i="66" s="1"/>
  <c r="R79" i="79"/>
  <c r="F78" i="64" s="1"/>
  <c r="S102" i="79"/>
  <c r="G101" i="64" s="1"/>
  <c r="G101" i="66" s="1"/>
  <c r="R102" i="79"/>
  <c r="F101" i="64" s="1"/>
  <c r="X102" i="79"/>
  <c r="L101" i="64" s="1"/>
  <c r="L101" i="66" s="1"/>
  <c r="W82" i="79"/>
  <c r="K81" i="64" s="1"/>
  <c r="K81" i="66" s="1"/>
  <c r="R82" i="79"/>
  <c r="F81" i="64" s="1"/>
  <c r="S82" i="79"/>
  <c r="G81" i="64" s="1"/>
  <c r="G81" i="66" s="1"/>
  <c r="W42" i="79"/>
  <c r="K41" i="64" s="1"/>
  <c r="K41" i="66" s="1"/>
  <c r="R42" i="79"/>
  <c r="F41" i="64" s="1"/>
  <c r="S42" i="79"/>
  <c r="G41" i="64" s="1"/>
  <c r="G41" i="66" s="1"/>
  <c r="R78" i="79"/>
  <c r="F77" i="64" s="1"/>
  <c r="S78" i="79"/>
  <c r="G77" i="64" s="1"/>
  <c r="G77" i="66" s="1"/>
  <c r="X78" i="79"/>
  <c r="L77" i="64" s="1"/>
  <c r="L77" i="66" s="1"/>
  <c r="U93" i="79"/>
  <c r="I92" i="64" s="1"/>
  <c r="I92" i="66" s="1"/>
  <c r="R93" i="79"/>
  <c r="F92" i="64" s="1"/>
  <c r="S93" i="79"/>
  <c r="G92" i="64" s="1"/>
  <c r="G92" i="66" s="1"/>
  <c r="U61" i="79"/>
  <c r="I60" i="64" s="1"/>
  <c r="I60" i="66" s="1"/>
  <c r="S61" i="79"/>
  <c r="G60" i="64" s="1"/>
  <c r="G60" i="66" s="1"/>
  <c r="R61" i="79"/>
  <c r="F60" i="64" s="1"/>
  <c r="X41" i="79"/>
  <c r="L40" i="64" s="1"/>
  <c r="L40" i="66" s="1"/>
  <c r="R41" i="79"/>
  <c r="F40" i="64" s="1"/>
  <c r="S41" i="79"/>
  <c r="G40" i="64" s="1"/>
  <c r="G40" i="66" s="1"/>
  <c r="S124" i="79"/>
  <c r="G123" i="64" s="1"/>
  <c r="G123" i="66" s="1"/>
  <c r="R124" i="79"/>
  <c r="F123" i="64" s="1"/>
  <c r="S81" i="79"/>
  <c r="G80" i="64" s="1"/>
  <c r="G80" i="66" s="1"/>
  <c r="R81" i="79"/>
  <c r="F80" i="64" s="1"/>
  <c r="X115" i="79"/>
  <c r="L114" i="64" s="1"/>
  <c r="L114" i="66" s="1"/>
  <c r="S115" i="79"/>
  <c r="G114" i="64" s="1"/>
  <c r="G114" i="66" s="1"/>
  <c r="R115" i="79"/>
  <c r="F114" i="64" s="1"/>
  <c r="W39" i="79"/>
  <c r="K38" i="64" s="1"/>
  <c r="K38" i="66" s="1"/>
  <c r="S39" i="79"/>
  <c r="G38" i="64" s="1"/>
  <c r="G38" i="66" s="1"/>
  <c r="R39" i="79"/>
  <c r="F38" i="64" s="1"/>
  <c r="X89" i="79"/>
  <c r="L88" i="64" s="1"/>
  <c r="L88" i="66" s="1"/>
  <c r="S89" i="79"/>
  <c r="G88" i="64" s="1"/>
  <c r="G88" i="66" s="1"/>
  <c r="R89" i="79"/>
  <c r="F88" i="64" s="1"/>
  <c r="R94" i="79"/>
  <c r="F93" i="64" s="1"/>
  <c r="S94" i="79"/>
  <c r="G93" i="64" s="1"/>
  <c r="G93" i="66" s="1"/>
  <c r="R22" i="79"/>
  <c r="F21" i="64" s="1"/>
  <c r="S22" i="79"/>
  <c r="G21" i="64" s="1"/>
  <c r="G21" i="66" s="1"/>
  <c r="X65" i="79"/>
  <c r="L64" i="64" s="1"/>
  <c r="L64" i="66" s="1"/>
  <c r="S65" i="79"/>
  <c r="G64" i="64" s="1"/>
  <c r="G64" i="66" s="1"/>
  <c r="R65" i="79"/>
  <c r="F64" i="64" s="1"/>
  <c r="R77" i="79"/>
  <c r="F76" i="64" s="1"/>
  <c r="S77" i="79"/>
  <c r="G76" i="64" s="1"/>
  <c r="G76" i="66" s="1"/>
  <c r="R92" i="79"/>
  <c r="F91" i="64" s="1"/>
  <c r="S92" i="79"/>
  <c r="G91" i="64" s="1"/>
  <c r="G91" i="66" s="1"/>
  <c r="R123" i="79"/>
  <c r="F122" i="64" s="1"/>
  <c r="S123" i="79"/>
  <c r="G122" i="64" s="1"/>
  <c r="G122" i="66" s="1"/>
  <c r="V55" i="79"/>
  <c r="J54" i="64" s="1"/>
  <c r="J54" i="66" s="1"/>
  <c r="S55" i="79"/>
  <c r="R55" i="79"/>
  <c r="F54" i="64" s="1"/>
  <c r="R64" i="79"/>
  <c r="F63" i="64" s="1"/>
  <c r="S64" i="79"/>
  <c r="G63" i="64" s="1"/>
  <c r="G63" i="66" s="1"/>
  <c r="R91" i="79"/>
  <c r="F90" i="64" s="1"/>
  <c r="S91" i="79"/>
  <c r="G90" i="64" s="1"/>
  <c r="G90" i="66" s="1"/>
  <c r="S101" i="79"/>
  <c r="G100" i="64" s="1"/>
  <c r="G100" i="66" s="1"/>
  <c r="R101" i="79"/>
  <c r="F100" i="64" s="1"/>
  <c r="S103" i="79"/>
  <c r="G102" i="64" s="1"/>
  <c r="G102" i="66" s="1"/>
  <c r="R103" i="79"/>
  <c r="F102" i="64" s="1"/>
  <c r="W112" i="79"/>
  <c r="K111" i="64" s="1"/>
  <c r="K111" i="66" s="1"/>
  <c r="S112" i="79"/>
  <c r="G111" i="64" s="1"/>
  <c r="G111" i="66" s="1"/>
  <c r="R112" i="79"/>
  <c r="F111" i="64" s="1"/>
  <c r="R122" i="79"/>
  <c r="F121" i="64" s="1"/>
  <c r="S122" i="79"/>
  <c r="G121" i="64" s="1"/>
  <c r="G121" i="66" s="1"/>
  <c r="S24" i="79"/>
  <c r="G23" i="64" s="1"/>
  <c r="G23" i="66" s="1"/>
  <c r="R24" i="79"/>
  <c r="F23" i="64" s="1"/>
  <c r="S44" i="79"/>
  <c r="G43" i="64" s="1"/>
  <c r="G43" i="66" s="1"/>
  <c r="R44" i="79"/>
  <c r="F43" i="64" s="1"/>
  <c r="V63" i="79"/>
  <c r="J62" i="64" s="1"/>
  <c r="J62" i="66" s="1"/>
  <c r="S63" i="79"/>
  <c r="G62" i="64" s="1"/>
  <c r="G62" i="66" s="1"/>
  <c r="R63" i="79"/>
  <c r="F62" i="64" s="1"/>
  <c r="R83" i="79"/>
  <c r="F82" i="64" s="1"/>
  <c r="S83" i="79"/>
  <c r="G82" i="64" s="1"/>
  <c r="G82" i="66" s="1"/>
  <c r="S80" i="79"/>
  <c r="G79" i="64" s="1"/>
  <c r="G79" i="66" s="1"/>
  <c r="R80" i="79"/>
  <c r="F79" i="64" s="1"/>
  <c r="S40" i="79"/>
  <c r="G39" i="64" s="1"/>
  <c r="G39" i="66" s="1"/>
  <c r="R40" i="79"/>
  <c r="F39" i="64" s="1"/>
  <c r="R60" i="79"/>
  <c r="F59" i="64" s="1"/>
  <c r="S60" i="79"/>
  <c r="G59" i="64" s="1"/>
  <c r="G59" i="66" s="1"/>
  <c r="T62" i="79"/>
  <c r="H61" i="64" s="1"/>
  <c r="H61" i="66" s="1"/>
  <c r="R76" i="79"/>
  <c r="F75" i="64" s="1"/>
  <c r="S76" i="79"/>
  <c r="G75" i="64" s="1"/>
  <c r="G75" i="66" s="1"/>
  <c r="U14" i="79"/>
  <c r="I13" i="64" s="1"/>
  <c r="I13" i="66" s="1"/>
  <c r="S14" i="79"/>
  <c r="G13" i="64" s="1"/>
  <c r="G13" i="66" s="1"/>
  <c r="R14" i="79"/>
  <c r="F13" i="64" s="1"/>
  <c r="S15" i="79"/>
  <c r="G14" i="64" s="1"/>
  <c r="G14" i="66" s="1"/>
  <c r="R15" i="79"/>
  <c r="F14" i="64" s="1"/>
  <c r="R20" i="79"/>
  <c r="F19" i="64" s="1"/>
  <c r="S20" i="79"/>
  <c r="G19" i="64" s="1"/>
  <c r="G19" i="66" s="1"/>
  <c r="T29" i="79"/>
  <c r="H28" i="64" s="1"/>
  <c r="H28" i="66" s="1"/>
  <c r="S29" i="79"/>
  <c r="G28" i="64" s="1"/>
  <c r="G28" i="66" s="1"/>
  <c r="R29" i="79"/>
  <c r="F28" i="64" s="1"/>
  <c r="R35" i="79"/>
  <c r="F34" i="64" s="1"/>
  <c r="S35" i="79"/>
  <c r="G34" i="64" s="1"/>
  <c r="G34" i="66" s="1"/>
  <c r="R59" i="79"/>
  <c r="F58" i="64" s="1"/>
  <c r="S59" i="79"/>
  <c r="G58" i="64" s="1"/>
  <c r="G58" i="66" s="1"/>
  <c r="U62" i="79"/>
  <c r="I61" i="64" s="1"/>
  <c r="I61" i="66" s="1"/>
  <c r="T69" i="79"/>
  <c r="H68" i="64" s="1"/>
  <c r="H68" i="66" s="1"/>
  <c r="S69" i="79"/>
  <c r="G68" i="64" s="1"/>
  <c r="G68" i="66" s="1"/>
  <c r="R69" i="79"/>
  <c r="F68" i="64" s="1"/>
  <c r="R70" i="79"/>
  <c r="F69" i="64" s="1"/>
  <c r="S70" i="79"/>
  <c r="G69" i="64" s="1"/>
  <c r="G69" i="66" s="1"/>
  <c r="S71" i="79"/>
  <c r="G70" i="64" s="1"/>
  <c r="G70" i="66" s="1"/>
  <c r="R71" i="79"/>
  <c r="F70" i="64" s="1"/>
  <c r="S72" i="79"/>
  <c r="G71" i="64" s="1"/>
  <c r="G71" i="66" s="1"/>
  <c r="R72" i="79"/>
  <c r="F71" i="64" s="1"/>
  <c r="S75" i="79"/>
  <c r="G74" i="64" s="1"/>
  <c r="G74" i="66" s="1"/>
  <c r="R75" i="79"/>
  <c r="F74" i="64" s="1"/>
  <c r="V82" i="79"/>
  <c r="J81" i="64" s="1"/>
  <c r="J81" i="66" s="1"/>
  <c r="S100" i="79"/>
  <c r="G99" i="64" s="1"/>
  <c r="G99" i="66" s="1"/>
  <c r="R100" i="79"/>
  <c r="F99" i="64" s="1"/>
  <c r="S111" i="79"/>
  <c r="G110" i="64" s="1"/>
  <c r="G110" i="66" s="1"/>
  <c r="R111" i="79"/>
  <c r="F110" i="64" s="1"/>
  <c r="T121" i="79"/>
  <c r="H120" i="64" s="1"/>
  <c r="H120" i="66" s="1"/>
  <c r="R121" i="79"/>
  <c r="F120" i="64" s="1"/>
  <c r="S121" i="79"/>
  <c r="G120" i="64" s="1"/>
  <c r="G120" i="66" s="1"/>
  <c r="O18" i="91"/>
  <c r="R66" i="79"/>
  <c r="F65" i="64" s="1"/>
  <c r="S66" i="79"/>
  <c r="G65" i="64" s="1"/>
  <c r="G65" i="66" s="1"/>
  <c r="S105" i="79"/>
  <c r="G104" i="64" s="1"/>
  <c r="G104" i="66" s="1"/>
  <c r="R105" i="79"/>
  <c r="F104" i="64" s="1"/>
  <c r="R10" i="79"/>
  <c r="F9" i="64" s="1"/>
  <c r="S10" i="79"/>
  <c r="G9" i="64" s="1"/>
  <c r="G9" i="66" s="1"/>
  <c r="R104" i="79"/>
  <c r="F103" i="64" s="1"/>
  <c r="S104" i="79"/>
  <c r="G103" i="64" s="1"/>
  <c r="G103" i="66" s="1"/>
  <c r="S113" i="79"/>
  <c r="G112" i="64" s="1"/>
  <c r="G112" i="66" s="1"/>
  <c r="R113" i="79"/>
  <c r="F112" i="64" s="1"/>
  <c r="S17" i="79"/>
  <c r="G16" i="64" s="1"/>
  <c r="G16" i="66" s="1"/>
  <c r="R17" i="79"/>
  <c r="F16" i="64" s="1"/>
  <c r="S21" i="79"/>
  <c r="G20" i="64" s="1"/>
  <c r="G20" i="66" s="1"/>
  <c r="R21" i="79"/>
  <c r="F20" i="64" s="1"/>
  <c r="R34" i="79"/>
  <c r="F33" i="64" s="1"/>
  <c r="S34" i="79"/>
  <c r="G33" i="64" s="1"/>
  <c r="G33" i="66" s="1"/>
  <c r="R50" i="79"/>
  <c r="F49" i="64" s="1"/>
  <c r="S50" i="79"/>
  <c r="G49" i="64" s="1"/>
  <c r="G49" i="66" s="1"/>
  <c r="S56" i="79"/>
  <c r="G55" i="64" s="1"/>
  <c r="G55" i="66" s="1"/>
  <c r="R56" i="79"/>
  <c r="F55" i="64" s="1"/>
  <c r="R74" i="79"/>
  <c r="F73" i="64" s="1"/>
  <c r="S74" i="79"/>
  <c r="G73" i="64" s="1"/>
  <c r="G73" i="66" s="1"/>
  <c r="R99" i="79"/>
  <c r="F98" i="64" s="1"/>
  <c r="S99" i="79"/>
  <c r="G98" i="64" s="1"/>
  <c r="G98" i="66" s="1"/>
  <c r="W105" i="79"/>
  <c r="K104" i="64" s="1"/>
  <c r="K104" i="66" s="1"/>
  <c r="S110" i="79"/>
  <c r="G109" i="64" s="1"/>
  <c r="G109" i="66" s="1"/>
  <c r="R110" i="79"/>
  <c r="F109" i="64" s="1"/>
  <c r="W120" i="79"/>
  <c r="K119" i="64" s="1"/>
  <c r="K119" i="66" s="1"/>
  <c r="S120" i="79"/>
  <c r="G119" i="64" s="1"/>
  <c r="G119" i="66" s="1"/>
  <c r="R120" i="79"/>
  <c r="F119" i="64" s="1"/>
  <c r="S127" i="79"/>
  <c r="G126" i="64" s="1"/>
  <c r="G126" i="66" s="1"/>
  <c r="R127" i="79"/>
  <c r="F126" i="64" s="1"/>
  <c r="B51" i="91"/>
  <c r="R11" i="79"/>
  <c r="F10" i="64" s="1"/>
  <c r="S11" i="79"/>
  <c r="G10" i="64" s="1"/>
  <c r="G10" i="66" s="1"/>
  <c r="V87" i="79"/>
  <c r="J86" i="64" s="1"/>
  <c r="J86" i="66" s="1"/>
  <c r="S87" i="79"/>
  <c r="G86" i="64" s="1"/>
  <c r="G86" i="66" s="1"/>
  <c r="R87" i="79"/>
  <c r="F86" i="64" s="1"/>
  <c r="W90" i="79"/>
  <c r="K89" i="64" s="1"/>
  <c r="K89" i="66" s="1"/>
  <c r="R90" i="79"/>
  <c r="F89" i="64" s="1"/>
  <c r="S90" i="79"/>
  <c r="G89" i="64" s="1"/>
  <c r="G89" i="66" s="1"/>
  <c r="R116" i="79"/>
  <c r="F115" i="64" s="1"/>
  <c r="S116" i="79"/>
  <c r="G115" i="64" s="1"/>
  <c r="G115" i="66" s="1"/>
  <c r="X57" i="79"/>
  <c r="L56" i="64" s="1"/>
  <c r="L56" i="66" s="1"/>
  <c r="S57" i="79"/>
  <c r="G56" i="64" s="1"/>
  <c r="G56" i="66" s="1"/>
  <c r="R57" i="79"/>
  <c r="F56" i="64" s="1"/>
  <c r="T53" i="79"/>
  <c r="H52" i="64" s="1"/>
  <c r="H52" i="66" s="1"/>
  <c r="S53" i="79"/>
  <c r="G52" i="64" s="1"/>
  <c r="G52" i="66" s="1"/>
  <c r="R53" i="79"/>
  <c r="F52" i="64" s="1"/>
  <c r="R19" i="79"/>
  <c r="F18" i="64" s="1"/>
  <c r="S19" i="79"/>
  <c r="G18" i="64" s="1"/>
  <c r="G18" i="66" s="1"/>
  <c r="U30" i="79"/>
  <c r="I29" i="64" s="1"/>
  <c r="I29" i="66" s="1"/>
  <c r="S30" i="79"/>
  <c r="G29" i="64" s="1"/>
  <c r="G29" i="66" s="1"/>
  <c r="R30" i="79"/>
  <c r="F29" i="64" s="1"/>
  <c r="R46" i="79"/>
  <c r="F45" i="64" s="1"/>
  <c r="S46" i="79"/>
  <c r="G45" i="64" s="1"/>
  <c r="G45" i="66" s="1"/>
  <c r="X49" i="79"/>
  <c r="L48" i="64" s="1"/>
  <c r="L48" i="66" s="1"/>
  <c r="S49" i="79"/>
  <c r="G48" i="64" s="1"/>
  <c r="G48" i="66" s="1"/>
  <c r="R49" i="79"/>
  <c r="F48" i="64" s="1"/>
  <c r="T85" i="79"/>
  <c r="H84" i="64" s="1"/>
  <c r="H84" i="66" s="1"/>
  <c r="S85" i="79"/>
  <c r="G84" i="64" s="1"/>
  <c r="G84" i="66" s="1"/>
  <c r="R85" i="79"/>
  <c r="F84" i="64" s="1"/>
  <c r="R86" i="79"/>
  <c r="F85" i="64" s="1"/>
  <c r="S86" i="79"/>
  <c r="G85" i="64" s="1"/>
  <c r="G85" i="66" s="1"/>
  <c r="S16" i="79"/>
  <c r="G15" i="64" s="1"/>
  <c r="G15" i="66" s="1"/>
  <c r="R16" i="79"/>
  <c r="F15" i="64" s="1"/>
  <c r="X30" i="79"/>
  <c r="L29" i="64" s="1"/>
  <c r="L29" i="66" s="1"/>
  <c r="X33" i="79"/>
  <c r="L32" i="64" s="1"/>
  <c r="L32" i="66" s="1"/>
  <c r="R33" i="79"/>
  <c r="F32" i="64" s="1"/>
  <c r="S33" i="79"/>
  <c r="G32" i="64" s="1"/>
  <c r="G32" i="66" s="1"/>
  <c r="T46" i="79"/>
  <c r="H45" i="64" s="1"/>
  <c r="H45" i="66" s="1"/>
  <c r="R52" i="79"/>
  <c r="F51" i="64" s="1"/>
  <c r="S52" i="79"/>
  <c r="G51" i="64" s="1"/>
  <c r="G51" i="66" s="1"/>
  <c r="S54" i="79"/>
  <c r="G53" i="64" s="1"/>
  <c r="G53" i="66" s="1"/>
  <c r="R54" i="79"/>
  <c r="F53" i="64" s="1"/>
  <c r="W62" i="79"/>
  <c r="K61" i="64" s="1"/>
  <c r="K61" i="66" s="1"/>
  <c r="X73" i="79"/>
  <c r="L72" i="64" s="1"/>
  <c r="L72" i="66" s="1"/>
  <c r="R73" i="79"/>
  <c r="F72" i="64" s="1"/>
  <c r="S73" i="79"/>
  <c r="G72" i="64" s="1"/>
  <c r="G72" i="66" s="1"/>
  <c r="X82" i="79"/>
  <c r="L81" i="64" s="1"/>
  <c r="L81" i="66" s="1"/>
  <c r="T86" i="79"/>
  <c r="H85" i="64" s="1"/>
  <c r="H85" i="66" s="1"/>
  <c r="R98" i="79"/>
  <c r="F97" i="64" s="1"/>
  <c r="S98" i="79"/>
  <c r="G97" i="64" s="1"/>
  <c r="G97" i="66" s="1"/>
  <c r="S109" i="79"/>
  <c r="G108" i="64" s="1"/>
  <c r="G108" i="66" s="1"/>
  <c r="R109" i="79"/>
  <c r="F108" i="64" s="1"/>
  <c r="S119" i="79"/>
  <c r="G118" i="64" s="1"/>
  <c r="G118" i="66" s="1"/>
  <c r="R119" i="79"/>
  <c r="F118" i="64" s="1"/>
  <c r="O28" i="91"/>
  <c r="U88" i="79"/>
  <c r="I87" i="64" s="1"/>
  <c r="I87" i="66" s="1"/>
  <c r="S88" i="79"/>
  <c r="G87" i="64" s="1"/>
  <c r="G87" i="66" s="1"/>
  <c r="R88" i="79"/>
  <c r="F87" i="64" s="1"/>
  <c r="R125" i="79"/>
  <c r="F124" i="64" s="1"/>
  <c r="S125" i="79"/>
  <c r="G124" i="64" s="1"/>
  <c r="G124" i="66" s="1"/>
  <c r="R18" i="79"/>
  <c r="F17" i="64" s="1"/>
  <c r="S18" i="79"/>
  <c r="G17" i="64" s="1"/>
  <c r="G17" i="66" s="1"/>
  <c r="S36" i="79"/>
  <c r="G35" i="64" s="1"/>
  <c r="G35" i="66" s="1"/>
  <c r="R36" i="79"/>
  <c r="F35" i="64" s="1"/>
  <c r="R13" i="79"/>
  <c r="F12" i="64" s="1"/>
  <c r="S13" i="79"/>
  <c r="G12" i="64" s="1"/>
  <c r="G12" i="66" s="1"/>
  <c r="R28" i="79"/>
  <c r="F27" i="64" s="1"/>
  <c r="S28" i="79"/>
  <c r="G27" i="64" s="1"/>
  <c r="G27" i="66" s="1"/>
  <c r="R32" i="79"/>
  <c r="F31" i="64" s="1"/>
  <c r="S32" i="79"/>
  <c r="G31" i="64" s="1"/>
  <c r="G31" i="66" s="1"/>
  <c r="R51" i="79"/>
  <c r="F50" i="64" s="1"/>
  <c r="S51" i="79"/>
  <c r="G50" i="64" s="1"/>
  <c r="G50" i="66" s="1"/>
  <c r="V58" i="79"/>
  <c r="J57" i="64" s="1"/>
  <c r="J57" i="66" s="1"/>
  <c r="S68" i="79"/>
  <c r="G67" i="64" s="1"/>
  <c r="G67" i="66" s="1"/>
  <c r="R68" i="79"/>
  <c r="F67" i="64" s="1"/>
  <c r="V86" i="79"/>
  <c r="J85" i="64" s="1"/>
  <c r="J85" i="66" s="1"/>
  <c r="U97" i="79"/>
  <c r="I96" i="64" s="1"/>
  <c r="I96" i="66" s="1"/>
  <c r="R97" i="79"/>
  <c r="F96" i="64" s="1"/>
  <c r="S97" i="79"/>
  <c r="G96" i="64" s="1"/>
  <c r="G96" i="66" s="1"/>
  <c r="R108" i="79"/>
  <c r="F107" i="64" s="1"/>
  <c r="S108" i="79"/>
  <c r="G107" i="64" s="1"/>
  <c r="G107" i="66" s="1"/>
  <c r="X113" i="79"/>
  <c r="L112" i="64" s="1"/>
  <c r="L112" i="66" s="1"/>
  <c r="R118" i="79"/>
  <c r="F117" i="64" s="1"/>
  <c r="S118" i="79"/>
  <c r="G117" i="64" s="1"/>
  <c r="G117" i="66" s="1"/>
  <c r="S128" i="79"/>
  <c r="G127" i="64" s="1"/>
  <c r="G127" i="66" s="1"/>
  <c r="R128" i="79"/>
  <c r="F127" i="64" s="1"/>
  <c r="U38" i="79"/>
  <c r="I37" i="64" s="1"/>
  <c r="I37" i="66" s="1"/>
  <c r="R38" i="79"/>
  <c r="F37" i="64" s="1"/>
  <c r="S38" i="79"/>
  <c r="G37" i="64" s="1"/>
  <c r="G37" i="66" s="1"/>
  <c r="S43" i="79"/>
  <c r="G42" i="64" s="1"/>
  <c r="G42" i="66" s="1"/>
  <c r="R43" i="79"/>
  <c r="F42" i="64" s="1"/>
  <c r="W58" i="79"/>
  <c r="K57" i="64" s="1"/>
  <c r="K57" i="66" s="1"/>
  <c r="R58" i="79"/>
  <c r="F57" i="64" s="1"/>
  <c r="S58" i="79"/>
  <c r="G57" i="64" s="1"/>
  <c r="G57" i="66" s="1"/>
  <c r="S12" i="79"/>
  <c r="G11" i="64" s="1"/>
  <c r="G11" i="66" s="1"/>
  <c r="R12" i="79"/>
  <c r="F11" i="64" s="1"/>
  <c r="V18" i="79"/>
  <c r="J17" i="64" s="1"/>
  <c r="J17" i="66" s="1"/>
  <c r="R27" i="79"/>
  <c r="F26" i="64" s="1"/>
  <c r="S27" i="79"/>
  <c r="G26" i="64" s="1"/>
  <c r="G26" i="66" s="1"/>
  <c r="S31" i="79"/>
  <c r="G30" i="64" s="1"/>
  <c r="G30" i="66" s="1"/>
  <c r="R31" i="79"/>
  <c r="F30" i="64" s="1"/>
  <c r="R45" i="79"/>
  <c r="F44" i="64" s="1"/>
  <c r="S45" i="79"/>
  <c r="G44" i="64" s="1"/>
  <c r="G44" i="66" s="1"/>
  <c r="S48" i="79"/>
  <c r="G47" i="64" s="1"/>
  <c r="G47" i="66" s="1"/>
  <c r="R48" i="79"/>
  <c r="F47" i="64" s="1"/>
  <c r="R67" i="79"/>
  <c r="F66" i="64" s="1"/>
  <c r="S67" i="79"/>
  <c r="G66" i="64" s="1"/>
  <c r="G66" i="66" s="1"/>
  <c r="S84" i="79"/>
  <c r="G83" i="64" s="1"/>
  <c r="G83" i="66" s="1"/>
  <c r="R84" i="79"/>
  <c r="F83" i="64" s="1"/>
  <c r="W86" i="79"/>
  <c r="K85" i="64" s="1"/>
  <c r="K85" i="66" s="1"/>
  <c r="S96" i="79"/>
  <c r="G95" i="64" s="1"/>
  <c r="G95" i="66" s="1"/>
  <c r="R96" i="79"/>
  <c r="F95" i="64" s="1"/>
  <c r="R107" i="79"/>
  <c r="F106" i="64" s="1"/>
  <c r="S107" i="79"/>
  <c r="G106" i="64" s="1"/>
  <c r="G106" i="66" s="1"/>
  <c r="S117" i="79"/>
  <c r="G116" i="64" s="1"/>
  <c r="G116" i="66" s="1"/>
  <c r="R117" i="79"/>
  <c r="F116" i="64" s="1"/>
  <c r="S126" i="79"/>
  <c r="G125" i="64" s="1"/>
  <c r="G125" i="66" s="1"/>
  <c r="R126" i="79"/>
  <c r="F125" i="64" s="1"/>
  <c r="V42" i="79"/>
  <c r="J41" i="64" s="1"/>
  <c r="J41" i="66" s="1"/>
  <c r="V88" i="79"/>
  <c r="J87" i="64" s="1"/>
  <c r="J87" i="66" s="1"/>
  <c r="X42" i="79"/>
  <c r="L41" i="64" s="1"/>
  <c r="L41" i="66" s="1"/>
  <c r="X88" i="79"/>
  <c r="L87" i="64" s="1"/>
  <c r="L87" i="66" s="1"/>
  <c r="V38" i="79"/>
  <c r="J37" i="64" s="1"/>
  <c r="J37" i="66" s="1"/>
  <c r="V50" i="79"/>
  <c r="J49" i="64" s="1"/>
  <c r="J49" i="66" s="1"/>
  <c r="T38" i="79"/>
  <c r="H37" i="64" s="1"/>
  <c r="H37" i="66" s="1"/>
  <c r="V78" i="79"/>
  <c r="J77" i="64" s="1"/>
  <c r="J77" i="66" s="1"/>
  <c r="T77" i="79"/>
  <c r="H76" i="64" s="1"/>
  <c r="H76" i="66" s="1"/>
  <c r="W77" i="79"/>
  <c r="K76" i="64" s="1"/>
  <c r="K76" i="66" s="1"/>
  <c r="U77" i="79"/>
  <c r="I76" i="64" s="1"/>
  <c r="I76" i="66" s="1"/>
  <c r="T21" i="79"/>
  <c r="H20" i="64" s="1"/>
  <c r="H20" i="66" s="1"/>
  <c r="W21" i="79"/>
  <c r="K20" i="64" s="1"/>
  <c r="K20" i="66" s="1"/>
  <c r="U21" i="79"/>
  <c r="I20" i="64" s="1"/>
  <c r="I20" i="66" s="1"/>
  <c r="T45" i="79"/>
  <c r="H44" i="64" s="1"/>
  <c r="H44" i="66" s="1"/>
  <c r="W45" i="79"/>
  <c r="K44" i="64" s="1"/>
  <c r="K44" i="66" s="1"/>
  <c r="U45" i="79"/>
  <c r="I44" i="64" s="1"/>
  <c r="I44" i="66" s="1"/>
  <c r="U54" i="79"/>
  <c r="I53" i="64" s="1"/>
  <c r="I53" i="66" s="1"/>
  <c r="T54" i="79"/>
  <c r="H53" i="64" s="1"/>
  <c r="H53" i="66" s="1"/>
  <c r="X54" i="79"/>
  <c r="L53" i="64" s="1"/>
  <c r="L53" i="66" s="1"/>
  <c r="V54" i="79"/>
  <c r="J53" i="64" s="1"/>
  <c r="J53" i="66" s="1"/>
  <c r="V94" i="79"/>
  <c r="J93" i="64" s="1"/>
  <c r="J93" i="66" s="1"/>
  <c r="X94" i="79"/>
  <c r="L93" i="64" s="1"/>
  <c r="L93" i="66" s="1"/>
  <c r="V119" i="79"/>
  <c r="J118" i="64" s="1"/>
  <c r="J118" i="66" s="1"/>
  <c r="U119" i="79"/>
  <c r="I118" i="64" s="1"/>
  <c r="I118" i="66" s="1"/>
  <c r="T119" i="79"/>
  <c r="H118" i="64" s="1"/>
  <c r="H118" i="66" s="1"/>
  <c r="X98" i="79"/>
  <c r="L97" i="64" s="1"/>
  <c r="L97" i="66" s="1"/>
  <c r="W10" i="79"/>
  <c r="K9" i="64" s="1"/>
  <c r="K9" i="66" s="1"/>
  <c r="X10" i="79"/>
  <c r="L9" i="64" s="1"/>
  <c r="L9" i="66" s="1"/>
  <c r="U10" i="79"/>
  <c r="I9" i="64" s="1"/>
  <c r="I9" i="66" s="1"/>
  <c r="T10" i="79"/>
  <c r="H9" i="64" s="1"/>
  <c r="H9" i="66" s="1"/>
  <c r="V10" i="79"/>
  <c r="J9" i="64" s="1"/>
  <c r="J9" i="66" s="1"/>
  <c r="U64" i="79"/>
  <c r="I63" i="64" s="1"/>
  <c r="I63" i="66" s="1"/>
  <c r="X64" i="79"/>
  <c r="L63" i="64" s="1"/>
  <c r="L63" i="66" s="1"/>
  <c r="W64" i="79"/>
  <c r="K63" i="64" s="1"/>
  <c r="K63" i="66" s="1"/>
  <c r="V64" i="79"/>
  <c r="J63" i="64" s="1"/>
  <c r="J63" i="66" s="1"/>
  <c r="T64" i="79"/>
  <c r="H63" i="64" s="1"/>
  <c r="H63" i="66" s="1"/>
  <c r="W74" i="79"/>
  <c r="K73" i="64" s="1"/>
  <c r="K73" i="66" s="1"/>
  <c r="T74" i="79"/>
  <c r="H73" i="64" s="1"/>
  <c r="H73" i="66" s="1"/>
  <c r="X74" i="79"/>
  <c r="L73" i="64" s="1"/>
  <c r="L73" i="66" s="1"/>
  <c r="V74" i="79"/>
  <c r="J73" i="64" s="1"/>
  <c r="J73" i="66" s="1"/>
  <c r="X107" i="79"/>
  <c r="L106" i="64" s="1"/>
  <c r="L106" i="66" s="1"/>
  <c r="U107" i="79"/>
  <c r="I106" i="64" s="1"/>
  <c r="I106" i="66" s="1"/>
  <c r="W34" i="79"/>
  <c r="K33" i="64" s="1"/>
  <c r="K33" i="66" s="1"/>
  <c r="U34" i="79"/>
  <c r="I33" i="64" s="1"/>
  <c r="I33" i="66" s="1"/>
  <c r="V34" i="79"/>
  <c r="J33" i="64" s="1"/>
  <c r="J33" i="66" s="1"/>
  <c r="T34" i="79"/>
  <c r="H33" i="64" s="1"/>
  <c r="H33" i="66" s="1"/>
  <c r="X34" i="79"/>
  <c r="L33" i="64" s="1"/>
  <c r="L33" i="66" s="1"/>
  <c r="T126" i="79"/>
  <c r="H125" i="64" s="1"/>
  <c r="H125" i="66" s="1"/>
  <c r="X126" i="79"/>
  <c r="L125" i="64" s="1"/>
  <c r="L125" i="66" s="1"/>
  <c r="V31" i="79"/>
  <c r="J30" i="64" s="1"/>
  <c r="J30" i="66" s="1"/>
  <c r="W31" i="79"/>
  <c r="K30" i="64" s="1"/>
  <c r="K30" i="66" s="1"/>
  <c r="T111" i="79"/>
  <c r="H110" i="64" s="1"/>
  <c r="H110" i="66" s="1"/>
  <c r="V111" i="79"/>
  <c r="J110" i="64" s="1"/>
  <c r="J110" i="66" s="1"/>
  <c r="U22" i="79"/>
  <c r="I21" i="64" s="1"/>
  <c r="I21" i="66" s="1"/>
  <c r="V22" i="79"/>
  <c r="J21" i="64" s="1"/>
  <c r="J21" i="66" s="1"/>
  <c r="T22" i="79"/>
  <c r="H21" i="64" s="1"/>
  <c r="H21" i="66" s="1"/>
  <c r="X22" i="79"/>
  <c r="L21" i="64" s="1"/>
  <c r="L21" i="66" s="1"/>
  <c r="U80" i="79"/>
  <c r="I79" i="64" s="1"/>
  <c r="I79" i="66" s="1"/>
  <c r="X80" i="79"/>
  <c r="L79" i="64" s="1"/>
  <c r="L79" i="66" s="1"/>
  <c r="T13" i="79"/>
  <c r="H12" i="64" s="1"/>
  <c r="H12" i="66" s="1"/>
  <c r="W13" i="79"/>
  <c r="K12" i="64" s="1"/>
  <c r="K12" i="66" s="1"/>
  <c r="U13" i="79"/>
  <c r="I12" i="64" s="1"/>
  <c r="I12" i="66" s="1"/>
  <c r="W66" i="79"/>
  <c r="K65" i="64" s="1"/>
  <c r="K65" i="66" s="1"/>
  <c r="V66" i="79"/>
  <c r="J65" i="64" s="1"/>
  <c r="J65" i="66" s="1"/>
  <c r="T66" i="79"/>
  <c r="H65" i="64" s="1"/>
  <c r="H65" i="66" s="1"/>
  <c r="X66" i="79"/>
  <c r="L65" i="64" s="1"/>
  <c r="L65" i="66" s="1"/>
  <c r="V123" i="79"/>
  <c r="J122" i="64" s="1"/>
  <c r="J122" i="66" s="1"/>
  <c r="U123" i="79"/>
  <c r="I122" i="64" s="1"/>
  <c r="I122" i="66" s="1"/>
  <c r="X123" i="79"/>
  <c r="L122" i="64" s="1"/>
  <c r="L122" i="66" s="1"/>
  <c r="W69" i="79"/>
  <c r="K68" i="64" s="1"/>
  <c r="O48" i="91"/>
  <c r="W18" i="79"/>
  <c r="K17" i="64" s="1"/>
  <c r="K17" i="66" s="1"/>
  <c r="W23" i="79"/>
  <c r="K22" i="64" s="1"/>
  <c r="K22" i="66" s="1"/>
  <c r="W29" i="79"/>
  <c r="K28" i="64" s="1"/>
  <c r="K28" i="66" s="1"/>
  <c r="U46" i="79"/>
  <c r="I45" i="64" s="1"/>
  <c r="I45" i="66" s="1"/>
  <c r="X81" i="79"/>
  <c r="L80" i="64" s="1"/>
  <c r="L80" i="66" s="1"/>
  <c r="V90" i="79"/>
  <c r="J89" i="64" s="1"/>
  <c r="J89" i="66" s="1"/>
  <c r="O44" i="91"/>
  <c r="V15" i="79"/>
  <c r="J14" i="64" s="1"/>
  <c r="J14" i="66" s="1"/>
  <c r="W37" i="79"/>
  <c r="K36" i="64" s="1"/>
  <c r="K36" i="66" s="1"/>
  <c r="T14" i="79"/>
  <c r="H13" i="64" s="1"/>
  <c r="H13" i="66" s="1"/>
  <c r="W15" i="79"/>
  <c r="K14" i="64" s="1"/>
  <c r="K14" i="66" s="1"/>
  <c r="T30" i="79"/>
  <c r="H29" i="64" s="1"/>
  <c r="H29" i="66" s="1"/>
  <c r="V46" i="79"/>
  <c r="J45" i="64" s="1"/>
  <c r="J45" i="66" s="1"/>
  <c r="X50" i="79"/>
  <c r="L49" i="64" s="1"/>
  <c r="L49" i="66" s="1"/>
  <c r="W55" i="79"/>
  <c r="K54" i="64" s="1"/>
  <c r="K54" i="66" s="1"/>
  <c r="V70" i="79"/>
  <c r="J69" i="64" s="1"/>
  <c r="J69" i="66" s="1"/>
  <c r="T78" i="79"/>
  <c r="H77" i="64" s="1"/>
  <c r="H77" i="66" s="1"/>
  <c r="T80" i="79"/>
  <c r="H79" i="64" s="1"/>
  <c r="H79" i="66" s="1"/>
  <c r="U85" i="79"/>
  <c r="I84" i="64" s="1"/>
  <c r="I84" i="66" s="1"/>
  <c r="X90" i="79"/>
  <c r="L89" i="64" s="1"/>
  <c r="L89" i="66" s="1"/>
  <c r="X93" i="79"/>
  <c r="L92" i="64" s="1"/>
  <c r="L92" i="66" s="1"/>
  <c r="X106" i="79"/>
  <c r="L105" i="64" s="1"/>
  <c r="L105" i="66" s="1"/>
  <c r="X117" i="79"/>
  <c r="L116" i="64" s="1"/>
  <c r="L116" i="66" s="1"/>
  <c r="V128" i="79"/>
  <c r="J127" i="64" s="1"/>
  <c r="J127" i="66" s="1"/>
  <c r="W26" i="79"/>
  <c r="K25" i="64" s="1"/>
  <c r="K25" i="66" s="1"/>
  <c r="T90" i="79"/>
  <c r="H89" i="64" s="1"/>
  <c r="H89" i="66" s="1"/>
  <c r="X14" i="79"/>
  <c r="L13" i="64" s="1"/>
  <c r="L13" i="66" s="1"/>
  <c r="X17" i="79"/>
  <c r="L16" i="64" s="1"/>
  <c r="L16" i="66" s="1"/>
  <c r="T61" i="79"/>
  <c r="H60" i="64" s="1"/>
  <c r="H60" i="66" s="1"/>
  <c r="W87" i="79"/>
  <c r="K86" i="64" s="1"/>
  <c r="K86" i="66" s="1"/>
  <c r="V93" i="79"/>
  <c r="J92" i="64" s="1"/>
  <c r="J92" i="66" s="1"/>
  <c r="X114" i="79"/>
  <c r="L113" i="64" s="1"/>
  <c r="L113" i="66" s="1"/>
  <c r="T18" i="79"/>
  <c r="H17" i="64" s="1"/>
  <c r="H17" i="66" s="1"/>
  <c r="T26" i="79"/>
  <c r="H25" i="64" s="1"/>
  <c r="H25" i="66" s="1"/>
  <c r="V30" i="79"/>
  <c r="J29" i="64" s="1"/>
  <c r="J29" i="66" s="1"/>
  <c r="X38" i="79"/>
  <c r="L37" i="64" s="1"/>
  <c r="L37" i="66" s="1"/>
  <c r="V39" i="79"/>
  <c r="J38" i="64" s="1"/>
  <c r="J38" i="66" s="1"/>
  <c r="X46" i="79"/>
  <c r="L45" i="64" s="1"/>
  <c r="L45" i="66" s="1"/>
  <c r="V47" i="79"/>
  <c r="J46" i="64" s="1"/>
  <c r="J46" i="66" s="1"/>
  <c r="W50" i="79"/>
  <c r="K49" i="64" s="1"/>
  <c r="K49" i="66" s="1"/>
  <c r="T58" i="79"/>
  <c r="H57" i="64" s="1"/>
  <c r="H57" i="66" s="1"/>
  <c r="W61" i="79"/>
  <c r="K60" i="64" s="1"/>
  <c r="K60" i="66" s="1"/>
  <c r="T70" i="79"/>
  <c r="H69" i="64" s="1"/>
  <c r="H69" i="66" s="1"/>
  <c r="X70" i="79"/>
  <c r="L69" i="64" s="1"/>
  <c r="L69" i="66" s="1"/>
  <c r="V71" i="79"/>
  <c r="J70" i="64" s="1"/>
  <c r="U72" i="79"/>
  <c r="I71" i="64" s="1"/>
  <c r="I71" i="66" s="1"/>
  <c r="U78" i="79"/>
  <c r="I77" i="64" s="1"/>
  <c r="I77" i="66" s="1"/>
  <c r="T82" i="79"/>
  <c r="H81" i="64" s="1"/>
  <c r="H81" i="66" s="1"/>
  <c r="W85" i="79"/>
  <c r="K84" i="64" s="1"/>
  <c r="K84" i="66" s="1"/>
  <c r="T88" i="79"/>
  <c r="H87" i="64" s="1"/>
  <c r="H87" i="66" s="1"/>
  <c r="W95" i="79"/>
  <c r="K94" i="64" s="1"/>
  <c r="K94" i="66" s="1"/>
  <c r="V97" i="79"/>
  <c r="J96" i="64" s="1"/>
  <c r="J96" i="66" s="1"/>
  <c r="V102" i="79"/>
  <c r="J101" i="64" s="1"/>
  <c r="J101" i="66" s="1"/>
  <c r="W106" i="79"/>
  <c r="K105" i="64" s="1"/>
  <c r="K105" i="66" s="1"/>
  <c r="T113" i="79"/>
  <c r="H112" i="64" s="1"/>
  <c r="H112" i="66" s="1"/>
  <c r="U26" i="79"/>
  <c r="I25" i="64" s="1"/>
  <c r="I25" i="66" s="1"/>
  <c r="U70" i="79"/>
  <c r="I69" i="64" s="1"/>
  <c r="I69" i="66" s="1"/>
  <c r="V80" i="79"/>
  <c r="J79" i="64" s="1"/>
  <c r="J79" i="66" s="1"/>
  <c r="X97" i="79"/>
  <c r="L96" i="64" s="1"/>
  <c r="L96" i="66" s="1"/>
  <c r="U18" i="79"/>
  <c r="I17" i="64" s="1"/>
  <c r="I17" i="66" s="1"/>
  <c r="V26" i="79"/>
  <c r="J25" i="64" s="1"/>
  <c r="J25" i="66" s="1"/>
  <c r="T42" i="79"/>
  <c r="H41" i="64" s="1"/>
  <c r="H41" i="66" s="1"/>
  <c r="T50" i="79"/>
  <c r="H49" i="64" s="1"/>
  <c r="H49" i="66" s="1"/>
  <c r="W53" i="79"/>
  <c r="K52" i="64" s="1"/>
  <c r="K52" i="66" s="1"/>
  <c r="V62" i="79"/>
  <c r="J61" i="64" s="1"/>
  <c r="J61" i="66" s="1"/>
  <c r="X72" i="79"/>
  <c r="L71" i="64" s="1"/>
  <c r="L71" i="66" s="1"/>
  <c r="W78" i="79"/>
  <c r="K77" i="64" s="1"/>
  <c r="K77" i="66" s="1"/>
  <c r="W80" i="79"/>
  <c r="K79" i="64" s="1"/>
  <c r="K79" i="66" s="1"/>
  <c r="U86" i="79"/>
  <c r="I85" i="64" s="1"/>
  <c r="I85" i="66" s="1"/>
  <c r="W88" i="79"/>
  <c r="K87" i="64" s="1"/>
  <c r="K87" i="66" s="1"/>
  <c r="U105" i="79"/>
  <c r="I104" i="64" s="1"/>
  <c r="I104" i="66" s="1"/>
  <c r="U106" i="79"/>
  <c r="I105" i="64" s="1"/>
  <c r="I105" i="66" s="1"/>
  <c r="U115" i="79"/>
  <c r="I114" i="64" s="1"/>
  <c r="I114" i="66" s="1"/>
  <c r="X121" i="79"/>
  <c r="L120" i="64" s="1"/>
  <c r="L120" i="66" s="1"/>
  <c r="O51" i="91"/>
  <c r="X26" i="79"/>
  <c r="L25" i="64" s="1"/>
  <c r="L25" i="66" s="1"/>
  <c r="W63" i="79"/>
  <c r="K62" i="64" s="1"/>
  <c r="K62" i="66" s="1"/>
  <c r="U69" i="79"/>
  <c r="I68" i="64" s="1"/>
  <c r="W79" i="79"/>
  <c r="K78" i="64" s="1"/>
  <c r="K78" i="66" s="1"/>
  <c r="X109" i="79"/>
  <c r="L108" i="64" s="1"/>
  <c r="L108" i="66" s="1"/>
  <c r="B28" i="91"/>
  <c r="V12" i="79"/>
  <c r="J11" i="64" s="1"/>
  <c r="J11" i="66" s="1"/>
  <c r="X12" i="79"/>
  <c r="L11" i="64" s="1"/>
  <c r="L11" i="66" s="1"/>
  <c r="W12" i="79"/>
  <c r="K11" i="64" s="1"/>
  <c r="K11" i="66" s="1"/>
  <c r="U12" i="79"/>
  <c r="I11" i="64" s="1"/>
  <c r="I11" i="66" s="1"/>
  <c r="T12" i="79"/>
  <c r="H11" i="64" s="1"/>
  <c r="H11" i="66" s="1"/>
  <c r="V44" i="79"/>
  <c r="J43" i="64" s="1"/>
  <c r="J43" i="66" s="1"/>
  <c r="X44" i="79"/>
  <c r="L43" i="64" s="1"/>
  <c r="L43" i="66" s="1"/>
  <c r="W44" i="79"/>
  <c r="K43" i="64" s="1"/>
  <c r="K43" i="66" s="1"/>
  <c r="T44" i="79"/>
  <c r="H43" i="64" s="1"/>
  <c r="H43" i="66" s="1"/>
  <c r="U44" i="79"/>
  <c r="I43" i="64" s="1"/>
  <c r="I43" i="66" s="1"/>
  <c r="X11" i="79"/>
  <c r="L10" i="64" s="1"/>
  <c r="L10" i="66" s="1"/>
  <c r="W11" i="79"/>
  <c r="K10" i="64" s="1"/>
  <c r="K10" i="66" s="1"/>
  <c r="U11" i="79"/>
  <c r="I10" i="64" s="1"/>
  <c r="I10" i="66" s="1"/>
  <c r="V11" i="79"/>
  <c r="J10" i="64" s="1"/>
  <c r="J10" i="66" s="1"/>
  <c r="T11" i="79"/>
  <c r="H10" i="64" s="1"/>
  <c r="H10" i="66" s="1"/>
  <c r="X43" i="79"/>
  <c r="L42" i="64" s="1"/>
  <c r="L42" i="66" s="1"/>
  <c r="U43" i="79"/>
  <c r="I42" i="64" s="1"/>
  <c r="I42" i="66" s="1"/>
  <c r="W43" i="79"/>
  <c r="K42" i="64" s="1"/>
  <c r="K42" i="66" s="1"/>
  <c r="V43" i="79"/>
  <c r="J42" i="64" s="1"/>
  <c r="J42" i="66" s="1"/>
  <c r="T43" i="79"/>
  <c r="H42" i="64" s="1"/>
  <c r="H42" i="66" s="1"/>
  <c r="T68" i="79"/>
  <c r="H67" i="64" s="1"/>
  <c r="H67" i="66" s="1"/>
  <c r="X68" i="79"/>
  <c r="L67" i="64" s="1"/>
  <c r="L67" i="66" s="1"/>
  <c r="V68" i="79"/>
  <c r="J67" i="64" s="1"/>
  <c r="J67" i="66" s="1"/>
  <c r="W68" i="79"/>
  <c r="K67" i="64" s="1"/>
  <c r="K67" i="66" s="1"/>
  <c r="U68" i="79"/>
  <c r="I67" i="64" s="1"/>
  <c r="I67" i="66" s="1"/>
  <c r="W24" i="79"/>
  <c r="K23" i="64" s="1"/>
  <c r="K23" i="66" s="1"/>
  <c r="V24" i="79"/>
  <c r="J23" i="64" s="1"/>
  <c r="J23" i="66" s="1"/>
  <c r="U24" i="79"/>
  <c r="I23" i="64" s="1"/>
  <c r="I23" i="66" s="1"/>
  <c r="X24" i="79"/>
  <c r="L23" i="64" s="1"/>
  <c r="L23" i="66" s="1"/>
  <c r="T24" i="79"/>
  <c r="H23" i="64" s="1"/>
  <c r="H23" i="66" s="1"/>
  <c r="U27" i="79"/>
  <c r="I26" i="64" s="1"/>
  <c r="I26" i="66" s="1"/>
  <c r="X27" i="79"/>
  <c r="L26" i="64" s="1"/>
  <c r="L26" i="66" s="1"/>
  <c r="W27" i="79"/>
  <c r="K26" i="64" s="1"/>
  <c r="K26" i="66" s="1"/>
  <c r="V27" i="79"/>
  <c r="J26" i="64" s="1"/>
  <c r="J26" i="66" s="1"/>
  <c r="T27" i="79"/>
  <c r="H26" i="64" s="1"/>
  <c r="H26" i="66" s="1"/>
  <c r="U35" i="79"/>
  <c r="I34" i="64" s="1"/>
  <c r="I34" i="66" s="1"/>
  <c r="X35" i="79"/>
  <c r="L34" i="64" s="1"/>
  <c r="L34" i="66" s="1"/>
  <c r="W35" i="79"/>
  <c r="K34" i="64" s="1"/>
  <c r="K34" i="66" s="1"/>
  <c r="V35" i="79"/>
  <c r="J34" i="64" s="1"/>
  <c r="J34" i="66" s="1"/>
  <c r="T35" i="79"/>
  <c r="H34" i="64" s="1"/>
  <c r="H34" i="66" s="1"/>
  <c r="X75" i="79"/>
  <c r="L74" i="64" s="1"/>
  <c r="L74" i="66" s="1"/>
  <c r="W75" i="79"/>
  <c r="K74" i="64" s="1"/>
  <c r="K74" i="66" s="1"/>
  <c r="V75" i="79"/>
  <c r="J74" i="64" s="1"/>
  <c r="J74" i="66" s="1"/>
  <c r="U75" i="79"/>
  <c r="I74" i="64" s="1"/>
  <c r="I74" i="66" s="1"/>
  <c r="T75" i="79"/>
  <c r="H74" i="64" s="1"/>
  <c r="H74" i="66" s="1"/>
  <c r="V92" i="79"/>
  <c r="J91" i="64" s="1"/>
  <c r="J91" i="66" s="1"/>
  <c r="T92" i="79"/>
  <c r="H91" i="64" s="1"/>
  <c r="H91" i="66" s="1"/>
  <c r="X92" i="79"/>
  <c r="L91" i="64" s="1"/>
  <c r="L91" i="66" s="1"/>
  <c r="W92" i="79"/>
  <c r="K91" i="64" s="1"/>
  <c r="K91" i="66" s="1"/>
  <c r="U92" i="79"/>
  <c r="I91" i="64" s="1"/>
  <c r="I91" i="66" s="1"/>
  <c r="W16" i="79"/>
  <c r="K15" i="64" s="1"/>
  <c r="K15" i="66" s="1"/>
  <c r="V16" i="79"/>
  <c r="J15" i="64" s="1"/>
  <c r="J15" i="66" s="1"/>
  <c r="U16" i="79"/>
  <c r="I15" i="64" s="1"/>
  <c r="I15" i="66" s="1"/>
  <c r="T16" i="79"/>
  <c r="H15" i="64" s="1"/>
  <c r="H15" i="66" s="1"/>
  <c r="X16" i="79"/>
  <c r="L15" i="64" s="1"/>
  <c r="L15" i="66" s="1"/>
  <c r="W56" i="79"/>
  <c r="K55" i="64" s="1"/>
  <c r="K55" i="66" s="1"/>
  <c r="X56" i="79"/>
  <c r="L55" i="64" s="1"/>
  <c r="L55" i="66" s="1"/>
  <c r="V56" i="79"/>
  <c r="J55" i="64" s="1"/>
  <c r="J55" i="66" s="1"/>
  <c r="U56" i="79"/>
  <c r="I55" i="64" s="1"/>
  <c r="I55" i="66" s="1"/>
  <c r="T56" i="79"/>
  <c r="H55" i="64" s="1"/>
  <c r="H55" i="66" s="1"/>
  <c r="T60" i="79"/>
  <c r="H59" i="64" s="1"/>
  <c r="H59" i="66" s="1"/>
  <c r="V60" i="79"/>
  <c r="J59" i="64" s="1"/>
  <c r="J59" i="66" s="1"/>
  <c r="X60" i="79"/>
  <c r="L59" i="64" s="1"/>
  <c r="L59" i="66" s="1"/>
  <c r="W60" i="79"/>
  <c r="K59" i="64" s="1"/>
  <c r="K59" i="66" s="1"/>
  <c r="U60" i="79"/>
  <c r="I59" i="64" s="1"/>
  <c r="I59" i="66" s="1"/>
  <c r="T84" i="79"/>
  <c r="H83" i="64" s="1"/>
  <c r="H83" i="66" s="1"/>
  <c r="V84" i="79"/>
  <c r="J83" i="64" s="1"/>
  <c r="J83" i="66" s="1"/>
  <c r="X84" i="79"/>
  <c r="L83" i="64" s="1"/>
  <c r="L83" i="66" s="1"/>
  <c r="W84" i="79"/>
  <c r="K83" i="64" s="1"/>
  <c r="K83" i="66" s="1"/>
  <c r="U84" i="79"/>
  <c r="I83" i="64" s="1"/>
  <c r="I83" i="66" s="1"/>
  <c r="U91" i="79"/>
  <c r="I90" i="64" s="1"/>
  <c r="I90" i="66" s="1"/>
  <c r="X91" i="79"/>
  <c r="L90" i="64" s="1"/>
  <c r="L90" i="66" s="1"/>
  <c r="W91" i="79"/>
  <c r="K90" i="64" s="1"/>
  <c r="K90" i="66" s="1"/>
  <c r="V91" i="79"/>
  <c r="J90" i="64" s="1"/>
  <c r="J90" i="66" s="1"/>
  <c r="T91" i="79"/>
  <c r="H90" i="64" s="1"/>
  <c r="H90" i="66" s="1"/>
  <c r="T76" i="79"/>
  <c r="H75" i="64" s="1"/>
  <c r="H75" i="66" s="1"/>
  <c r="V76" i="79"/>
  <c r="J75" i="64" s="1"/>
  <c r="J75" i="66" s="1"/>
  <c r="X76" i="79"/>
  <c r="L75" i="64" s="1"/>
  <c r="L75" i="66" s="1"/>
  <c r="W76" i="79"/>
  <c r="K75" i="64" s="1"/>
  <c r="K75" i="66" s="1"/>
  <c r="U76" i="79"/>
  <c r="I75" i="64" s="1"/>
  <c r="I75" i="66" s="1"/>
  <c r="V20" i="79"/>
  <c r="J19" i="64" s="1"/>
  <c r="J19" i="66" s="1"/>
  <c r="X20" i="79"/>
  <c r="L19" i="64" s="1"/>
  <c r="L19" i="66" s="1"/>
  <c r="W20" i="79"/>
  <c r="K19" i="64" s="1"/>
  <c r="K19" i="66" s="1"/>
  <c r="U20" i="79"/>
  <c r="I19" i="64" s="1"/>
  <c r="I19" i="66" s="1"/>
  <c r="T20" i="79"/>
  <c r="H19" i="64" s="1"/>
  <c r="H19" i="66" s="1"/>
  <c r="U59" i="79"/>
  <c r="I58" i="64" s="1"/>
  <c r="I58" i="66" s="1"/>
  <c r="X59" i="79"/>
  <c r="L58" i="64" s="1"/>
  <c r="L58" i="66" s="1"/>
  <c r="W59" i="79"/>
  <c r="K58" i="64" s="1"/>
  <c r="K58" i="66" s="1"/>
  <c r="V59" i="79"/>
  <c r="J58" i="64" s="1"/>
  <c r="J58" i="66" s="1"/>
  <c r="T59" i="79"/>
  <c r="H58" i="64" s="1"/>
  <c r="H58" i="66" s="1"/>
  <c r="X83" i="79"/>
  <c r="L82" i="64" s="1"/>
  <c r="L82" i="66" s="1"/>
  <c r="W83" i="79"/>
  <c r="K82" i="64" s="1"/>
  <c r="K82" i="66" s="1"/>
  <c r="V83" i="79"/>
  <c r="J82" i="64" s="1"/>
  <c r="J82" i="66" s="1"/>
  <c r="U83" i="79"/>
  <c r="I82" i="64" s="1"/>
  <c r="I82" i="66" s="1"/>
  <c r="T83" i="79"/>
  <c r="H82" i="64" s="1"/>
  <c r="H82" i="66" s="1"/>
  <c r="X96" i="79"/>
  <c r="L95" i="64" s="1"/>
  <c r="L95" i="66" s="1"/>
  <c r="U96" i="79"/>
  <c r="I95" i="64" s="1"/>
  <c r="I95" i="66" s="1"/>
  <c r="W96" i="79"/>
  <c r="K95" i="64" s="1"/>
  <c r="K95" i="66" s="1"/>
  <c r="V96" i="79"/>
  <c r="J95" i="64" s="1"/>
  <c r="J95" i="66" s="1"/>
  <c r="T96" i="79"/>
  <c r="H95" i="64" s="1"/>
  <c r="H95" i="66" s="1"/>
  <c r="V28" i="79"/>
  <c r="J27" i="64" s="1"/>
  <c r="J27" i="66" s="1"/>
  <c r="T28" i="79"/>
  <c r="H27" i="64" s="1"/>
  <c r="H27" i="66" s="1"/>
  <c r="X28" i="79"/>
  <c r="L27" i="64" s="1"/>
  <c r="L27" i="66" s="1"/>
  <c r="W28" i="79"/>
  <c r="K27" i="64" s="1"/>
  <c r="K27" i="66" s="1"/>
  <c r="U28" i="79"/>
  <c r="I27" i="64" s="1"/>
  <c r="I27" i="66" s="1"/>
  <c r="V36" i="79"/>
  <c r="J35" i="64" s="1"/>
  <c r="J35" i="66" s="1"/>
  <c r="X36" i="79"/>
  <c r="L35" i="64" s="1"/>
  <c r="L35" i="66" s="1"/>
  <c r="W36" i="79"/>
  <c r="K35" i="64" s="1"/>
  <c r="K35" i="66" s="1"/>
  <c r="T36" i="79"/>
  <c r="H35" i="64" s="1"/>
  <c r="H35" i="66" s="1"/>
  <c r="U36" i="79"/>
  <c r="I35" i="64" s="1"/>
  <c r="I35" i="66" s="1"/>
  <c r="X67" i="79"/>
  <c r="L66" i="64" s="1"/>
  <c r="L66" i="66" s="1"/>
  <c r="U67" i="79"/>
  <c r="I66" i="64" s="1"/>
  <c r="I66" i="66" s="1"/>
  <c r="W67" i="79"/>
  <c r="K66" i="64" s="1"/>
  <c r="K66" i="66" s="1"/>
  <c r="V67" i="79"/>
  <c r="J66" i="64" s="1"/>
  <c r="J66" i="66" s="1"/>
  <c r="T67" i="79"/>
  <c r="H66" i="64" s="1"/>
  <c r="H66" i="66" s="1"/>
  <c r="X19" i="79"/>
  <c r="L18" i="64" s="1"/>
  <c r="L18" i="66" s="1"/>
  <c r="W19" i="79"/>
  <c r="K18" i="64" s="1"/>
  <c r="K18" i="66" s="1"/>
  <c r="U19" i="79"/>
  <c r="I18" i="64" s="1"/>
  <c r="I18" i="66" s="1"/>
  <c r="V19" i="79"/>
  <c r="J18" i="64" s="1"/>
  <c r="J18" i="66" s="1"/>
  <c r="T19" i="79"/>
  <c r="H18" i="64" s="1"/>
  <c r="H18" i="66" s="1"/>
  <c r="W40" i="79"/>
  <c r="K39" i="64" s="1"/>
  <c r="K39" i="66" s="1"/>
  <c r="V40" i="79"/>
  <c r="J39" i="64" s="1"/>
  <c r="J39" i="66" s="1"/>
  <c r="U40" i="79"/>
  <c r="I39" i="64" s="1"/>
  <c r="I39" i="66" s="1"/>
  <c r="X40" i="79"/>
  <c r="L39" i="64" s="1"/>
  <c r="L39" i="66" s="1"/>
  <c r="T40" i="79"/>
  <c r="H39" i="64" s="1"/>
  <c r="H39" i="66" s="1"/>
  <c r="W48" i="79"/>
  <c r="K47" i="64" s="1"/>
  <c r="K47" i="66" s="1"/>
  <c r="X48" i="79"/>
  <c r="L47" i="64" s="1"/>
  <c r="L47" i="66" s="1"/>
  <c r="V48" i="79"/>
  <c r="J47" i="64" s="1"/>
  <c r="J47" i="66" s="1"/>
  <c r="U48" i="79"/>
  <c r="I47" i="64" s="1"/>
  <c r="I47" i="66" s="1"/>
  <c r="T48" i="79"/>
  <c r="H47" i="64" s="1"/>
  <c r="H47" i="66" s="1"/>
  <c r="T52" i="79"/>
  <c r="H51" i="64" s="1"/>
  <c r="H51" i="66" s="1"/>
  <c r="X52" i="79"/>
  <c r="L51" i="64" s="1"/>
  <c r="L51" i="66" s="1"/>
  <c r="W52" i="79"/>
  <c r="K51" i="64" s="1"/>
  <c r="K51" i="66" s="1"/>
  <c r="V52" i="79"/>
  <c r="J51" i="64" s="1"/>
  <c r="J51" i="66" s="1"/>
  <c r="U52" i="79"/>
  <c r="I51" i="64" s="1"/>
  <c r="I51" i="66" s="1"/>
  <c r="U101" i="79"/>
  <c r="I100" i="64" s="1"/>
  <c r="I100" i="66" s="1"/>
  <c r="T101" i="79"/>
  <c r="H100" i="64" s="1"/>
  <c r="H100" i="66" s="1"/>
  <c r="X101" i="79"/>
  <c r="L100" i="64" s="1"/>
  <c r="L100" i="66" s="1"/>
  <c r="W101" i="79"/>
  <c r="K100" i="64" s="1"/>
  <c r="K100" i="66" s="1"/>
  <c r="V101" i="79"/>
  <c r="J100" i="64" s="1"/>
  <c r="J100" i="66" s="1"/>
  <c r="X104" i="79"/>
  <c r="L103" i="64" s="1"/>
  <c r="L103" i="66" s="1"/>
  <c r="T104" i="79"/>
  <c r="H103" i="64" s="1"/>
  <c r="H103" i="66" s="1"/>
  <c r="W104" i="79"/>
  <c r="K103" i="64" s="1"/>
  <c r="K103" i="66" s="1"/>
  <c r="V104" i="79"/>
  <c r="J103" i="64" s="1"/>
  <c r="J103" i="66" s="1"/>
  <c r="U104" i="79"/>
  <c r="I103" i="64" s="1"/>
  <c r="I103" i="66" s="1"/>
  <c r="W32" i="79"/>
  <c r="K31" i="64" s="1"/>
  <c r="K31" i="66" s="1"/>
  <c r="V32" i="79"/>
  <c r="J31" i="64" s="1"/>
  <c r="J31" i="66" s="1"/>
  <c r="U32" i="79"/>
  <c r="I31" i="64" s="1"/>
  <c r="I31" i="66" s="1"/>
  <c r="X32" i="79"/>
  <c r="L31" i="64" s="1"/>
  <c r="L31" i="66" s="1"/>
  <c r="T32" i="79"/>
  <c r="H31" i="64" s="1"/>
  <c r="H31" i="66" s="1"/>
  <c r="X51" i="79"/>
  <c r="L50" i="64" s="1"/>
  <c r="L50" i="66" s="1"/>
  <c r="W51" i="79"/>
  <c r="K50" i="64" s="1"/>
  <c r="K50" i="66" s="1"/>
  <c r="V51" i="79"/>
  <c r="J50" i="64" s="1"/>
  <c r="J50" i="66" s="1"/>
  <c r="U51" i="79"/>
  <c r="I50" i="64" s="1"/>
  <c r="I50" i="66" s="1"/>
  <c r="T51" i="79"/>
  <c r="H50" i="64" s="1"/>
  <c r="H50" i="66" s="1"/>
  <c r="T100" i="79"/>
  <c r="H99" i="64" s="1"/>
  <c r="H99" i="66" s="1"/>
  <c r="V100" i="79"/>
  <c r="J99" i="64" s="1"/>
  <c r="J99" i="66" s="1"/>
  <c r="X100" i="79"/>
  <c r="L99" i="64" s="1"/>
  <c r="L99" i="66" s="1"/>
  <c r="W100" i="79"/>
  <c r="K99" i="64" s="1"/>
  <c r="K99" i="66" s="1"/>
  <c r="U100" i="79"/>
  <c r="I99" i="64" s="1"/>
  <c r="I99" i="66" s="1"/>
  <c r="W103" i="79"/>
  <c r="K102" i="64" s="1"/>
  <c r="K102" i="66" s="1"/>
  <c r="U108" i="79"/>
  <c r="I107" i="64" s="1"/>
  <c r="I107" i="66" s="1"/>
  <c r="T108" i="79"/>
  <c r="H107" i="64" s="1"/>
  <c r="H107" i="66" s="1"/>
  <c r="X108" i="79"/>
  <c r="L107" i="64" s="1"/>
  <c r="L107" i="66" s="1"/>
  <c r="U116" i="79"/>
  <c r="I115" i="64" s="1"/>
  <c r="I115" i="66" s="1"/>
  <c r="T116" i="79"/>
  <c r="H115" i="64" s="1"/>
  <c r="H115" i="66" s="1"/>
  <c r="X116" i="79"/>
  <c r="L115" i="64" s="1"/>
  <c r="L115" i="66" s="1"/>
  <c r="W118" i="79"/>
  <c r="K117" i="64" s="1"/>
  <c r="K117" i="66" s="1"/>
  <c r="V118" i="79"/>
  <c r="J117" i="64" s="1"/>
  <c r="J117" i="66" s="1"/>
  <c r="V122" i="79"/>
  <c r="J121" i="64" s="1"/>
  <c r="J121" i="66" s="1"/>
  <c r="U124" i="79"/>
  <c r="I123" i="64" s="1"/>
  <c r="I123" i="66" s="1"/>
  <c r="T124" i="79"/>
  <c r="H123" i="64" s="1"/>
  <c r="H123" i="66" s="1"/>
  <c r="X124" i="79"/>
  <c r="L123" i="64" s="1"/>
  <c r="L123" i="66" s="1"/>
  <c r="A7" i="65"/>
  <c r="A7" i="66" s="1"/>
  <c r="K7" i="64"/>
  <c r="K7" i="66" s="1"/>
  <c r="B8" i="65"/>
  <c r="B8" i="66" s="1"/>
  <c r="A15" i="65"/>
  <c r="A15" i="66" s="1"/>
  <c r="B16" i="65"/>
  <c r="B16" i="66" s="1"/>
  <c r="B86" i="65"/>
  <c r="B86" i="66" s="1"/>
  <c r="B102" i="65"/>
  <c r="B102" i="66" s="1"/>
  <c r="R9" i="79"/>
  <c r="F8" i="64" s="1"/>
  <c r="V13" i="79"/>
  <c r="J12" i="64" s="1"/>
  <c r="W14" i="79"/>
  <c r="K13" i="64" s="1"/>
  <c r="K13" i="66" s="1"/>
  <c r="X15" i="79"/>
  <c r="L14" i="64" s="1"/>
  <c r="L14" i="66" s="1"/>
  <c r="V21" i="79"/>
  <c r="J20" i="64" s="1"/>
  <c r="J20" i="66" s="1"/>
  <c r="W22" i="79"/>
  <c r="K21" i="64" s="1"/>
  <c r="K21" i="66" s="1"/>
  <c r="X23" i="79"/>
  <c r="L22" i="64" s="1"/>
  <c r="L22" i="66" s="1"/>
  <c r="V29" i="79"/>
  <c r="J28" i="64" s="1"/>
  <c r="J28" i="66" s="1"/>
  <c r="W30" i="79"/>
  <c r="K29" i="64" s="1"/>
  <c r="K29" i="66" s="1"/>
  <c r="X31" i="79"/>
  <c r="L30" i="64" s="1"/>
  <c r="L30" i="66" s="1"/>
  <c r="V37" i="79"/>
  <c r="J36" i="64" s="1"/>
  <c r="J36" i="66" s="1"/>
  <c r="W38" i="79"/>
  <c r="K37" i="64" s="1"/>
  <c r="K37" i="66" s="1"/>
  <c r="X39" i="79"/>
  <c r="L38" i="64" s="1"/>
  <c r="L38" i="66" s="1"/>
  <c r="V45" i="79"/>
  <c r="J44" i="64" s="1"/>
  <c r="J44" i="66" s="1"/>
  <c r="W46" i="79"/>
  <c r="K45" i="64" s="1"/>
  <c r="K45" i="66" s="1"/>
  <c r="X47" i="79"/>
  <c r="L46" i="64" s="1"/>
  <c r="L46" i="66" s="1"/>
  <c r="V53" i="79"/>
  <c r="J52" i="64" s="1"/>
  <c r="J52" i="66" s="1"/>
  <c r="W54" i="79"/>
  <c r="K53" i="64" s="1"/>
  <c r="K53" i="66" s="1"/>
  <c r="X55" i="79"/>
  <c r="L54" i="64" s="1"/>
  <c r="L54" i="66" s="1"/>
  <c r="V61" i="79"/>
  <c r="J60" i="64" s="1"/>
  <c r="J60" i="66" s="1"/>
  <c r="X63" i="79"/>
  <c r="L62" i="64" s="1"/>
  <c r="L62" i="66" s="1"/>
  <c r="V69" i="79"/>
  <c r="J68" i="64" s="1"/>
  <c r="X71" i="79"/>
  <c r="L70" i="64" s="1"/>
  <c r="V77" i="79"/>
  <c r="J76" i="64" s="1"/>
  <c r="J76" i="66" s="1"/>
  <c r="X79" i="79"/>
  <c r="L78" i="64" s="1"/>
  <c r="L78" i="66" s="1"/>
  <c r="V85" i="79"/>
  <c r="J84" i="64" s="1"/>
  <c r="J84" i="66" s="1"/>
  <c r="X87" i="79"/>
  <c r="L86" i="64" s="1"/>
  <c r="L86" i="66" s="1"/>
  <c r="W93" i="79"/>
  <c r="K92" i="64" s="1"/>
  <c r="K92" i="66" s="1"/>
  <c r="W97" i="79"/>
  <c r="K96" i="64" s="1"/>
  <c r="K96" i="66" s="1"/>
  <c r="T106" i="79"/>
  <c r="H105" i="64" s="1"/>
  <c r="H105" i="66" s="1"/>
  <c r="T114" i="79"/>
  <c r="H113" i="64" s="1"/>
  <c r="H113" i="66" s="1"/>
  <c r="T122" i="79"/>
  <c r="H121" i="64" s="1"/>
  <c r="H121" i="66" s="1"/>
  <c r="A14" i="65"/>
  <c r="A14" i="66" s="1"/>
  <c r="B32" i="65"/>
  <c r="B32" i="66" s="1"/>
  <c r="B40" i="65"/>
  <c r="B40" i="66" s="1"/>
  <c r="B48" i="65"/>
  <c r="B48" i="66" s="1"/>
  <c r="B64" i="65"/>
  <c r="B64" i="66" s="1"/>
  <c r="B74" i="65"/>
  <c r="B74" i="66" s="1"/>
  <c r="B56" i="65"/>
  <c r="B56" i="66" s="1"/>
  <c r="W110" i="79"/>
  <c r="K109" i="64" s="1"/>
  <c r="K109" i="66" s="1"/>
  <c r="V110" i="79"/>
  <c r="J109" i="64" s="1"/>
  <c r="J109" i="66" s="1"/>
  <c r="T110" i="79"/>
  <c r="H109" i="64" s="1"/>
  <c r="H109" i="66" s="1"/>
  <c r="B25" i="65"/>
  <c r="B25" i="66" s="1"/>
  <c r="A87" i="65"/>
  <c r="A87" i="66" s="1"/>
  <c r="A96" i="65"/>
  <c r="A96" i="66" s="1"/>
  <c r="A103" i="65"/>
  <c r="A103" i="66" s="1"/>
  <c r="T9" i="79"/>
  <c r="H8" i="64" s="1"/>
  <c r="X13" i="79"/>
  <c r="L12" i="64" s="1"/>
  <c r="L12" i="66" s="1"/>
  <c r="T17" i="79"/>
  <c r="H16" i="64" s="1"/>
  <c r="H16" i="66" s="1"/>
  <c r="X21" i="79"/>
  <c r="L20" i="64" s="1"/>
  <c r="L20" i="66" s="1"/>
  <c r="T25" i="79"/>
  <c r="H24" i="64" s="1"/>
  <c r="H24" i="66" s="1"/>
  <c r="X29" i="79"/>
  <c r="L28" i="64" s="1"/>
  <c r="L28" i="66" s="1"/>
  <c r="T33" i="79"/>
  <c r="H32" i="64" s="1"/>
  <c r="H32" i="66" s="1"/>
  <c r="X37" i="79"/>
  <c r="L36" i="64" s="1"/>
  <c r="L36" i="66" s="1"/>
  <c r="T41" i="79"/>
  <c r="H40" i="64" s="1"/>
  <c r="H40" i="66" s="1"/>
  <c r="U42" i="79"/>
  <c r="I41" i="64" s="1"/>
  <c r="I41" i="66" s="1"/>
  <c r="X45" i="79"/>
  <c r="L44" i="64" s="1"/>
  <c r="L44" i="66" s="1"/>
  <c r="T49" i="79"/>
  <c r="H48" i="64" s="1"/>
  <c r="H48" i="66" s="1"/>
  <c r="U50" i="79"/>
  <c r="I49" i="64" s="1"/>
  <c r="I49" i="66" s="1"/>
  <c r="X53" i="79"/>
  <c r="L52" i="64" s="1"/>
  <c r="L52" i="66" s="1"/>
  <c r="T57" i="79"/>
  <c r="H56" i="64" s="1"/>
  <c r="H56" i="66" s="1"/>
  <c r="U58" i="79"/>
  <c r="I57" i="64" s="1"/>
  <c r="I57" i="66" s="1"/>
  <c r="X61" i="79"/>
  <c r="L60" i="64" s="1"/>
  <c r="L60" i="66" s="1"/>
  <c r="T65" i="79"/>
  <c r="H64" i="64" s="1"/>
  <c r="H64" i="66" s="1"/>
  <c r="U66" i="79"/>
  <c r="I65" i="64" s="1"/>
  <c r="I65" i="66" s="1"/>
  <c r="X69" i="79"/>
  <c r="L68" i="64" s="1"/>
  <c r="T73" i="79"/>
  <c r="H72" i="64" s="1"/>
  <c r="H72" i="66" s="1"/>
  <c r="U74" i="79"/>
  <c r="I73" i="64" s="1"/>
  <c r="I73" i="66" s="1"/>
  <c r="X77" i="79"/>
  <c r="L76" i="64" s="1"/>
  <c r="L76" i="66" s="1"/>
  <c r="T81" i="79"/>
  <c r="H80" i="64" s="1"/>
  <c r="H80" i="66" s="1"/>
  <c r="U82" i="79"/>
  <c r="I81" i="64" s="1"/>
  <c r="I81" i="66" s="1"/>
  <c r="X85" i="79"/>
  <c r="L84" i="64" s="1"/>
  <c r="L84" i="66" s="1"/>
  <c r="T89" i="79"/>
  <c r="H88" i="64" s="1"/>
  <c r="H88" i="66" s="1"/>
  <c r="U90" i="79"/>
  <c r="I89" i="64" s="1"/>
  <c r="I89" i="66" s="1"/>
  <c r="T95" i="79"/>
  <c r="H94" i="64" s="1"/>
  <c r="H94" i="66" s="1"/>
  <c r="U99" i="79"/>
  <c r="I98" i="64" s="1"/>
  <c r="I98" i="66" s="1"/>
  <c r="U103" i="79"/>
  <c r="I102" i="64" s="1"/>
  <c r="I102" i="66" s="1"/>
  <c r="V108" i="79"/>
  <c r="J107" i="64" s="1"/>
  <c r="J107" i="66" s="1"/>
  <c r="U110" i="79"/>
  <c r="I109" i="64" s="1"/>
  <c r="I109" i="66" s="1"/>
  <c r="V112" i="79"/>
  <c r="J111" i="64" s="1"/>
  <c r="J111" i="66" s="1"/>
  <c r="W114" i="79"/>
  <c r="K113" i="64" s="1"/>
  <c r="K113" i="66" s="1"/>
  <c r="V116" i="79"/>
  <c r="J115" i="64" s="1"/>
  <c r="J115" i="66" s="1"/>
  <c r="U118" i="79"/>
  <c r="I117" i="64" s="1"/>
  <c r="I117" i="66" s="1"/>
  <c r="V120" i="79"/>
  <c r="J119" i="64" s="1"/>
  <c r="J119" i="66" s="1"/>
  <c r="W122" i="79"/>
  <c r="K121" i="64" s="1"/>
  <c r="K121" i="66" s="1"/>
  <c r="V124" i="79"/>
  <c r="J123" i="64" s="1"/>
  <c r="J123" i="66" s="1"/>
  <c r="A12" i="65"/>
  <c r="A12" i="66" s="1"/>
  <c r="S9" i="79"/>
  <c r="G8" i="64" s="1"/>
  <c r="U112" i="79"/>
  <c r="I111" i="64" s="1"/>
  <c r="I111" i="66" s="1"/>
  <c r="X127" i="79"/>
  <c r="L126" i="64" s="1"/>
  <c r="L126" i="66" s="1"/>
  <c r="W127" i="79"/>
  <c r="K126" i="64" s="1"/>
  <c r="K126" i="66" s="1"/>
  <c r="V127" i="79"/>
  <c r="J126" i="64" s="1"/>
  <c r="J126" i="66" s="1"/>
  <c r="U17" i="79"/>
  <c r="I16" i="64" s="1"/>
  <c r="I16" i="66" s="1"/>
  <c r="U33" i="79"/>
  <c r="I32" i="64" s="1"/>
  <c r="I32" i="66" s="1"/>
  <c r="U41" i="79"/>
  <c r="I40" i="64" s="1"/>
  <c r="I40" i="66" s="1"/>
  <c r="U49" i="79"/>
  <c r="I48" i="64" s="1"/>
  <c r="I48" i="66" s="1"/>
  <c r="U57" i="79"/>
  <c r="I56" i="64" s="1"/>
  <c r="I56" i="66" s="1"/>
  <c r="U65" i="79"/>
  <c r="I64" i="64" s="1"/>
  <c r="I64" i="66" s="1"/>
  <c r="U73" i="79"/>
  <c r="I72" i="64" s="1"/>
  <c r="I72" i="66" s="1"/>
  <c r="U81" i="79"/>
  <c r="I80" i="64" s="1"/>
  <c r="I80" i="66" s="1"/>
  <c r="U89" i="79"/>
  <c r="I88" i="64" s="1"/>
  <c r="I88" i="66" s="1"/>
  <c r="U95" i="79"/>
  <c r="I94" i="64" s="1"/>
  <c r="I94" i="66" s="1"/>
  <c r="T98" i="79"/>
  <c r="H97" i="64" s="1"/>
  <c r="H97" i="66" s="1"/>
  <c r="V99" i="79"/>
  <c r="J98" i="64" s="1"/>
  <c r="J98" i="66" s="1"/>
  <c r="V103" i="79"/>
  <c r="J102" i="64" s="1"/>
  <c r="J102" i="66" s="1"/>
  <c r="T105" i="79"/>
  <c r="H104" i="64" s="1"/>
  <c r="H104" i="66" s="1"/>
  <c r="T107" i="79"/>
  <c r="H106" i="64" s="1"/>
  <c r="H106" i="66" s="1"/>
  <c r="W107" i="79"/>
  <c r="K106" i="64" s="1"/>
  <c r="K106" i="66" s="1"/>
  <c r="W108" i="79"/>
  <c r="K107" i="64" s="1"/>
  <c r="K107" i="66" s="1"/>
  <c r="X110" i="79"/>
  <c r="L109" i="64" s="1"/>
  <c r="L109" i="66" s="1"/>
  <c r="X111" i="79"/>
  <c r="L110" i="64" s="1"/>
  <c r="L110" i="66" s="1"/>
  <c r="W111" i="79"/>
  <c r="K110" i="64" s="1"/>
  <c r="K110" i="66" s="1"/>
  <c r="T115" i="79"/>
  <c r="H114" i="64" s="1"/>
  <c r="H114" i="66" s="1"/>
  <c r="W115" i="79"/>
  <c r="K114" i="64" s="1"/>
  <c r="K114" i="66" s="1"/>
  <c r="W116" i="79"/>
  <c r="K115" i="64" s="1"/>
  <c r="K115" i="66" s="1"/>
  <c r="X118" i="79"/>
  <c r="L117" i="64" s="1"/>
  <c r="L117" i="66" s="1"/>
  <c r="X119" i="79"/>
  <c r="L118" i="64" s="1"/>
  <c r="L118" i="66" s="1"/>
  <c r="W119" i="79"/>
  <c r="K118" i="64" s="1"/>
  <c r="K118" i="66" s="1"/>
  <c r="X122" i="79"/>
  <c r="L121" i="64" s="1"/>
  <c r="L121" i="66" s="1"/>
  <c r="T123" i="79"/>
  <c r="H122" i="64" s="1"/>
  <c r="H122" i="66" s="1"/>
  <c r="W123" i="79"/>
  <c r="K122" i="64" s="1"/>
  <c r="K122" i="66" s="1"/>
  <c r="W124" i="79"/>
  <c r="K123" i="64" s="1"/>
  <c r="K123" i="66" s="1"/>
  <c r="T127" i="79"/>
  <c r="H126" i="64" s="1"/>
  <c r="H126" i="66" s="1"/>
  <c r="G7" i="64"/>
  <c r="G7" i="66" s="1"/>
  <c r="A11" i="65"/>
  <c r="A11" i="66" s="1"/>
  <c r="B12" i="65"/>
  <c r="B12" i="66" s="1"/>
  <c r="A19" i="65"/>
  <c r="A19" i="66" s="1"/>
  <c r="B24" i="65"/>
  <c r="B24" i="66" s="1"/>
  <c r="B78" i="65"/>
  <c r="B78" i="66" s="1"/>
  <c r="B94" i="65"/>
  <c r="B94" i="66" s="1"/>
  <c r="A20" i="65"/>
  <c r="A20" i="66" s="1"/>
  <c r="T99" i="79"/>
  <c r="H98" i="64" s="1"/>
  <c r="H98" i="66" s="1"/>
  <c r="X120" i="79"/>
  <c r="L119" i="64" s="1"/>
  <c r="L119" i="66" s="1"/>
  <c r="T120" i="79"/>
  <c r="H119" i="64" s="1"/>
  <c r="H119" i="66" s="1"/>
  <c r="U9" i="79"/>
  <c r="I8" i="64" s="1"/>
  <c r="U25" i="79"/>
  <c r="I24" i="64" s="1"/>
  <c r="I24" i="66" s="1"/>
  <c r="V9" i="79"/>
  <c r="J8" i="64" s="1"/>
  <c r="J8" i="66" s="1"/>
  <c r="T15" i="79"/>
  <c r="H14" i="64" s="1"/>
  <c r="H14" i="66" s="1"/>
  <c r="V17" i="79"/>
  <c r="J16" i="64" s="1"/>
  <c r="J16" i="66" s="1"/>
  <c r="T23" i="79"/>
  <c r="H22" i="64" s="1"/>
  <c r="H22" i="66" s="1"/>
  <c r="V25" i="79"/>
  <c r="J24" i="64" s="1"/>
  <c r="J24" i="66" s="1"/>
  <c r="T31" i="79"/>
  <c r="H30" i="64" s="1"/>
  <c r="H30" i="66" s="1"/>
  <c r="V33" i="79"/>
  <c r="J32" i="64" s="1"/>
  <c r="J32" i="66" s="1"/>
  <c r="T39" i="79"/>
  <c r="H38" i="64" s="1"/>
  <c r="H38" i="66" s="1"/>
  <c r="V41" i="79"/>
  <c r="J40" i="64" s="1"/>
  <c r="J40" i="66" s="1"/>
  <c r="T47" i="79"/>
  <c r="H46" i="64" s="1"/>
  <c r="H46" i="66" s="1"/>
  <c r="V49" i="79"/>
  <c r="J48" i="64" s="1"/>
  <c r="J48" i="66" s="1"/>
  <c r="T55" i="79"/>
  <c r="H54" i="64" s="1"/>
  <c r="H54" i="66" s="1"/>
  <c r="V57" i="79"/>
  <c r="J56" i="64" s="1"/>
  <c r="J56" i="66" s="1"/>
  <c r="T63" i="79"/>
  <c r="H62" i="64" s="1"/>
  <c r="H62" i="66" s="1"/>
  <c r="V65" i="79"/>
  <c r="J64" i="64" s="1"/>
  <c r="J64" i="66" s="1"/>
  <c r="T71" i="79"/>
  <c r="H70" i="64" s="1"/>
  <c r="H70" i="66" s="1"/>
  <c r="V73" i="79"/>
  <c r="J72" i="64" s="1"/>
  <c r="J72" i="66" s="1"/>
  <c r="T79" i="79"/>
  <c r="H78" i="64" s="1"/>
  <c r="H78" i="66" s="1"/>
  <c r="V81" i="79"/>
  <c r="J80" i="64" s="1"/>
  <c r="J80" i="66" s="1"/>
  <c r="T87" i="79"/>
  <c r="H86" i="64" s="1"/>
  <c r="H86" i="66" s="1"/>
  <c r="V89" i="79"/>
  <c r="J88" i="64" s="1"/>
  <c r="J88" i="66" s="1"/>
  <c r="T94" i="79"/>
  <c r="H93" i="64" s="1"/>
  <c r="H93" i="66" s="1"/>
  <c r="V95" i="79"/>
  <c r="J94" i="64" s="1"/>
  <c r="J94" i="66" s="1"/>
  <c r="U98" i="79"/>
  <c r="I97" i="64" s="1"/>
  <c r="I97" i="66" s="1"/>
  <c r="W99" i="79"/>
  <c r="K98" i="64" s="1"/>
  <c r="K98" i="66" s="1"/>
  <c r="T102" i="79"/>
  <c r="H101" i="64" s="1"/>
  <c r="H101" i="66" s="1"/>
  <c r="X103" i="79"/>
  <c r="L102" i="64" s="1"/>
  <c r="L102" i="66" s="1"/>
  <c r="V105" i="79"/>
  <c r="J104" i="64" s="1"/>
  <c r="J104" i="66" s="1"/>
  <c r="U127" i="79"/>
  <c r="I126" i="64" s="1"/>
  <c r="I126" i="66" s="1"/>
  <c r="I7" i="64"/>
  <c r="I7" i="66" s="1"/>
  <c r="L8" i="64"/>
  <c r="L8" i="66" s="1"/>
  <c r="A27" i="65"/>
  <c r="A27" i="66" s="1"/>
  <c r="A70" i="65"/>
  <c r="A70" i="66" s="1"/>
  <c r="X112" i="79"/>
  <c r="L111" i="64" s="1"/>
  <c r="L111" i="66" s="1"/>
  <c r="T112" i="79"/>
  <c r="H111" i="64" s="1"/>
  <c r="H111" i="66" s="1"/>
  <c r="T118" i="79"/>
  <c r="H117" i="64" s="1"/>
  <c r="H117" i="66" s="1"/>
  <c r="U122" i="79"/>
  <c r="I121" i="64" s="1"/>
  <c r="I121" i="66" s="1"/>
  <c r="W9" i="79"/>
  <c r="K8" i="64" s="1"/>
  <c r="U15" i="79"/>
  <c r="I14" i="64" s="1"/>
  <c r="I14" i="66" s="1"/>
  <c r="W17" i="79"/>
  <c r="K16" i="64" s="1"/>
  <c r="K16" i="66" s="1"/>
  <c r="U23" i="79"/>
  <c r="I22" i="64" s="1"/>
  <c r="I22" i="66" s="1"/>
  <c r="W25" i="79"/>
  <c r="K24" i="64" s="1"/>
  <c r="K24" i="66" s="1"/>
  <c r="U31" i="79"/>
  <c r="I30" i="64" s="1"/>
  <c r="I30" i="66" s="1"/>
  <c r="W33" i="79"/>
  <c r="K32" i="64" s="1"/>
  <c r="K32" i="66" s="1"/>
  <c r="U39" i="79"/>
  <c r="I38" i="64" s="1"/>
  <c r="I38" i="66" s="1"/>
  <c r="W41" i="79"/>
  <c r="K40" i="64" s="1"/>
  <c r="K40" i="66" s="1"/>
  <c r="U47" i="79"/>
  <c r="I46" i="64" s="1"/>
  <c r="I46" i="66" s="1"/>
  <c r="W49" i="79"/>
  <c r="K48" i="64" s="1"/>
  <c r="K48" i="66" s="1"/>
  <c r="U55" i="79"/>
  <c r="I54" i="64" s="1"/>
  <c r="I54" i="66" s="1"/>
  <c r="W57" i="79"/>
  <c r="K56" i="64" s="1"/>
  <c r="K56" i="66" s="1"/>
  <c r="U63" i="79"/>
  <c r="I62" i="64" s="1"/>
  <c r="I62" i="66" s="1"/>
  <c r="W65" i="79"/>
  <c r="K64" i="64" s="1"/>
  <c r="K64" i="66" s="1"/>
  <c r="U71" i="79"/>
  <c r="I70" i="64" s="1"/>
  <c r="W73" i="79"/>
  <c r="K72" i="64" s="1"/>
  <c r="K72" i="66" s="1"/>
  <c r="U79" i="79"/>
  <c r="I78" i="64" s="1"/>
  <c r="I78" i="66" s="1"/>
  <c r="W81" i="79"/>
  <c r="K80" i="64" s="1"/>
  <c r="K80" i="66" s="1"/>
  <c r="U87" i="79"/>
  <c r="I86" i="64" s="1"/>
  <c r="I86" i="66" s="1"/>
  <c r="W89" i="79"/>
  <c r="K88" i="64" s="1"/>
  <c r="K88" i="66" s="1"/>
  <c r="U94" i="79"/>
  <c r="I93" i="64" s="1"/>
  <c r="I93" i="66" s="1"/>
  <c r="X95" i="79"/>
  <c r="L94" i="64" s="1"/>
  <c r="L94" i="66" s="1"/>
  <c r="T97" i="79"/>
  <c r="H96" i="64" s="1"/>
  <c r="H96" i="66" s="1"/>
  <c r="V98" i="79"/>
  <c r="J97" i="64" s="1"/>
  <c r="J97" i="66" s="1"/>
  <c r="X99" i="79"/>
  <c r="L98" i="64" s="1"/>
  <c r="L98" i="66" s="1"/>
  <c r="U102" i="79"/>
  <c r="I101" i="64" s="1"/>
  <c r="I101" i="66" s="1"/>
  <c r="V109" i="79"/>
  <c r="J108" i="64" s="1"/>
  <c r="J108" i="66" s="1"/>
  <c r="U109" i="79"/>
  <c r="I108" i="64" s="1"/>
  <c r="I108" i="66" s="1"/>
  <c r="T109" i="79"/>
  <c r="H108" i="64" s="1"/>
  <c r="H108" i="66" s="1"/>
  <c r="U113" i="79"/>
  <c r="I112" i="64" s="1"/>
  <c r="I112" i="66" s="1"/>
  <c r="V113" i="79"/>
  <c r="J112" i="64" s="1"/>
  <c r="J112" i="66" s="1"/>
  <c r="V117" i="79"/>
  <c r="J116" i="64" s="1"/>
  <c r="J116" i="66" s="1"/>
  <c r="U117" i="79"/>
  <c r="I116" i="64" s="1"/>
  <c r="I116" i="66" s="1"/>
  <c r="T117" i="79"/>
  <c r="H116" i="64" s="1"/>
  <c r="H116" i="66" s="1"/>
  <c r="U121" i="79"/>
  <c r="I120" i="64" s="1"/>
  <c r="I120" i="66" s="1"/>
  <c r="V121" i="79"/>
  <c r="J120" i="64" s="1"/>
  <c r="J120" i="66" s="1"/>
  <c r="V125" i="79"/>
  <c r="J124" i="64" s="1"/>
  <c r="J124" i="66" s="1"/>
  <c r="U125" i="79"/>
  <c r="I124" i="64" s="1"/>
  <c r="I124" i="66" s="1"/>
  <c r="T125" i="79"/>
  <c r="H124" i="64" s="1"/>
  <c r="H124" i="66" s="1"/>
  <c r="W125" i="79"/>
  <c r="K124" i="64" s="1"/>
  <c r="K124" i="66" s="1"/>
  <c r="J7" i="64"/>
  <c r="J7" i="66" s="1"/>
  <c r="A30" i="65"/>
  <c r="A30" i="66" s="1"/>
  <c r="A38" i="65"/>
  <c r="A38" i="66" s="1"/>
  <c r="A46" i="65"/>
  <c r="A46" i="66" s="1"/>
  <c r="G54" i="64"/>
  <c r="G54" i="66" s="1"/>
  <c r="A54" i="65"/>
  <c r="A54" i="66" s="1"/>
  <c r="A62" i="65"/>
  <c r="A62" i="66" s="1"/>
  <c r="A79" i="65"/>
  <c r="A79" i="66" s="1"/>
  <c r="A88" i="65"/>
  <c r="A88" i="66" s="1"/>
  <c r="A95" i="65"/>
  <c r="A95" i="66" s="1"/>
  <c r="A104" i="65"/>
  <c r="A104" i="66" s="1"/>
  <c r="A119" i="65"/>
  <c r="A119" i="66" s="1"/>
  <c r="A127" i="65"/>
  <c r="A127" i="66" s="1"/>
  <c r="A28" i="65"/>
  <c r="A28" i="66" s="1"/>
  <c r="V114" i="79"/>
  <c r="J113" i="64" s="1"/>
  <c r="J113" i="66" s="1"/>
  <c r="T103" i="79"/>
  <c r="H102" i="64" s="1"/>
  <c r="H102" i="66" s="1"/>
  <c r="U114" i="79"/>
  <c r="I113" i="64" s="1"/>
  <c r="I113" i="66" s="1"/>
  <c r="U120" i="79"/>
  <c r="I119" i="64" s="1"/>
  <c r="I119" i="66" s="1"/>
  <c r="A80" i="65"/>
  <c r="A80" i="66" s="1"/>
  <c r="T93" i="79"/>
  <c r="H92" i="64" s="1"/>
  <c r="H92" i="66" s="1"/>
  <c r="W94" i="79"/>
  <c r="K93" i="64" s="1"/>
  <c r="K93" i="66" s="1"/>
  <c r="W98" i="79"/>
  <c r="K97" i="64" s="1"/>
  <c r="K97" i="66" s="1"/>
  <c r="W102" i="79"/>
  <c r="K101" i="64" s="1"/>
  <c r="K101" i="66" s="1"/>
  <c r="X105" i="79"/>
  <c r="L104" i="64" s="1"/>
  <c r="L104" i="66" s="1"/>
  <c r="V106" i="79"/>
  <c r="J105" i="64" s="1"/>
  <c r="J105" i="66" s="1"/>
  <c r="V107" i="79"/>
  <c r="J106" i="64" s="1"/>
  <c r="J106" i="66" s="1"/>
  <c r="W109" i="79"/>
  <c r="K108" i="64" s="1"/>
  <c r="K108" i="66" s="1"/>
  <c r="U111" i="79"/>
  <c r="I110" i="64" s="1"/>
  <c r="I110" i="66" s="1"/>
  <c r="W113" i="79"/>
  <c r="K112" i="64" s="1"/>
  <c r="K112" i="66" s="1"/>
  <c r="V115" i="79"/>
  <c r="J114" i="64" s="1"/>
  <c r="J114" i="66" s="1"/>
  <c r="W117" i="79"/>
  <c r="K116" i="64" s="1"/>
  <c r="K116" i="66" s="1"/>
  <c r="W121" i="79"/>
  <c r="K120" i="64" s="1"/>
  <c r="K120" i="66" s="1"/>
  <c r="X125" i="79"/>
  <c r="L124" i="64" s="1"/>
  <c r="L124" i="66" s="1"/>
  <c r="W126" i="79"/>
  <c r="K125" i="64" s="1"/>
  <c r="K125" i="66" s="1"/>
  <c r="V126" i="79"/>
  <c r="J125" i="64" s="1"/>
  <c r="J125" i="66" s="1"/>
  <c r="U126" i="79"/>
  <c r="I125" i="64" s="1"/>
  <c r="I125" i="66" s="1"/>
  <c r="X128" i="79"/>
  <c r="L127" i="64" s="1"/>
  <c r="L127" i="66" s="1"/>
  <c r="W128" i="79"/>
  <c r="K127" i="64" s="1"/>
  <c r="K127" i="66" s="1"/>
  <c r="T128" i="79"/>
  <c r="H127" i="64" s="1"/>
  <c r="H127" i="66" s="1"/>
  <c r="U128" i="79"/>
  <c r="I127" i="64" s="1"/>
  <c r="I127" i="66" s="1"/>
  <c r="B9" i="65"/>
  <c r="B9" i="66" s="1"/>
  <c r="A22" i="65"/>
  <c r="A22" i="66" s="1"/>
  <c r="A35" i="65"/>
  <c r="A35" i="66" s="1"/>
  <c r="A43" i="65"/>
  <c r="A43" i="66" s="1"/>
  <c r="A51" i="65"/>
  <c r="A51" i="66" s="1"/>
  <c r="A59" i="65"/>
  <c r="A59" i="66" s="1"/>
  <c r="A67" i="65"/>
  <c r="A67" i="66" s="1"/>
  <c r="I52" i="64"/>
  <c r="I52" i="66" s="1"/>
  <c r="A71" i="65"/>
  <c r="A71" i="66" s="1"/>
  <c r="A75" i="65"/>
  <c r="A75" i="66" s="1"/>
  <c r="A117" i="65"/>
  <c r="A117" i="66" s="1"/>
  <c r="B118" i="65"/>
  <c r="B118" i="66" s="1"/>
  <c r="A125" i="65"/>
  <c r="A125" i="66" s="1"/>
  <c r="B126" i="65"/>
  <c r="B126" i="66" s="1"/>
  <c r="A89" i="65"/>
  <c r="A89" i="66" s="1"/>
  <c r="B21" i="65"/>
  <c r="B21" i="66" s="1"/>
  <c r="B29" i="65"/>
  <c r="B29" i="66" s="1"/>
  <c r="B37" i="65"/>
  <c r="B37" i="66" s="1"/>
  <c r="B45" i="65"/>
  <c r="B45" i="66" s="1"/>
  <c r="B85" i="65"/>
  <c r="B85" i="66" s="1"/>
  <c r="A72" i="65"/>
  <c r="A72" i="66" s="1"/>
  <c r="A76" i="65"/>
  <c r="A76" i="66" s="1"/>
  <c r="B82" i="65"/>
  <c r="B82" i="66" s="1"/>
  <c r="A83" i="65"/>
  <c r="A83" i="66" s="1"/>
  <c r="B90" i="65"/>
  <c r="B90" i="66" s="1"/>
  <c r="A91" i="65"/>
  <c r="A91" i="66" s="1"/>
  <c r="B98" i="65"/>
  <c r="B98" i="66" s="1"/>
  <c r="A99" i="65"/>
  <c r="A99" i="66" s="1"/>
  <c r="B106" i="65"/>
  <c r="B106" i="66" s="1"/>
  <c r="A107" i="65"/>
  <c r="A107" i="66" s="1"/>
  <c r="A109" i="65"/>
  <c r="A109" i="66" s="1"/>
  <c r="A111" i="65"/>
  <c r="A111" i="66" s="1"/>
  <c r="A112" i="65"/>
  <c r="A112" i="66" s="1"/>
  <c r="B116" i="65"/>
  <c r="B116" i="66" s="1"/>
  <c r="B124" i="65"/>
  <c r="B124" i="66" s="1"/>
  <c r="A8" i="65"/>
  <c r="A8" i="66" s="1"/>
  <c r="A18" i="65"/>
  <c r="A18" i="66" s="1"/>
  <c r="A26" i="65"/>
  <c r="A26" i="66" s="1"/>
  <c r="A34" i="65"/>
  <c r="A34" i="66" s="1"/>
  <c r="A42" i="65"/>
  <c r="A42" i="66" s="1"/>
  <c r="A49" i="65"/>
  <c r="A49" i="66" s="1"/>
  <c r="A58" i="65"/>
  <c r="A58" i="66" s="1"/>
  <c r="A81" i="65"/>
  <c r="A81" i="66" s="1"/>
  <c r="A113" i="65"/>
  <c r="A113" i="66" s="1"/>
  <c r="A84" i="65"/>
  <c r="A84" i="66" s="1"/>
  <c r="A92" i="65"/>
  <c r="A92" i="66" s="1"/>
  <c r="A100" i="65"/>
  <c r="A100" i="66" s="1"/>
  <c r="B110" i="65"/>
  <c r="B110" i="66" s="1"/>
  <c r="B114" i="65"/>
  <c r="B114" i="66" s="1"/>
  <c r="B109" i="65"/>
  <c r="B109" i="66" s="1"/>
  <c r="A69" i="65"/>
  <c r="A69" i="66" s="1"/>
  <c r="A77" i="65"/>
  <c r="A77" i="66" s="1"/>
  <c r="A85" i="65"/>
  <c r="A85" i="66" s="1"/>
  <c r="L85" i="64"/>
  <c r="L85" i="66" s="1"/>
  <c r="A93" i="65"/>
  <c r="A93" i="66" s="1"/>
  <c r="A101" i="65"/>
  <c r="A101" i="66" s="1"/>
  <c r="A121" i="65"/>
  <c r="A121" i="66" s="1"/>
  <c r="B122" i="65"/>
  <c r="B122" i="66" s="1"/>
  <c r="B15" i="65"/>
  <c r="B15" i="66" s="1"/>
  <c r="A105" i="65"/>
  <c r="A105" i="66" s="1"/>
  <c r="A120" i="65"/>
  <c r="A120" i="66" s="1"/>
  <c r="A108" i="65"/>
  <c r="A108" i="66" s="1"/>
  <c r="C18" i="41"/>
  <c r="B31" i="91"/>
  <c r="O47" i="91"/>
  <c r="O41" i="91"/>
  <c r="B24" i="91"/>
  <c r="O49" i="91"/>
  <c r="O33" i="91"/>
  <c r="B33" i="91"/>
  <c r="O27" i="91"/>
  <c r="O42" i="91"/>
  <c r="B41" i="91"/>
  <c r="B27" i="91"/>
  <c r="O43" i="91"/>
  <c r="B43" i="91"/>
  <c r="O45" i="91"/>
  <c r="O29" i="91"/>
  <c r="O34" i="91"/>
  <c r="O50" i="91"/>
  <c r="B50" i="91"/>
  <c r="O25" i="91"/>
  <c r="B25" i="91"/>
  <c r="B42" i="91"/>
  <c r="B29" i="91"/>
  <c r="O31" i="91"/>
  <c r="B45" i="91"/>
  <c r="O30" i="91"/>
  <c r="B48" i="91"/>
  <c r="O32" i="91"/>
  <c r="B46" i="91"/>
  <c r="C7" i="91" l="1" a="1"/>
  <c r="C7" i="91" s="1"/>
  <c r="F107" i="66"/>
  <c r="M107" i="66" s="1"/>
  <c r="M107" i="64"/>
  <c r="J68" i="66"/>
  <c r="J70" i="65"/>
  <c r="J70" i="66" s="1"/>
  <c r="G11" i="77" s="1"/>
  <c r="F84" i="66"/>
  <c r="M84" i="66" s="1"/>
  <c r="M84" i="64"/>
  <c r="F56" i="66"/>
  <c r="M56" i="66" s="1"/>
  <c r="M56" i="64"/>
  <c r="F126" i="66"/>
  <c r="M126" i="66" s="1"/>
  <c r="M126" i="64"/>
  <c r="F110" i="66"/>
  <c r="M110" i="66" s="1"/>
  <c r="M110" i="64"/>
  <c r="F75" i="66"/>
  <c r="M75" i="66" s="1"/>
  <c r="M75" i="64"/>
  <c r="F46" i="66"/>
  <c r="M46" i="66" s="1"/>
  <c r="M46" i="64"/>
  <c r="F87" i="66"/>
  <c r="M87" i="66" s="1"/>
  <c r="M87" i="64"/>
  <c r="F72" i="66"/>
  <c r="M72" i="66" s="1"/>
  <c r="L11" i="77" s="1"/>
  <c r="M72" i="64"/>
  <c r="F29" i="66"/>
  <c r="M29" i="66" s="1"/>
  <c r="M29" i="64"/>
  <c r="F86" i="66"/>
  <c r="M86" i="66" s="1"/>
  <c r="M86" i="64"/>
  <c r="F68" i="66"/>
  <c r="M68" i="64"/>
  <c r="F124" i="66"/>
  <c r="M124" i="66" s="1"/>
  <c r="M124" i="64"/>
  <c r="F120" i="66"/>
  <c r="M120" i="66" s="1"/>
  <c r="M120" i="64"/>
  <c r="F100" i="66"/>
  <c r="M100" i="66" s="1"/>
  <c r="M100" i="64"/>
  <c r="F125" i="66"/>
  <c r="M125" i="66" s="1"/>
  <c r="M125" i="64"/>
  <c r="F44" i="66"/>
  <c r="M44" i="66" s="1"/>
  <c r="M44" i="64"/>
  <c r="F12" i="66"/>
  <c r="M12" i="64"/>
  <c r="F108" i="66"/>
  <c r="M108" i="66" s="1"/>
  <c r="M108" i="64"/>
  <c r="F32" i="66"/>
  <c r="M32" i="66" s="1"/>
  <c r="M32" i="64"/>
  <c r="F98" i="66"/>
  <c r="M98" i="66" s="1"/>
  <c r="M98" i="64"/>
  <c r="F33" i="66"/>
  <c r="M33" i="66" s="1"/>
  <c r="M33" i="64"/>
  <c r="F103" i="66"/>
  <c r="M103" i="66" s="1"/>
  <c r="M103" i="64"/>
  <c r="F70" i="66"/>
  <c r="M70" i="64"/>
  <c r="F19" i="66"/>
  <c r="M19" i="66" s="1"/>
  <c r="M19" i="64"/>
  <c r="F82" i="66"/>
  <c r="M82" i="66" s="1"/>
  <c r="M82" i="64"/>
  <c r="F121" i="66"/>
  <c r="M121" i="66" s="1"/>
  <c r="M121" i="64"/>
  <c r="F122" i="66"/>
  <c r="M122" i="66" s="1"/>
  <c r="M122" i="64"/>
  <c r="F40" i="66"/>
  <c r="M40" i="66" s="1"/>
  <c r="M40" i="64"/>
  <c r="F101" i="66"/>
  <c r="M101" i="66" s="1"/>
  <c r="M101" i="64"/>
  <c r="F105" i="66"/>
  <c r="M105" i="66" s="1"/>
  <c r="L14" i="77" s="1"/>
  <c r="M105" i="64"/>
  <c r="F30" i="66"/>
  <c r="M30" i="66" s="1"/>
  <c r="M30" i="64"/>
  <c r="F20" i="66"/>
  <c r="M20" i="66" s="1"/>
  <c r="M20" i="64"/>
  <c r="M14" i="64"/>
  <c r="F73" i="66"/>
  <c r="M73" i="66" s="1"/>
  <c r="M73" i="64"/>
  <c r="F9" i="66"/>
  <c r="M9" i="66" s="1"/>
  <c r="M9" i="64"/>
  <c r="F59" i="66"/>
  <c r="M59" i="66" s="1"/>
  <c r="M59" i="64"/>
  <c r="F91" i="66"/>
  <c r="M91" i="66" s="1"/>
  <c r="M91" i="64"/>
  <c r="F88" i="66"/>
  <c r="M88" i="66" s="1"/>
  <c r="M88" i="64"/>
  <c r="F60" i="66"/>
  <c r="M60" i="66" s="1"/>
  <c r="M60" i="64"/>
  <c r="F78" i="66"/>
  <c r="M78" i="66" s="1"/>
  <c r="M78" i="64"/>
  <c r="F61" i="66"/>
  <c r="M61" i="66" s="1"/>
  <c r="M61" i="64"/>
  <c r="F94" i="66"/>
  <c r="M94" i="66" s="1"/>
  <c r="M94" i="64"/>
  <c r="F24" i="66"/>
  <c r="M24" i="66" s="1"/>
  <c r="M24" i="64"/>
  <c r="F95" i="66"/>
  <c r="M95" i="66" s="1"/>
  <c r="M95" i="64"/>
  <c r="F114" i="66"/>
  <c r="M114" i="66" s="1"/>
  <c r="M114" i="64"/>
  <c r="F58" i="66"/>
  <c r="M58" i="66" s="1"/>
  <c r="M58" i="64"/>
  <c r="F90" i="66"/>
  <c r="M90" i="66" s="1"/>
  <c r="M90" i="64"/>
  <c r="F25" i="66"/>
  <c r="M25" i="66" s="1"/>
  <c r="M25" i="64"/>
  <c r="F92" i="66"/>
  <c r="M92" i="66" s="1"/>
  <c r="M92" i="64"/>
  <c r="F27" i="66"/>
  <c r="M27" i="66" s="1"/>
  <c r="M27" i="64"/>
  <c r="F127" i="66"/>
  <c r="M127" i="66" s="1"/>
  <c r="L16" i="77" s="1"/>
  <c r="M127" i="64"/>
  <c r="F96" i="66"/>
  <c r="M96" i="66" s="1"/>
  <c r="M96" i="64"/>
  <c r="F97" i="66"/>
  <c r="M97" i="66" s="1"/>
  <c r="M97" i="64"/>
  <c r="F15" i="66"/>
  <c r="M15" i="66" s="1"/>
  <c r="M15" i="64"/>
  <c r="F18" i="66"/>
  <c r="M18" i="66" s="1"/>
  <c r="M18" i="64"/>
  <c r="F115" i="66"/>
  <c r="M115" i="66" s="1"/>
  <c r="M115" i="64"/>
  <c r="F10" i="66"/>
  <c r="M10" i="66" s="1"/>
  <c r="M10" i="64"/>
  <c r="F55" i="66"/>
  <c r="M55" i="66" s="1"/>
  <c r="M55" i="64"/>
  <c r="F16" i="66"/>
  <c r="M16" i="66" s="1"/>
  <c r="M16" i="64"/>
  <c r="F104" i="66"/>
  <c r="M104" i="66" s="1"/>
  <c r="M104" i="64"/>
  <c r="F69" i="66"/>
  <c r="M69" i="66" s="1"/>
  <c r="M69" i="64"/>
  <c r="F34" i="66"/>
  <c r="M34" i="66" s="1"/>
  <c r="M34" i="64"/>
  <c r="F13" i="66"/>
  <c r="M13" i="66" s="1"/>
  <c r="M13" i="64"/>
  <c r="F39" i="66"/>
  <c r="M39" i="66" s="1"/>
  <c r="L8" i="77" s="1"/>
  <c r="M39" i="64"/>
  <c r="F63" i="66"/>
  <c r="M63" i="66" s="1"/>
  <c r="M63" i="64"/>
  <c r="F80" i="66"/>
  <c r="M80" i="66" s="1"/>
  <c r="M80" i="64"/>
  <c r="F45" i="66"/>
  <c r="M45" i="66" s="1"/>
  <c r="M45" i="64"/>
  <c r="F99" i="66"/>
  <c r="M99" i="66" s="1"/>
  <c r="M99" i="64"/>
  <c r="F62" i="66"/>
  <c r="M62" i="66" s="1"/>
  <c r="M62" i="64"/>
  <c r="F21" i="66"/>
  <c r="M21" i="66" s="1"/>
  <c r="M21" i="64"/>
  <c r="F28" i="66"/>
  <c r="M28" i="66" s="1"/>
  <c r="L7" i="77" s="1"/>
  <c r="M28" i="64"/>
  <c r="F57" i="66"/>
  <c r="M57" i="66" s="1"/>
  <c r="M57" i="64"/>
  <c r="F50" i="66"/>
  <c r="M50" i="66" s="1"/>
  <c r="L9" i="77" s="1"/>
  <c r="M50" i="64"/>
  <c r="F53" i="66"/>
  <c r="M53" i="66" s="1"/>
  <c r="M53" i="64"/>
  <c r="F8" i="66"/>
  <c r="M8" i="64"/>
  <c r="F66" i="66"/>
  <c r="M66" i="66" s="1"/>
  <c r="M66" i="64"/>
  <c r="F26" i="66"/>
  <c r="M26" i="66" s="1"/>
  <c r="M26" i="64"/>
  <c r="F42" i="66"/>
  <c r="M42" i="66" s="1"/>
  <c r="M42" i="64"/>
  <c r="F17" i="66"/>
  <c r="M17" i="66" s="1"/>
  <c r="L6" i="77" s="1"/>
  <c r="M17" i="64"/>
  <c r="F109" i="66"/>
  <c r="M109" i="66" s="1"/>
  <c r="M109" i="64"/>
  <c r="F74" i="66"/>
  <c r="M74" i="66" s="1"/>
  <c r="M74" i="64"/>
  <c r="F102" i="66"/>
  <c r="M102" i="66" s="1"/>
  <c r="M102" i="64"/>
  <c r="F54" i="66"/>
  <c r="M54" i="66" s="1"/>
  <c r="M54" i="64"/>
  <c r="F76" i="66"/>
  <c r="M76" i="66" s="1"/>
  <c r="M76" i="64"/>
  <c r="F77" i="66"/>
  <c r="M77" i="66" s="1"/>
  <c r="M77" i="64"/>
  <c r="F22" i="66"/>
  <c r="M22" i="66" s="1"/>
  <c r="M22" i="64"/>
  <c r="F52" i="66"/>
  <c r="M52" i="66" s="1"/>
  <c r="M52" i="64"/>
  <c r="F37" i="66"/>
  <c r="M37" i="66" s="1"/>
  <c r="M37" i="64"/>
  <c r="F93" i="66"/>
  <c r="M93" i="66" s="1"/>
  <c r="M93" i="64"/>
  <c r="F81" i="66"/>
  <c r="M81" i="66" s="1"/>
  <c r="M81" i="64"/>
  <c r="F116" i="66"/>
  <c r="M116" i="66" s="1"/>
  <c r="L15" i="77" s="1"/>
  <c r="M116" i="64"/>
  <c r="F71" i="66"/>
  <c r="M71" i="66" s="1"/>
  <c r="M71" i="64"/>
  <c r="F85" i="66"/>
  <c r="M85" i="66" s="1"/>
  <c r="M85" i="64"/>
  <c r="F38" i="66"/>
  <c r="M38" i="66" s="1"/>
  <c r="M38" i="64"/>
  <c r="L68" i="66"/>
  <c r="L70" i="65"/>
  <c r="L70" i="66" s="1"/>
  <c r="I11" i="77" s="1"/>
  <c r="I68" i="66"/>
  <c r="I70" i="65"/>
  <c r="F106" i="66"/>
  <c r="M106" i="66" s="1"/>
  <c r="M106" i="64"/>
  <c r="F47" i="66"/>
  <c r="M47" i="66" s="1"/>
  <c r="M47" i="64"/>
  <c r="F51" i="66"/>
  <c r="M51" i="66" s="1"/>
  <c r="M51" i="64"/>
  <c r="F89" i="66"/>
  <c r="M89" i="66" s="1"/>
  <c r="M89" i="64"/>
  <c r="F112" i="66"/>
  <c r="M112" i="66" s="1"/>
  <c r="M112" i="64"/>
  <c r="F79" i="66"/>
  <c r="M79" i="66" s="1"/>
  <c r="M79" i="64"/>
  <c r="F64" i="66"/>
  <c r="M64" i="66" s="1"/>
  <c r="M64" i="64"/>
  <c r="F123" i="66"/>
  <c r="M123" i="66" s="1"/>
  <c r="M123" i="64"/>
  <c r="F36" i="66"/>
  <c r="M36" i="66" s="1"/>
  <c r="M36" i="64"/>
  <c r="F43" i="66"/>
  <c r="M43" i="66" s="1"/>
  <c r="M43" i="64"/>
  <c r="F83" i="66"/>
  <c r="M83" i="66" s="1"/>
  <c r="M83" i="64"/>
  <c r="F35" i="66"/>
  <c r="M35" i="66" s="1"/>
  <c r="M35" i="64"/>
  <c r="F119" i="66"/>
  <c r="M119" i="66" s="1"/>
  <c r="M119" i="64"/>
  <c r="F111" i="66"/>
  <c r="M111" i="66" s="1"/>
  <c r="M111" i="64"/>
  <c r="F48" i="66"/>
  <c r="M48" i="66" s="1"/>
  <c r="M48" i="64"/>
  <c r="F31" i="66"/>
  <c r="M31" i="66" s="1"/>
  <c r="M31" i="64"/>
  <c r="K68" i="66"/>
  <c r="K70" i="65"/>
  <c r="K70" i="66" s="1"/>
  <c r="H13" i="77" s="1"/>
  <c r="F11" i="66"/>
  <c r="M11" i="66" s="1"/>
  <c r="M11" i="64"/>
  <c r="F117" i="66"/>
  <c r="M117" i="66" s="1"/>
  <c r="M117" i="64"/>
  <c r="F67" i="66"/>
  <c r="M67" i="66" s="1"/>
  <c r="M67" i="64"/>
  <c r="F118" i="66"/>
  <c r="M118" i="66" s="1"/>
  <c r="M118" i="64"/>
  <c r="F49" i="66"/>
  <c r="M49" i="66" s="1"/>
  <c r="M49" i="64"/>
  <c r="F65" i="66"/>
  <c r="M65" i="66" s="1"/>
  <c r="M65" i="64"/>
  <c r="F23" i="66"/>
  <c r="M23" i="66" s="1"/>
  <c r="M23" i="64"/>
  <c r="F41" i="66"/>
  <c r="M41" i="66" s="1"/>
  <c r="M41" i="64"/>
  <c r="F113" i="66"/>
  <c r="M113" i="66" s="1"/>
  <c r="M113" i="64"/>
  <c r="F7" i="66"/>
  <c r="M7" i="66" s="1"/>
  <c r="M7" i="64"/>
  <c r="E13" i="77"/>
  <c r="D12" i="77"/>
  <c r="D7" i="77"/>
  <c r="E7" i="77"/>
  <c r="D13" i="77"/>
  <c r="H15" i="77"/>
  <c r="G8" i="77"/>
  <c r="H8" i="77"/>
  <c r="H10" i="77"/>
  <c r="H6" i="77"/>
  <c r="G8" i="66"/>
  <c r="S9" i="91" s="1" a="1"/>
  <c r="S9" i="91" s="1"/>
  <c r="E7" i="91" a="1"/>
  <c r="E7" i="91" s="1"/>
  <c r="E16" i="91" a="1"/>
  <c r="E16" i="91" s="1"/>
  <c r="E10" i="91" a="1"/>
  <c r="E10" i="91" s="1"/>
  <c r="E17" i="91" a="1"/>
  <c r="E17" i="91" s="1"/>
  <c r="E13" i="91" a="1"/>
  <c r="E13" i="91" s="1"/>
  <c r="E12" i="91" a="1"/>
  <c r="E12" i="91" s="1"/>
  <c r="E9" i="91" a="1"/>
  <c r="E9" i="91" s="1"/>
  <c r="F16" i="91" a="1"/>
  <c r="F16" i="91" s="1"/>
  <c r="F11" i="91" a="1"/>
  <c r="F11" i="91" s="1"/>
  <c r="F12" i="91" a="1"/>
  <c r="F12" i="91" s="1"/>
  <c r="E14" i="91" a="1"/>
  <c r="E14" i="91" s="1"/>
  <c r="E8" i="91" a="1"/>
  <c r="E8" i="91" s="1"/>
  <c r="F15" i="91" a="1"/>
  <c r="F15" i="91" s="1"/>
  <c r="F7" i="91" a="1"/>
  <c r="F7" i="91" s="1"/>
  <c r="F13" i="91" a="1"/>
  <c r="F13" i="91" s="1"/>
  <c r="E15" i="91" a="1"/>
  <c r="E15" i="91" s="1"/>
  <c r="F8" i="91" a="1"/>
  <c r="F8" i="91" s="1"/>
  <c r="F17" i="91" a="1"/>
  <c r="F17" i="91" s="1"/>
  <c r="F14" i="91" a="1"/>
  <c r="F14" i="91" s="1"/>
  <c r="E11" i="91" a="1"/>
  <c r="E11" i="91" s="1"/>
  <c r="D16" i="77"/>
  <c r="J12" i="66"/>
  <c r="W8" i="91" s="1" a="1"/>
  <c r="W8" i="91" s="1"/>
  <c r="I7" i="91" a="1"/>
  <c r="I7" i="91" s="1"/>
  <c r="I10" i="91" a="1"/>
  <c r="I10" i="91" s="1"/>
  <c r="I9" i="91" a="1"/>
  <c r="I9" i="91" s="1"/>
  <c r="I14" i="91" a="1"/>
  <c r="I14" i="91" s="1"/>
  <c r="I8" i="66"/>
  <c r="H8" i="91" a="1"/>
  <c r="H8" i="91" s="1"/>
  <c r="H9" i="91" a="1"/>
  <c r="H9" i="91" s="1"/>
  <c r="H14" i="91" a="1"/>
  <c r="H14" i="91" s="1"/>
  <c r="H7" i="91" a="1"/>
  <c r="H7" i="91" s="1"/>
  <c r="H10" i="91" a="1"/>
  <c r="H10" i="91" s="1"/>
  <c r="H12" i="91" a="1"/>
  <c r="H12" i="91" s="1"/>
  <c r="H16" i="91" a="1"/>
  <c r="H16" i="91" s="1"/>
  <c r="H15" i="91" a="1"/>
  <c r="H15" i="91" s="1"/>
  <c r="H13" i="91" a="1"/>
  <c r="H13" i="91" s="1"/>
  <c r="H11" i="91" a="1"/>
  <c r="H11" i="91" s="1"/>
  <c r="H17" i="91" a="1"/>
  <c r="H17" i="91" s="1"/>
  <c r="F14" i="66"/>
  <c r="D16" i="91" a="1"/>
  <c r="D16" i="91" s="1"/>
  <c r="C9" i="91" a="1"/>
  <c r="C9" i="91" s="1"/>
  <c r="D8" i="91" a="1"/>
  <c r="D8" i="91" s="1"/>
  <c r="I6" i="77"/>
  <c r="Y9" i="91" a="1"/>
  <c r="Y9" i="91" s="1"/>
  <c r="K8" i="66"/>
  <c r="X10" i="91" s="1" a="1"/>
  <c r="X10" i="91" s="1"/>
  <c r="J15" i="91" a="1"/>
  <c r="J15" i="91" s="1"/>
  <c r="J12" i="91" a="1"/>
  <c r="J12" i="91" s="1"/>
  <c r="J9" i="91" a="1"/>
  <c r="J9" i="91" s="1"/>
  <c r="J10" i="91" a="1"/>
  <c r="J10" i="91" s="1"/>
  <c r="J17" i="91" a="1"/>
  <c r="J17" i="91" s="1"/>
  <c r="J7" i="91" a="1"/>
  <c r="J7" i="91" s="1"/>
  <c r="J13" i="91" a="1"/>
  <c r="J13" i="91" s="1"/>
  <c r="J16" i="91" a="1"/>
  <c r="J16" i="91" s="1"/>
  <c r="J11" i="91" a="1"/>
  <c r="J11" i="91" s="1"/>
  <c r="J8" i="91" a="1"/>
  <c r="J8" i="91" s="1"/>
  <c r="J14" i="91" a="1"/>
  <c r="J14" i="91" s="1"/>
  <c r="H8" i="66"/>
  <c r="U17" i="91" s="1" a="1"/>
  <c r="U17" i="91" s="1"/>
  <c r="G16" i="91" a="1"/>
  <c r="G16" i="91" s="1"/>
  <c r="G9" i="91" a="1"/>
  <c r="G9" i="91" s="1"/>
  <c r="G11" i="91" a="1"/>
  <c r="G11" i="91" s="1"/>
  <c r="G15" i="91" a="1"/>
  <c r="G15" i="91" s="1"/>
  <c r="G12" i="91" a="1"/>
  <c r="G12" i="91" s="1"/>
  <c r="G14" i="91" a="1"/>
  <c r="G14" i="91" s="1"/>
  <c r="G10" i="91" a="1"/>
  <c r="G10" i="91" s="1"/>
  <c r="G17" i="91" a="1"/>
  <c r="G17" i="91" s="1"/>
  <c r="G8" i="91" a="1"/>
  <c r="G8" i="91" s="1"/>
  <c r="G13" i="91" a="1"/>
  <c r="G13" i="91" s="1"/>
  <c r="G7" i="91" a="1"/>
  <c r="G7" i="91" s="1"/>
  <c r="F15" i="77"/>
  <c r="C8" i="91" a="1"/>
  <c r="C8" i="91" s="1"/>
  <c r="I16" i="91" a="1"/>
  <c r="I16" i="91" s="1"/>
  <c r="H14" i="105"/>
  <c r="I13" i="105"/>
  <c r="G14" i="105"/>
  <c r="H15" i="105"/>
  <c r="M13" i="105"/>
  <c r="K13" i="105"/>
  <c r="G15" i="105"/>
  <c r="L13" i="105"/>
  <c r="J13" i="105"/>
  <c r="Y10" i="91" a="1"/>
  <c r="Y10" i="91" s="1"/>
  <c r="F9" i="77"/>
  <c r="G16" i="77"/>
  <c r="H16" i="77"/>
  <c r="E11" i="77"/>
  <c r="H14" i="77"/>
  <c r="G15" i="77"/>
  <c r="K16" i="91" a="1"/>
  <c r="K16" i="91" s="1"/>
  <c r="K9" i="91" a="1"/>
  <c r="K9" i="91" s="1"/>
  <c r="C12" i="91" a="1"/>
  <c r="C12" i="91" s="1"/>
  <c r="H7" i="77"/>
  <c r="D9" i="91" a="1"/>
  <c r="D9" i="91" s="1"/>
  <c r="E15" i="77"/>
  <c r="I12" i="77"/>
  <c r="I10" i="77"/>
  <c r="F7" i="77"/>
  <c r="G7" i="77"/>
  <c r="D6" i="77"/>
  <c r="D14" i="77"/>
  <c r="E16" i="77"/>
  <c r="D11" i="77"/>
  <c r="G10" i="77"/>
  <c r="I11" i="91" a="1"/>
  <c r="I11" i="91" s="1"/>
  <c r="K4" i="77"/>
  <c r="K5" i="77"/>
  <c r="G9" i="77"/>
  <c r="K8" i="91" a="1"/>
  <c r="K8" i="91" s="1"/>
  <c r="K17" i="91" a="1"/>
  <c r="K17" i="91" s="1"/>
  <c r="I13" i="77"/>
  <c r="D8" i="77"/>
  <c r="E8" i="77"/>
  <c r="I14" i="77"/>
  <c r="H9" i="77"/>
  <c r="K12" i="91" a="1"/>
  <c r="K12" i="91" s="1"/>
  <c r="C15" i="91" a="1"/>
  <c r="C15" i="91" s="1"/>
  <c r="C16" i="91" a="1"/>
  <c r="C16" i="91" s="1"/>
  <c r="D13" i="91" a="1"/>
  <c r="D13" i="91" s="1"/>
  <c r="F10" i="77"/>
  <c r="H12" i="77"/>
  <c r="D10" i="77"/>
  <c r="I16" i="77"/>
  <c r="K10" i="91" a="1"/>
  <c r="K10" i="91" s="1"/>
  <c r="K14" i="91" a="1"/>
  <c r="K14" i="91" s="1"/>
  <c r="K13" i="91" a="1"/>
  <c r="K13" i="91" s="1"/>
  <c r="C10" i="91" a="1"/>
  <c r="C10" i="91" s="1"/>
  <c r="I12" i="91" a="1"/>
  <c r="I12" i="91" s="1"/>
  <c r="C14" i="91" a="1"/>
  <c r="C14" i="91" s="1"/>
  <c r="D7" i="91" a="1"/>
  <c r="D7" i="91" s="1"/>
  <c r="F14" i="77"/>
  <c r="E12" i="77"/>
  <c r="D9" i="77"/>
  <c r="I7" i="77"/>
  <c r="I15" i="77"/>
  <c r="I15" i="91" a="1"/>
  <c r="I15" i="91" s="1"/>
  <c r="C11" i="91" a="1"/>
  <c r="C11" i="91" s="1"/>
  <c r="F10" i="91" a="1"/>
  <c r="F10" i="91" s="1"/>
  <c r="G14" i="77"/>
  <c r="E9" i="77"/>
  <c r="G13" i="77"/>
  <c r="D17" i="91" a="1"/>
  <c r="D17" i="91" s="1"/>
  <c r="K7" i="91" a="1"/>
  <c r="K7" i="91" s="1"/>
  <c r="K15" i="91" a="1"/>
  <c r="K15" i="91" s="1"/>
  <c r="E10" i="77"/>
  <c r="D15" i="77"/>
  <c r="F8" i="77"/>
  <c r="F16" i="77"/>
  <c r="I9" i="77"/>
  <c r="E6" i="77"/>
  <c r="D11" i="91" a="1"/>
  <c r="D11" i="91" s="1"/>
  <c r="D15" i="91" a="1"/>
  <c r="D15" i="91" s="1"/>
  <c r="I13" i="91" a="1"/>
  <c r="I13" i="91" s="1"/>
  <c r="C17" i="91" a="1"/>
  <c r="C17" i="91" s="1"/>
  <c r="I17" i="91" a="1"/>
  <c r="I17" i="91" s="1"/>
  <c r="D12" i="91" a="1"/>
  <c r="D12" i="91" s="1"/>
  <c r="D10" i="91" a="1"/>
  <c r="D10" i="91" s="1"/>
  <c r="Y7" i="91" a="1"/>
  <c r="Y7" i="91" s="1"/>
  <c r="D14" i="91" a="1"/>
  <c r="D14" i="91" s="1"/>
  <c r="Y8" i="91" a="1"/>
  <c r="Y8" i="91" s="1"/>
  <c r="I8" i="77"/>
  <c r="F12" i="77"/>
  <c r="G12" i="77"/>
  <c r="F6" i="77"/>
  <c r="F4" i="77"/>
  <c r="C7" i="38"/>
  <c r="I4" i="77"/>
  <c r="H4" i="77"/>
  <c r="C4" i="77"/>
  <c r="D4" i="77"/>
  <c r="B4" i="77"/>
  <c r="G4" i="77"/>
  <c r="E4" i="77"/>
  <c r="I8" i="91" a="1"/>
  <c r="I8" i="91" s="1"/>
  <c r="K11" i="91" a="1"/>
  <c r="K11" i="91" s="1"/>
  <c r="C13" i="91" a="1"/>
  <c r="C13" i="91" s="1"/>
  <c r="F9" i="91" a="1"/>
  <c r="F9" i="91" s="1"/>
  <c r="E14" i="77"/>
  <c r="Y13" i="91" l="1" a="1"/>
  <c r="Y13" i="91" s="1"/>
  <c r="Y12" i="91" a="1"/>
  <c r="Y12" i="91" s="1"/>
  <c r="Y14" i="91" a="1"/>
  <c r="Y14" i="91" s="1"/>
  <c r="Y15" i="91" a="1"/>
  <c r="Y15" i="91" s="1"/>
  <c r="H11" i="77"/>
  <c r="L13" i="77"/>
  <c r="L10" i="77"/>
  <c r="Y17" i="91" a="1"/>
  <c r="Y17" i="91" s="1"/>
  <c r="L12" i="77"/>
  <c r="Y11" i="91" a="1"/>
  <c r="Y11" i="91" s="1"/>
  <c r="Y16" i="91" a="1"/>
  <c r="Y16" i="91" s="1"/>
  <c r="W10" i="91" a="1"/>
  <c r="W10" i="91" s="1"/>
  <c r="C15" i="77"/>
  <c r="J15" i="77" s="1"/>
  <c r="C7" i="77"/>
  <c r="W12" i="91" a="1"/>
  <c r="W12" i="91" s="1"/>
  <c r="Q7" i="91" a="1"/>
  <c r="Q7" i="91" s="1"/>
  <c r="C10" i="77"/>
  <c r="W9" i="91" a="1"/>
  <c r="W9" i="91" s="1"/>
  <c r="C14" i="77"/>
  <c r="J14" i="77" s="1"/>
  <c r="C9" i="77"/>
  <c r="C11" i="77"/>
  <c r="B16" i="77"/>
  <c r="D17" i="41" s="1"/>
  <c r="B15" i="94" s="1"/>
  <c r="C16" i="77"/>
  <c r="G6" i="77"/>
  <c r="C13" i="77"/>
  <c r="W14" i="91" a="1"/>
  <c r="W14" i="91" s="1"/>
  <c r="B8" i="77"/>
  <c r="R12" i="91" a="1"/>
  <c r="R12" i="91" s="1"/>
  <c r="Q16" i="91" a="1"/>
  <c r="Q16" i="91" s="1"/>
  <c r="R10" i="91" a="1"/>
  <c r="R10" i="91" s="1"/>
  <c r="B10" i="77"/>
  <c r="R7" i="91" a="1"/>
  <c r="R7" i="91" s="1"/>
  <c r="Q10" i="91" a="1"/>
  <c r="Q10" i="91" s="1"/>
  <c r="B13" i="77"/>
  <c r="R15" i="91" a="1"/>
  <c r="R15" i="91" s="1"/>
  <c r="C8" i="77"/>
  <c r="Q17" i="91" a="1"/>
  <c r="Q17" i="91" s="1"/>
  <c r="R8" i="91" a="1"/>
  <c r="R8" i="91" s="1"/>
  <c r="B12" i="77"/>
  <c r="B11" i="77"/>
  <c r="D12" i="41" s="1"/>
  <c r="B10" i="94" s="1"/>
  <c r="M8" i="66"/>
  <c r="M12" i="66"/>
  <c r="B9" i="77"/>
  <c r="B7" i="77"/>
  <c r="Q13" i="91" a="1"/>
  <c r="Q13" i="91" s="1"/>
  <c r="M14" i="66"/>
  <c r="B6" i="77"/>
  <c r="M68" i="66"/>
  <c r="C12" i="77"/>
  <c r="I70" i="66"/>
  <c r="V13" i="91" s="1" a="1"/>
  <c r="V13" i="91" s="1"/>
  <c r="L91" i="105"/>
  <c r="L83" i="105"/>
  <c r="L75" i="105"/>
  <c r="L67" i="105"/>
  <c r="L59" i="105"/>
  <c r="L51" i="105"/>
  <c r="L43" i="105"/>
  <c r="L35" i="105"/>
  <c r="L27" i="105"/>
  <c r="L19" i="105"/>
  <c r="L11" i="105"/>
  <c r="G59" i="105"/>
  <c r="G11" i="105"/>
  <c r="K91" i="105"/>
  <c r="K83" i="105"/>
  <c r="K75" i="105"/>
  <c r="K67" i="105"/>
  <c r="K59" i="105"/>
  <c r="K51" i="105"/>
  <c r="K43" i="105"/>
  <c r="K35" i="105"/>
  <c r="K27" i="105"/>
  <c r="K19" i="105"/>
  <c r="K11" i="105"/>
  <c r="G51" i="105"/>
  <c r="G19" i="105"/>
  <c r="J91" i="105"/>
  <c r="J83" i="105"/>
  <c r="J75" i="105"/>
  <c r="J67" i="105"/>
  <c r="J59" i="105"/>
  <c r="J51" i="105"/>
  <c r="J43" i="105"/>
  <c r="J35" i="105"/>
  <c r="J27" i="105"/>
  <c r="J19" i="105"/>
  <c r="J11" i="105"/>
  <c r="G43" i="105"/>
  <c r="G35" i="105"/>
  <c r="I91" i="105"/>
  <c r="I83" i="105"/>
  <c r="I75" i="105"/>
  <c r="I67" i="105"/>
  <c r="I59" i="105"/>
  <c r="I51" i="105"/>
  <c r="I43" i="105"/>
  <c r="I35" i="105"/>
  <c r="I27" i="105"/>
  <c r="I19" i="105"/>
  <c r="I11" i="105"/>
  <c r="G75" i="105"/>
  <c r="G67" i="105"/>
  <c r="H91" i="105"/>
  <c r="H83" i="105"/>
  <c r="H75" i="105"/>
  <c r="H67" i="105"/>
  <c r="H59" i="105"/>
  <c r="H51" i="105"/>
  <c r="H43" i="105"/>
  <c r="H35" i="105"/>
  <c r="H27" i="105"/>
  <c r="H19" i="105"/>
  <c r="H11" i="105"/>
  <c r="G91" i="105"/>
  <c r="G83" i="105"/>
  <c r="G27" i="105"/>
  <c r="F91" i="105"/>
  <c r="F83" i="105"/>
  <c r="F75" i="105"/>
  <c r="F67" i="105"/>
  <c r="F59" i="105"/>
  <c r="F51" i="105"/>
  <c r="F43" i="105"/>
  <c r="F35" i="105"/>
  <c r="F27" i="105"/>
  <c r="F19" i="105"/>
  <c r="F11" i="105"/>
  <c r="M91" i="105"/>
  <c r="M83" i="105"/>
  <c r="M75" i="105"/>
  <c r="M67" i="105"/>
  <c r="M59" i="105"/>
  <c r="M51" i="105"/>
  <c r="M43" i="105"/>
  <c r="M35" i="105"/>
  <c r="M27" i="105"/>
  <c r="M19" i="105"/>
  <c r="M11" i="105"/>
  <c r="B15" i="77"/>
  <c r="D16" i="41" s="1"/>
  <c r="B14" i="94" s="1"/>
  <c r="B14" i="77"/>
  <c r="D15" i="41" s="1"/>
  <c r="B13" i="94" s="1"/>
  <c r="C6" i="77"/>
  <c r="R13" i="91" a="1"/>
  <c r="R13" i="91" s="1"/>
  <c r="X16" i="91" a="1"/>
  <c r="X16" i="91" s="1"/>
  <c r="Q9" i="91" a="1"/>
  <c r="Q9" i="91" s="1"/>
  <c r="R16" i="91" a="1"/>
  <c r="R16" i="91" s="1"/>
  <c r="Q14" i="91" a="1"/>
  <c r="Q14" i="91" s="1"/>
  <c r="R17" i="91" a="1"/>
  <c r="R17" i="91" s="1"/>
  <c r="R9" i="91" a="1"/>
  <c r="R9" i="91" s="1"/>
  <c r="R11" i="91" a="1"/>
  <c r="R11" i="91" s="1"/>
  <c r="V8" i="91" a="1"/>
  <c r="V8" i="91" s="1"/>
  <c r="V7" i="91" a="1"/>
  <c r="V7" i="91" s="1"/>
  <c r="T13" i="91" a="1"/>
  <c r="T13" i="91" s="1"/>
  <c r="V9" i="91" a="1"/>
  <c r="V9" i="91" s="1"/>
  <c r="X13" i="91" a="1"/>
  <c r="X13" i="91" s="1"/>
  <c r="W7" i="91" a="1"/>
  <c r="W7" i="91" s="1"/>
  <c r="X17" i="91" a="1"/>
  <c r="X17" i="91" s="1"/>
  <c r="W16" i="91" a="1"/>
  <c r="W16" i="91" s="1"/>
  <c r="W17" i="91" a="1"/>
  <c r="W17" i="91" s="1"/>
  <c r="W11" i="91" a="1"/>
  <c r="W11" i="91" s="1"/>
  <c r="X9" i="91" a="1"/>
  <c r="X9" i="91" s="1"/>
  <c r="W15" i="91" a="1"/>
  <c r="W15" i="91" s="1"/>
  <c r="W13" i="91" a="1"/>
  <c r="W13" i="91" s="1"/>
  <c r="X7" i="91" a="1"/>
  <c r="X7" i="91" s="1"/>
  <c r="V10" i="91" a="1"/>
  <c r="V10" i="91" s="1"/>
  <c r="S14" i="91" a="1"/>
  <c r="S14" i="91" s="1"/>
  <c r="S12" i="91" a="1"/>
  <c r="S12" i="91" s="1"/>
  <c r="S17" i="91" a="1"/>
  <c r="S17" i="91" s="1"/>
  <c r="U13" i="91" a="1"/>
  <c r="U13" i="91" s="1"/>
  <c r="U15" i="91" a="1"/>
  <c r="U15" i="91" s="1"/>
  <c r="Q11" i="91" a="1"/>
  <c r="Q11" i="91" s="1"/>
  <c r="Q15" i="91" a="1"/>
  <c r="Q15" i="91" s="1"/>
  <c r="X12" i="91" a="1"/>
  <c r="X12" i="91" s="1"/>
  <c r="X14" i="91" a="1"/>
  <c r="X14" i="91" s="1"/>
  <c r="X11" i="91" a="1"/>
  <c r="X11" i="91" s="1"/>
  <c r="X15" i="91" a="1"/>
  <c r="X15" i="91" s="1"/>
  <c r="X8" i="91" a="1"/>
  <c r="X8" i="91" s="1"/>
  <c r="T17" i="91" a="1"/>
  <c r="T17" i="91" s="1"/>
  <c r="S16" i="91" a="1"/>
  <c r="S16" i="91" s="1"/>
  <c r="S11" i="91" a="1"/>
  <c r="S11" i="91" s="1"/>
  <c r="F30" i="91"/>
  <c r="E26" i="91"/>
  <c r="K28" i="91"/>
  <c r="S10" i="91" a="1"/>
  <c r="S10" i="91" s="1"/>
  <c r="T14" i="91" a="1"/>
  <c r="T14" i="91" s="1"/>
  <c r="T9" i="91" a="1"/>
  <c r="T9" i="91" s="1"/>
  <c r="I25" i="91"/>
  <c r="F27" i="91"/>
  <c r="T16" i="91" a="1"/>
  <c r="T16" i="91" s="1"/>
  <c r="T7" i="91" a="1"/>
  <c r="T7" i="91" s="1"/>
  <c r="T8" i="91" a="1"/>
  <c r="T8" i="91" s="1"/>
  <c r="T11" i="91" a="1"/>
  <c r="T11" i="91" s="1"/>
  <c r="S7" i="91" a="1"/>
  <c r="S7" i="91" s="1"/>
  <c r="I34" i="91"/>
  <c r="S15" i="91" a="1"/>
  <c r="S15" i="91" s="1"/>
  <c r="T15" i="91" a="1"/>
  <c r="T15" i="91" s="1"/>
  <c r="S8" i="91" a="1"/>
  <c r="S8" i="91" s="1"/>
  <c r="S13" i="91" a="1"/>
  <c r="S13" i="91" s="1"/>
  <c r="K31" i="91"/>
  <c r="J18" i="91"/>
  <c r="J24" i="91"/>
  <c r="F26" i="91"/>
  <c r="J34" i="91"/>
  <c r="H29" i="91"/>
  <c r="I26" i="91"/>
  <c r="F18" i="91"/>
  <c r="F24" i="91"/>
  <c r="E29" i="91"/>
  <c r="U11" i="91" a="1"/>
  <c r="U11" i="91" s="1"/>
  <c r="I30" i="91"/>
  <c r="K32" i="91"/>
  <c r="C31" i="91"/>
  <c r="L14" i="91"/>
  <c r="K29" i="91"/>
  <c r="I33" i="91"/>
  <c r="G27" i="91"/>
  <c r="J27" i="91"/>
  <c r="D33" i="91"/>
  <c r="H27" i="91"/>
  <c r="I27" i="91"/>
  <c r="F32" i="91"/>
  <c r="E30" i="91"/>
  <c r="I31" i="91"/>
  <c r="G34" i="91"/>
  <c r="L9" i="91"/>
  <c r="C26" i="91"/>
  <c r="D32" i="91"/>
  <c r="I32" i="91"/>
  <c r="I29" i="91"/>
  <c r="K34" i="91"/>
  <c r="I28" i="91"/>
  <c r="K26" i="91"/>
  <c r="G31" i="91"/>
  <c r="J31" i="91"/>
  <c r="J26" i="91"/>
  <c r="Q12" i="91" a="1"/>
  <c r="Q12" i="91" s="1"/>
  <c r="Q8" i="91" a="1"/>
  <c r="Q8" i="91" s="1"/>
  <c r="R14" i="91" a="1"/>
  <c r="R14" i="91" s="1"/>
  <c r="H24" i="91"/>
  <c r="H18" i="91"/>
  <c r="I18" i="91"/>
  <c r="I24" i="91"/>
  <c r="E28" i="91"/>
  <c r="E25" i="91"/>
  <c r="E34" i="91"/>
  <c r="C33" i="91"/>
  <c r="L16" i="91"/>
  <c r="D25" i="91"/>
  <c r="C32" i="91"/>
  <c r="L15" i="91"/>
  <c r="U10" i="91" a="1"/>
  <c r="U10" i="91" s="1"/>
  <c r="U8" i="91" a="1"/>
  <c r="U8" i="91" s="1"/>
  <c r="K25" i="91"/>
  <c r="K33" i="91"/>
  <c r="G29" i="91"/>
  <c r="J25" i="91"/>
  <c r="J29" i="91"/>
  <c r="H34" i="91"/>
  <c r="H31" i="91"/>
  <c r="F31" i="91"/>
  <c r="E31" i="91"/>
  <c r="E27" i="91"/>
  <c r="D30" i="91"/>
  <c r="G25" i="91"/>
  <c r="H33" i="91"/>
  <c r="L17" i="91"/>
  <c r="C34" i="91"/>
  <c r="K9" i="77"/>
  <c r="E8" i="94" s="1"/>
  <c r="K15" i="77"/>
  <c r="E14" i="94" s="1"/>
  <c r="K10" i="77"/>
  <c r="K14" i="77"/>
  <c r="K16" i="77"/>
  <c r="E15" i="94" s="1"/>
  <c r="K11" i="77"/>
  <c r="K6" i="77"/>
  <c r="E5" i="94" s="1"/>
  <c r="K13" i="77"/>
  <c r="K8" i="77"/>
  <c r="K12" i="77"/>
  <c r="K7" i="77"/>
  <c r="E6" i="94" s="1"/>
  <c r="C30" i="91"/>
  <c r="L13" i="91"/>
  <c r="U9" i="91" a="1"/>
  <c r="U9" i="91" s="1"/>
  <c r="C24" i="91"/>
  <c r="L7" i="91"/>
  <c r="C18" i="91"/>
  <c r="K24" i="91"/>
  <c r="K18" i="91"/>
  <c r="L10" i="91"/>
  <c r="C27" i="91"/>
  <c r="D26" i="91"/>
  <c r="G32" i="91"/>
  <c r="J28" i="91"/>
  <c r="J32" i="91"/>
  <c r="H28" i="91"/>
  <c r="H26" i="91"/>
  <c r="F34" i="91"/>
  <c r="F29" i="91"/>
  <c r="E33" i="91"/>
  <c r="D31" i="91"/>
  <c r="D27" i="91"/>
  <c r="D34" i="91"/>
  <c r="C28" i="91"/>
  <c r="L11" i="91"/>
  <c r="K30" i="91"/>
  <c r="C25" i="91"/>
  <c r="L8" i="91"/>
  <c r="G18" i="91"/>
  <c r="G24" i="91"/>
  <c r="G28" i="91"/>
  <c r="J33" i="91"/>
  <c r="H30" i="91"/>
  <c r="H25" i="91"/>
  <c r="F25" i="91"/>
  <c r="F28" i="91"/>
  <c r="E18" i="91"/>
  <c r="E24" i="91"/>
  <c r="C29" i="91"/>
  <c r="L12" i="91"/>
  <c r="G33" i="91"/>
  <c r="D18" i="91"/>
  <c r="D24" i="91"/>
  <c r="U7" i="91" a="1"/>
  <c r="U7" i="91" s="1"/>
  <c r="D29" i="91"/>
  <c r="D28" i="91"/>
  <c r="U16" i="91" a="1"/>
  <c r="U16" i="91" s="1"/>
  <c r="U14" i="91" a="1"/>
  <c r="U14" i="91" s="1"/>
  <c r="K27" i="91"/>
  <c r="U12" i="91" a="1"/>
  <c r="U12" i="91" s="1"/>
  <c r="G30" i="91"/>
  <c r="G26" i="91"/>
  <c r="J30" i="91"/>
  <c r="H32" i="91"/>
  <c r="E32" i="91"/>
  <c r="F33" i="91"/>
  <c r="T12" i="91" a="1"/>
  <c r="T12" i="91" s="1"/>
  <c r="T10" i="91" a="1"/>
  <c r="T10" i="91" s="1"/>
  <c r="F10" i="115" l="1"/>
  <c r="F20" i="115"/>
  <c r="F13" i="115"/>
  <c r="F19" i="115"/>
  <c r="F11" i="115"/>
  <c r="Y18" i="91"/>
  <c r="F13" i="77"/>
  <c r="J13" i="77" s="1"/>
  <c r="F11" i="77"/>
  <c r="J11" i="77" s="1"/>
  <c r="B7" i="124"/>
  <c r="E12" i="94"/>
  <c r="E10" i="94"/>
  <c r="E13" i="94"/>
  <c r="E9" i="94"/>
  <c r="E11" i="94"/>
  <c r="D14" i="41"/>
  <c r="C22" i="38" s="1"/>
  <c r="E7" i="94"/>
  <c r="B28" i="94"/>
  <c r="B24" i="94"/>
  <c r="B25" i="94"/>
  <c r="B23" i="94"/>
  <c r="B26" i="94"/>
  <c r="B27" i="94"/>
  <c r="B22" i="94"/>
  <c r="C24" i="38"/>
  <c r="E15" i="41"/>
  <c r="E16" i="41"/>
  <c r="C25" i="38"/>
  <c r="J7" i="77"/>
  <c r="J10" i="77"/>
  <c r="J9" i="77"/>
  <c r="J16" i="77"/>
  <c r="J6" i="77"/>
  <c r="E7" i="41" s="1"/>
  <c r="C5" i="94" s="1"/>
  <c r="D13" i="41"/>
  <c r="D10" i="41"/>
  <c r="B8" i="94" s="1"/>
  <c r="D11" i="41"/>
  <c r="D9" i="41"/>
  <c r="B7" i="94" s="1"/>
  <c r="D8" i="41"/>
  <c r="D7" i="41"/>
  <c r="B5" i="94" s="1"/>
  <c r="V16" i="91" a="1"/>
  <c r="V16" i="91" s="1"/>
  <c r="Z16" i="91" s="1"/>
  <c r="V14" i="91" a="1"/>
  <c r="V14" i="91" s="1"/>
  <c r="Z14" i="91" s="1"/>
  <c r="V17" i="91" a="1"/>
  <c r="V17" i="91" s="1"/>
  <c r="Z17" i="91" s="1"/>
  <c r="J12" i="77"/>
  <c r="J8" i="77"/>
  <c r="M70" i="66"/>
  <c r="V11" i="91" a="1"/>
  <c r="V11" i="91" s="1"/>
  <c r="Z11" i="91" s="1"/>
  <c r="V12" i="91" a="1"/>
  <c r="V12" i="91" s="1"/>
  <c r="Z12" i="91" s="1"/>
  <c r="V15" i="91" a="1"/>
  <c r="V15" i="91" s="1"/>
  <c r="Z15" i="91" s="1"/>
  <c r="W18" i="91"/>
  <c r="Z9" i="91"/>
  <c r="Z13" i="91"/>
  <c r="Z10" i="91"/>
  <c r="S18" i="91"/>
  <c r="X18" i="91"/>
  <c r="Z7" i="91"/>
  <c r="K35" i="91"/>
  <c r="G35" i="91"/>
  <c r="L27" i="91"/>
  <c r="Z8" i="91"/>
  <c r="J35" i="91"/>
  <c r="L31" i="91"/>
  <c r="F35" i="91"/>
  <c r="L18" i="91"/>
  <c r="C35" i="91"/>
  <c r="Q18" i="91"/>
  <c r="L28" i="91"/>
  <c r="T18" i="91"/>
  <c r="L30" i="91"/>
  <c r="D35" i="91"/>
  <c r="L29" i="91"/>
  <c r="L34" i="91"/>
  <c r="L24" i="91"/>
  <c r="L33" i="91"/>
  <c r="H35" i="91"/>
  <c r="U18" i="91"/>
  <c r="I35" i="91"/>
  <c r="L26" i="91"/>
  <c r="L25" i="91"/>
  <c r="R18" i="91"/>
  <c r="E35" i="91"/>
  <c r="L32" i="91"/>
  <c r="F15" i="115" l="1"/>
  <c r="M15" i="115" s="1"/>
  <c r="F17" i="115"/>
  <c r="F16" i="115"/>
  <c r="F12" i="115"/>
  <c r="F14" i="115"/>
  <c r="F18" i="115"/>
  <c r="E12" i="41"/>
  <c r="B8" i="124" s="1"/>
  <c r="M5" i="94" a="1"/>
  <c r="M5" i="94" s="1"/>
  <c r="D7" i="39"/>
  <c r="B6" i="94"/>
  <c r="C23" i="38"/>
  <c r="B12" i="94"/>
  <c r="B7" i="127"/>
  <c r="B9" i="94"/>
  <c r="C20" i="38"/>
  <c r="B11" i="94"/>
  <c r="C14" i="94"/>
  <c r="B29" i="94"/>
  <c r="I16" i="41"/>
  <c r="F24" i="38" s="1"/>
  <c r="E24" i="38"/>
  <c r="P16" i="91" s="1"/>
  <c r="D19" i="115" s="1"/>
  <c r="E15" i="38"/>
  <c r="P7" i="91" s="1"/>
  <c r="D10" i="115" s="1"/>
  <c r="I12" i="41"/>
  <c r="F20" i="38" s="1"/>
  <c r="I15" i="41"/>
  <c r="F23" i="38" s="1"/>
  <c r="E11" i="41"/>
  <c r="B8" i="127" s="1"/>
  <c r="E8" i="41"/>
  <c r="D8" i="39" s="1"/>
  <c r="E17" i="41"/>
  <c r="C15" i="94" s="1"/>
  <c r="E10" i="41"/>
  <c r="C8" i="94" s="1"/>
  <c r="C15" i="38"/>
  <c r="C18" i="38"/>
  <c r="C19" i="38"/>
  <c r="C21" i="38"/>
  <c r="C17" i="38"/>
  <c r="C16" i="38"/>
  <c r="E14" i="41"/>
  <c r="E13" i="41"/>
  <c r="E9" i="41"/>
  <c r="D18" i="41"/>
  <c r="V18" i="91"/>
  <c r="Z18" i="91" s="1"/>
  <c r="G26" i="38"/>
  <c r="E16" i="94"/>
  <c r="L35" i="91"/>
  <c r="F15" i="41"/>
  <c r="F12" i="41" l="1"/>
  <c r="C10" i="94"/>
  <c r="F10" i="94" s="1"/>
  <c r="F15" i="94"/>
  <c r="M15" i="94" a="1"/>
  <c r="M15" i="94" s="1"/>
  <c r="F8" i="94"/>
  <c r="M8" i="94" a="1"/>
  <c r="M8" i="94" s="1"/>
  <c r="F14" i="94"/>
  <c r="M14" i="94" a="1"/>
  <c r="M14" i="94" s="1"/>
  <c r="C9" i="94"/>
  <c r="E23" i="38"/>
  <c r="P15" i="91" s="1"/>
  <c r="D18" i="115" s="1"/>
  <c r="I14" i="41"/>
  <c r="C6" i="94"/>
  <c r="I8" i="41"/>
  <c r="F16" i="38" s="1"/>
  <c r="E20" i="38"/>
  <c r="P12" i="91" s="1"/>
  <c r="D15" i="115" s="1"/>
  <c r="C13" i="94"/>
  <c r="C7" i="94"/>
  <c r="C11" i="94"/>
  <c r="C12" i="94"/>
  <c r="E25" i="38"/>
  <c r="P17" i="91" s="1"/>
  <c r="D20" i="115" s="1"/>
  <c r="E16" i="38"/>
  <c r="P8" i="91" s="1"/>
  <c r="D11" i="115" s="1"/>
  <c r="I11" i="41"/>
  <c r="F19" i="38" s="1"/>
  <c r="I10" i="41"/>
  <c r="F18" i="38" s="1"/>
  <c r="I17" i="41"/>
  <c r="F25" i="38" s="1"/>
  <c r="E19" i="38"/>
  <c r="P11" i="91" s="1"/>
  <c r="D14" i="115" s="1"/>
  <c r="E18" i="38"/>
  <c r="P10" i="91" s="1"/>
  <c r="D13" i="115" s="1"/>
  <c r="F5" i="94"/>
  <c r="C22" i="94" s="1"/>
  <c r="B10" i="127"/>
  <c r="H19" i="38" s="1"/>
  <c r="I13" i="41"/>
  <c r="F21" i="38" s="1"/>
  <c r="E17" i="38"/>
  <c r="P9" i="91" s="1"/>
  <c r="D12" i="115" s="1"/>
  <c r="I9" i="41"/>
  <c r="F17" i="38" s="1"/>
  <c r="E21" i="38"/>
  <c r="P13" i="91" s="1"/>
  <c r="D16" i="115" s="1"/>
  <c r="E22" i="38"/>
  <c r="P14" i="91" s="1"/>
  <c r="D17" i="115" s="1"/>
  <c r="F9" i="41"/>
  <c r="F16" i="41"/>
  <c r="I7" i="41"/>
  <c r="F15" i="38" s="1"/>
  <c r="F7" i="41"/>
  <c r="F8" i="41"/>
  <c r="F10" i="41"/>
  <c r="F13" i="41"/>
  <c r="F11" i="41"/>
  <c r="F84" i="105"/>
  <c r="F17" i="41"/>
  <c r="M10" i="94" l="1" a="1"/>
  <c r="M10" i="94" s="1"/>
  <c r="I19" i="38"/>
  <c r="P28" i="91" s="1"/>
  <c r="I23" i="38"/>
  <c r="P32" i="91" s="1"/>
  <c r="F22" i="38"/>
  <c r="F68" i="105"/>
  <c r="F20" i="105"/>
  <c r="M12" i="94" a="1"/>
  <c r="M12" i="94" s="1"/>
  <c r="F9" i="94"/>
  <c r="C25" i="94" s="1"/>
  <c r="M9" i="94" a="1"/>
  <c r="M9" i="94" s="1"/>
  <c r="F11" i="94"/>
  <c r="M11" i="94" a="1"/>
  <c r="M11" i="94" s="1"/>
  <c r="F7" i="94"/>
  <c r="M7" i="94" a="1"/>
  <c r="M7" i="94" s="1"/>
  <c r="F6" i="94"/>
  <c r="C23" i="94" s="1"/>
  <c r="M6" i="94" a="1"/>
  <c r="M6" i="94" s="1"/>
  <c r="F13" i="94"/>
  <c r="M13" i="94" a="1"/>
  <c r="M13" i="94" s="1"/>
  <c r="I21" i="38"/>
  <c r="P30" i="91" s="1"/>
  <c r="F12" i="94"/>
  <c r="B10" i="124"/>
  <c r="D10" i="39"/>
  <c r="C28" i="94"/>
  <c r="B16" i="94"/>
  <c r="C26" i="38" s="1"/>
  <c r="E26" i="38" s="1"/>
  <c r="P18" i="91" s="1"/>
  <c r="C24" i="94"/>
  <c r="I18" i="38"/>
  <c r="P27" i="91" s="1"/>
  <c r="I24" i="38"/>
  <c r="P33" i="91" s="1"/>
  <c r="I17" i="38"/>
  <c r="P26" i="91" s="1"/>
  <c r="I25" i="38"/>
  <c r="P34" i="91" s="1"/>
  <c r="F14" i="41"/>
  <c r="F60" i="105"/>
  <c r="E18" i="41"/>
  <c r="F44" i="105"/>
  <c r="F28" i="105"/>
  <c r="I15" i="38"/>
  <c r="P24" i="91" s="1"/>
  <c r="F52" i="105"/>
  <c r="F12" i="105"/>
  <c r="F92" i="105"/>
  <c r="F36" i="105"/>
  <c r="F76" i="105"/>
  <c r="E10" i="115" l="1"/>
  <c r="H10" i="115" s="1"/>
  <c r="C27" i="94"/>
  <c r="H20" i="38"/>
  <c r="H16" i="38"/>
  <c r="I16" i="38" s="1"/>
  <c r="P25" i="91" s="1"/>
  <c r="C26" i="94"/>
  <c r="M17" i="94"/>
  <c r="M16" i="94"/>
  <c r="F17" i="94"/>
  <c r="G8" i="94" s="1"/>
  <c r="H8" i="94" s="1"/>
  <c r="C16" i="94"/>
  <c r="E12" i="115"/>
  <c r="H12" i="115" s="1"/>
  <c r="I12" i="115" s="1"/>
  <c r="K12" i="115" s="1"/>
  <c r="F26" i="38"/>
  <c r="I10" i="115" l="1"/>
  <c r="K10" i="115" s="1"/>
  <c r="T10" i="115" s="1"/>
  <c r="R30" i="91"/>
  <c r="E16" i="115"/>
  <c r="H16" i="115" s="1"/>
  <c r="I16" i="115" s="1"/>
  <c r="K16" i="115" s="1"/>
  <c r="T12" i="115"/>
  <c r="M12" i="115"/>
  <c r="S33" i="91"/>
  <c r="E19" i="115"/>
  <c r="H19" i="115" s="1"/>
  <c r="I19" i="115" s="1"/>
  <c r="K19" i="115" s="1"/>
  <c r="S34" i="91"/>
  <c r="E20" i="115"/>
  <c r="H20" i="115" s="1"/>
  <c r="I20" i="115" s="1"/>
  <c r="K20" i="115" s="1"/>
  <c r="T20" i="115" s="1"/>
  <c r="T27" i="91"/>
  <c r="E13" i="115"/>
  <c r="H13" i="115" s="1"/>
  <c r="I13" i="115" s="1"/>
  <c r="K13" i="115" s="1"/>
  <c r="T13" i="115" s="1"/>
  <c r="U32" i="91"/>
  <c r="E18" i="115"/>
  <c r="H18" i="115" s="1"/>
  <c r="I18" i="115" s="1"/>
  <c r="K18" i="115" s="1"/>
  <c r="T18" i="115" s="1"/>
  <c r="Q28" i="91"/>
  <c r="E14" i="115"/>
  <c r="Y32" i="91"/>
  <c r="P48" i="91"/>
  <c r="W48" i="91" s="1"/>
  <c r="T32" i="91"/>
  <c r="S28" i="91"/>
  <c r="R28" i="91"/>
  <c r="U28" i="91"/>
  <c r="X28" i="91"/>
  <c r="W28" i="91"/>
  <c r="V28" i="91"/>
  <c r="T28" i="91"/>
  <c r="Q32" i="91"/>
  <c r="P44" i="91"/>
  <c r="W44" i="91" s="1"/>
  <c r="V32" i="91"/>
  <c r="Y28" i="91"/>
  <c r="X32" i="91"/>
  <c r="S32" i="91"/>
  <c r="W32" i="91"/>
  <c r="R32" i="91"/>
  <c r="I22" i="38"/>
  <c r="P31" i="91" s="1"/>
  <c r="I20" i="38"/>
  <c r="P29" i="91" s="1"/>
  <c r="H26" i="38"/>
  <c r="E11" i="115"/>
  <c r="G15" i="94"/>
  <c r="H15" i="94" s="1"/>
  <c r="G14" i="94"/>
  <c r="H14" i="94" s="1"/>
  <c r="G6" i="94"/>
  <c r="H6" i="94" s="1"/>
  <c r="G7" i="94"/>
  <c r="H7" i="94" s="1"/>
  <c r="G13" i="94"/>
  <c r="H13" i="94" s="1"/>
  <c r="G11" i="94"/>
  <c r="H11" i="94" s="1"/>
  <c r="G9" i="94"/>
  <c r="H9" i="94" s="1"/>
  <c r="G12" i="94"/>
  <c r="H12" i="94" s="1"/>
  <c r="G10" i="94"/>
  <c r="H10" i="94" s="1"/>
  <c r="B34" i="94" a="1"/>
  <c r="B34" i="94" s="1"/>
  <c r="D26" i="94" s="1"/>
  <c r="E26" i="94" s="1"/>
  <c r="C30" i="94"/>
  <c r="G5" i="94"/>
  <c r="H5" i="94" s="1"/>
  <c r="X30" i="91"/>
  <c r="W30" i="91"/>
  <c r="P46" i="91"/>
  <c r="U46" i="91" s="1"/>
  <c r="V30" i="91"/>
  <c r="Y30" i="91"/>
  <c r="Q30" i="91"/>
  <c r="T30" i="91"/>
  <c r="S30" i="91"/>
  <c r="U30" i="91"/>
  <c r="X33" i="91"/>
  <c r="Y33" i="91"/>
  <c r="V33" i="91"/>
  <c r="W33" i="91"/>
  <c r="R33" i="91"/>
  <c r="T33" i="91"/>
  <c r="W27" i="91"/>
  <c r="P43" i="91"/>
  <c r="V43" i="91" s="1"/>
  <c r="J21" i="105" s="1"/>
  <c r="X34" i="91"/>
  <c r="P50" i="91"/>
  <c r="Y50" i="91" s="1"/>
  <c r="M85" i="105" s="1"/>
  <c r="Y34" i="91"/>
  <c r="X27" i="91"/>
  <c r="Q34" i="91"/>
  <c r="V27" i="91"/>
  <c r="U27" i="91"/>
  <c r="S27" i="91"/>
  <c r="W34" i="91"/>
  <c r="U33" i="91"/>
  <c r="Y27" i="91"/>
  <c r="T34" i="91"/>
  <c r="P49" i="91"/>
  <c r="Y49" i="91" s="1"/>
  <c r="M77" i="105" s="1"/>
  <c r="Q27" i="91"/>
  <c r="R34" i="91"/>
  <c r="U34" i="91"/>
  <c r="Q33" i="91"/>
  <c r="R27" i="91"/>
  <c r="V34" i="91"/>
  <c r="Y26" i="91"/>
  <c r="R26" i="91"/>
  <c r="U26" i="91"/>
  <c r="V26" i="91"/>
  <c r="W26" i="91"/>
  <c r="S26" i="91"/>
  <c r="T26" i="91"/>
  <c r="Q26" i="91"/>
  <c r="X26" i="91"/>
  <c r="P41" i="91"/>
  <c r="R24" i="91"/>
  <c r="T24" i="91"/>
  <c r="Q24" i="91"/>
  <c r="U24" i="91"/>
  <c r="X24" i="91"/>
  <c r="W24" i="91"/>
  <c r="V24" i="91"/>
  <c r="Y24" i="91"/>
  <c r="S24" i="91"/>
  <c r="M10" i="115" l="1"/>
  <c r="H11" i="115"/>
  <c r="H14" i="115"/>
  <c r="I14" i="115" s="1"/>
  <c r="K14" i="115" s="1"/>
  <c r="T19" i="115"/>
  <c r="M19" i="115"/>
  <c r="T16" i="115"/>
  <c r="M16" i="115"/>
  <c r="M18" i="115"/>
  <c r="M13" i="115"/>
  <c r="M20" i="115"/>
  <c r="H16" i="94"/>
  <c r="X48" i="91"/>
  <c r="L29" i="105" s="1"/>
  <c r="V48" i="91"/>
  <c r="J29" i="105" s="1"/>
  <c r="S48" i="91"/>
  <c r="H31" i="105" s="1"/>
  <c r="U48" i="91"/>
  <c r="I29" i="105" s="1"/>
  <c r="Q48" i="91"/>
  <c r="K29" i="105"/>
  <c r="Y48" i="91"/>
  <c r="M29" i="105" s="1"/>
  <c r="R48" i="91"/>
  <c r="G30" i="105" s="1"/>
  <c r="I26" i="38"/>
  <c r="T48" i="91"/>
  <c r="H30" i="105" s="1"/>
  <c r="T44" i="91"/>
  <c r="U44" i="91"/>
  <c r="I45" i="105" s="1"/>
  <c r="Y44" i="91"/>
  <c r="X44" i="91"/>
  <c r="R44" i="91"/>
  <c r="Q44" i="91"/>
  <c r="S44" i="91"/>
  <c r="V44" i="91"/>
  <c r="R25" i="91"/>
  <c r="Q25" i="91"/>
  <c r="S25" i="91"/>
  <c r="P42" i="91"/>
  <c r="U42" i="91" s="1"/>
  <c r="I69" i="105" s="1"/>
  <c r="T25" i="91"/>
  <c r="X25" i="91"/>
  <c r="W25" i="91"/>
  <c r="Y25" i="91"/>
  <c r="V25" i="91"/>
  <c r="U25" i="91"/>
  <c r="D22" i="94"/>
  <c r="E22" i="94" s="1"/>
  <c r="D23" i="94"/>
  <c r="E23" i="94" s="1"/>
  <c r="D24" i="94"/>
  <c r="E24" i="94" s="1"/>
  <c r="D25" i="94"/>
  <c r="E25" i="94" s="1"/>
  <c r="D27" i="94"/>
  <c r="E27" i="94" s="1"/>
  <c r="D28" i="94"/>
  <c r="E28" i="94" s="1"/>
  <c r="G17" i="94"/>
  <c r="G16" i="94"/>
  <c r="V46" i="91"/>
  <c r="X46" i="91"/>
  <c r="R46" i="91"/>
  <c r="Q46" i="91"/>
  <c r="Y46" i="91"/>
  <c r="T46" i="91"/>
  <c r="S46" i="91"/>
  <c r="W46" i="91"/>
  <c r="K45" i="105" s="1"/>
  <c r="Y43" i="91"/>
  <c r="M21" i="105" s="1"/>
  <c r="Q43" i="91"/>
  <c r="G23" i="105" s="1"/>
  <c r="T43" i="91"/>
  <c r="H22" i="105" s="1"/>
  <c r="W43" i="91"/>
  <c r="K21" i="105" s="1"/>
  <c r="T49" i="91"/>
  <c r="H78" i="105" s="1"/>
  <c r="U43" i="91"/>
  <c r="I21" i="105" s="1"/>
  <c r="R49" i="91"/>
  <c r="G78" i="105" s="1"/>
  <c r="X43" i="91"/>
  <c r="L21" i="105" s="1"/>
  <c r="U49" i="91"/>
  <c r="I77" i="105" s="1"/>
  <c r="R50" i="91"/>
  <c r="G86" i="105" s="1"/>
  <c r="X49" i="91"/>
  <c r="L77" i="105" s="1"/>
  <c r="W50" i="91"/>
  <c r="K85" i="105" s="1"/>
  <c r="T50" i="91"/>
  <c r="H86" i="105" s="1"/>
  <c r="R43" i="91"/>
  <c r="G22" i="105" s="1"/>
  <c r="S50" i="91"/>
  <c r="H87" i="105" s="1"/>
  <c r="Q49" i="91"/>
  <c r="G79" i="105" s="1"/>
  <c r="S43" i="91"/>
  <c r="H23" i="105" s="1"/>
  <c r="X50" i="91"/>
  <c r="L85" i="105" s="1"/>
  <c r="U50" i="91"/>
  <c r="I85" i="105" s="1"/>
  <c r="V50" i="91"/>
  <c r="J85" i="105" s="1"/>
  <c r="Q50" i="91"/>
  <c r="G87" i="105" s="1"/>
  <c r="V49" i="91"/>
  <c r="J77" i="105" s="1"/>
  <c r="S49" i="91"/>
  <c r="H79" i="105" s="1"/>
  <c r="W49" i="91"/>
  <c r="K77" i="105" s="1"/>
  <c r="T41" i="91"/>
  <c r="R41" i="91"/>
  <c r="S41" i="91"/>
  <c r="Y41" i="91"/>
  <c r="X41" i="91"/>
  <c r="V41" i="91"/>
  <c r="W41" i="91"/>
  <c r="Q41" i="91"/>
  <c r="U41" i="91"/>
  <c r="E15" i="115" l="1"/>
  <c r="H15" i="115" s="1"/>
  <c r="I15" i="115" s="1"/>
  <c r="K15" i="115" s="1"/>
  <c r="T14" i="115"/>
  <c r="M14" i="115"/>
  <c r="Q31" i="91"/>
  <c r="E17" i="115"/>
  <c r="H17" i="115" s="1"/>
  <c r="I17" i="115" s="1"/>
  <c r="K17" i="115" s="1"/>
  <c r="I11" i="115"/>
  <c r="K11" i="115" s="1"/>
  <c r="T11" i="115" s="1"/>
  <c r="H46" i="105"/>
  <c r="T31" i="91"/>
  <c r="U31" i="91"/>
  <c r="Z48" i="91"/>
  <c r="P47" i="91"/>
  <c r="Y47" i="91" s="1"/>
  <c r="W31" i="91"/>
  <c r="P35" i="91"/>
  <c r="T35" i="91" s="1"/>
  <c r="G31" i="105"/>
  <c r="L45" i="105"/>
  <c r="J45" i="105"/>
  <c r="Y31" i="91"/>
  <c r="S31" i="91"/>
  <c r="V31" i="91"/>
  <c r="X31" i="91"/>
  <c r="R31" i="91"/>
  <c r="G46" i="105"/>
  <c r="M45" i="105"/>
  <c r="Z44" i="91"/>
  <c r="H47" i="105"/>
  <c r="G47" i="105"/>
  <c r="U29" i="91"/>
  <c r="R29" i="91"/>
  <c r="S29" i="91"/>
  <c r="Y29" i="91"/>
  <c r="P45" i="91"/>
  <c r="T29" i="91"/>
  <c r="V29" i="91"/>
  <c r="Q29" i="91"/>
  <c r="X29" i="91"/>
  <c r="W29" i="91"/>
  <c r="K37" i="105"/>
  <c r="J37" i="105"/>
  <c r="M37" i="105"/>
  <c r="H38" i="105"/>
  <c r="G38" i="105"/>
  <c r="L37" i="105"/>
  <c r="M61" i="105"/>
  <c r="H39" i="105"/>
  <c r="Y42" i="91"/>
  <c r="M69" i="105" s="1"/>
  <c r="Q42" i="91"/>
  <c r="G71" i="105" s="1"/>
  <c r="T42" i="91"/>
  <c r="H70" i="105" s="1"/>
  <c r="V42" i="91"/>
  <c r="J69" i="105" s="1"/>
  <c r="W42" i="91"/>
  <c r="K69" i="105" s="1"/>
  <c r="S42" i="91"/>
  <c r="H71" i="105" s="1"/>
  <c r="R42" i="91"/>
  <c r="G70" i="105" s="1"/>
  <c r="X42" i="91"/>
  <c r="L69" i="105" s="1"/>
  <c r="E29" i="94"/>
  <c r="D29" i="94"/>
  <c r="D30" i="94"/>
  <c r="Z46" i="91"/>
  <c r="Z43" i="91"/>
  <c r="Z50" i="91"/>
  <c r="Z49" i="91"/>
  <c r="G39" i="105"/>
  <c r="L5" i="105"/>
  <c r="M5" i="105"/>
  <c r="H7" i="105"/>
  <c r="G6" i="105"/>
  <c r="J5" i="105"/>
  <c r="H6" i="105"/>
  <c r="G7" i="105"/>
  <c r="Z41" i="91"/>
  <c r="I5" i="105"/>
  <c r="K5" i="105"/>
  <c r="T47" i="91" l="1"/>
  <c r="H62" i="105" s="1"/>
  <c r="T15" i="115"/>
  <c r="T17" i="115"/>
  <c r="M17" i="115"/>
  <c r="M11" i="115"/>
  <c r="Q35" i="91"/>
  <c r="U47" i="91"/>
  <c r="W47" i="91"/>
  <c r="K61" i="105" s="1"/>
  <c r="R35" i="91"/>
  <c r="X47" i="91"/>
  <c r="L61" i="105" s="1"/>
  <c r="S47" i="91"/>
  <c r="Q47" i="91"/>
  <c r="G63" i="105" s="1"/>
  <c r="V47" i="91"/>
  <c r="J61" i="105" s="1"/>
  <c r="R47" i="91"/>
  <c r="G62" i="105" s="1"/>
  <c r="P51" i="91"/>
  <c r="U35" i="91"/>
  <c r="V35" i="91"/>
  <c r="W35" i="91"/>
  <c r="Y35" i="91"/>
  <c r="S35" i="91"/>
  <c r="X35" i="91"/>
  <c r="Q45" i="91"/>
  <c r="U45" i="91"/>
  <c r="I37" i="105" s="1"/>
  <c r="X45" i="91"/>
  <c r="L53" i="105" s="1"/>
  <c r="T45" i="91"/>
  <c r="S45" i="91"/>
  <c r="H55" i="105" s="1"/>
  <c r="R45" i="91"/>
  <c r="Y45" i="91"/>
  <c r="M53" i="105" s="1"/>
  <c r="V45" i="91"/>
  <c r="W45" i="91"/>
  <c r="K53" i="105" s="1"/>
  <c r="I61" i="105"/>
  <c r="Z42" i="91"/>
  <c r="T51" i="91" l="1"/>
  <c r="V51" i="91"/>
  <c r="Q51" i="91"/>
  <c r="R51" i="91"/>
  <c r="Z47" i="91"/>
  <c r="H63" i="105"/>
  <c r="S51" i="91"/>
  <c r="G55" i="105"/>
  <c r="H54" i="105"/>
  <c r="J53" i="105"/>
  <c r="G54" i="105"/>
  <c r="I53" i="105"/>
  <c r="X51" i="91"/>
  <c r="U51" i="91"/>
  <c r="W51" i="91"/>
  <c r="Y51" i="91"/>
  <c r="Z45" i="91"/>
  <c r="Z51" i="9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<sst xmlns="http://schemas.openxmlformats.org/spreadsheetml/2006/main" count="7898" uniqueCount="410">
  <si>
    <t>Sludge treatment - thickening</t>
  </si>
  <si>
    <t>Model code:</t>
  </si>
  <si>
    <t>PR24CA80</t>
  </si>
  <si>
    <t>Version number:</t>
  </si>
  <si>
    <t>File name:</t>
  </si>
  <si>
    <t>Date:</t>
  </si>
  <si>
    <t>For enquiries please contact:</t>
  </si>
  <si>
    <t>PR24@ofwat.gov.uk</t>
  </si>
  <si>
    <t>Contents:</t>
  </si>
  <si>
    <t>Tab name</t>
  </si>
  <si>
    <t>Description</t>
  </si>
  <si>
    <t>Cover</t>
  </si>
  <si>
    <t>Details of the file and the enhancement assessment approach</t>
  </si>
  <si>
    <t xml:space="preserve">Conceptual model </t>
  </si>
  <si>
    <t xml:space="preserve"> Flow diagram of the high-level enhancement assessment process within models. </t>
  </si>
  <si>
    <t xml:space="preserve"> Inputs &gt; &gt; </t>
  </si>
  <si>
    <t xml:space="preserve"> Blank - section header </t>
  </si>
  <si>
    <t xml:space="preserve"> F_Inputs </t>
  </si>
  <si>
    <t xml:space="preserve"> Submitted business plan data import from central database </t>
  </si>
  <si>
    <t xml:space="preserve"> F_Inputs adjusted </t>
  </si>
  <si>
    <t xml:space="preserve"> Re-organising of input data to take account of transitional / accelerated process expenditure and drivers, and including any reallocations between enhancement lines.  </t>
  </si>
  <si>
    <t>NETTOTEX_WASTE</t>
  </si>
  <si>
    <t>Water price control net Totex data import from central database used for materiality assessment.</t>
  </si>
  <si>
    <t xml:space="preserve"> Consolidated Input </t>
  </si>
  <si>
    <t xml:space="preserve"> Combined input data taking account of any other contributing data, where applicable (eg historical APR data) </t>
  </si>
  <si>
    <t xml:space="preserve"> Input Override </t>
  </si>
  <si>
    <t xml:space="preserve"> Manual adjustments to requested data where not corrected in business plan data table resubmissions </t>
  </si>
  <si>
    <t xml:space="preserve"> Final Input </t>
  </si>
  <si>
    <t xml:space="preserve"> Final data used for the enhancement assessment </t>
  </si>
  <si>
    <t xml:space="preserve"> Data_Final_Model_Format </t>
  </si>
  <si>
    <t xml:space="preserve"> Summary of the expenditure and associated drivers used during the assessment </t>
  </si>
  <si>
    <t>SPF Validation</t>
  </si>
  <si>
    <t>Comparison of outputs against validated number of outputs</t>
  </si>
  <si>
    <t xml:space="preserve"> Analysis &gt; &gt; </t>
  </si>
  <si>
    <t xml:space="preserve">Materiality and shallow dive </t>
  </si>
  <si>
    <t xml:space="preserve"> Initial assessment of the materiality of requested expenditure to inform the decision on the assessment approach </t>
  </si>
  <si>
    <t xml:space="preserve"> Company level efficiencies </t>
  </si>
  <si>
    <t xml:space="preserve"> Wastewater price control company-level efficiency challenges  </t>
  </si>
  <si>
    <t xml:space="preserve"> Modelled costs </t>
  </si>
  <si>
    <t xml:space="preserve"> Analysis undertaken to support a modelled assessment approach </t>
  </si>
  <si>
    <t xml:space="preserve"> Deep dive_[WSH] </t>
  </si>
  <si>
    <t xml:space="preserve"> Detailed assessment per company of the requested expenditure where costs are material and / or a modelled approach is not appropriate. </t>
  </si>
  <si>
    <t xml:space="preserve"> Deep dive_[SVE] </t>
  </si>
  <si>
    <t xml:space="preserve"> Deep dive_[SWB] </t>
  </si>
  <si>
    <t xml:space="preserve"> Outputs &gt; &gt; </t>
  </si>
  <si>
    <t xml:space="preserve"> Allowance </t>
  </si>
  <si>
    <t xml:space="preserve"> Summary of our assessed allowances per company before other adjustments (eg frontier shift) </t>
  </si>
  <si>
    <t>Outputs to aggregator</t>
  </si>
  <si>
    <t>Summary of submitted and assessed costs profiled over the 2023-30 period (including transitional and accelerated process expenditure)</t>
  </si>
  <si>
    <t xml:space="preserve">F-Outputs </t>
  </si>
  <si>
    <t xml:space="preserve"> Allowance data export to central database </t>
  </si>
  <si>
    <t xml:space="preserve"> Post Adj &amp; FS Allowances </t>
  </si>
  <si>
    <t xml:space="preserve"> Summary of imported, post-adjusted allowances per company per enhancement line per year. </t>
  </si>
  <si>
    <t>PCD</t>
  </si>
  <si>
    <t xml:space="preserve">Price control deliverable assessment and decision on PCD rate(s) for applicable companies </t>
  </si>
  <si>
    <t>DROPDOWN LISTS</t>
  </si>
  <si>
    <t>Data validation lists used throughout the file</t>
  </si>
  <si>
    <t>Error Log - subsequent to this model being developed, we identified the following corrections that we will make for final determinations:</t>
  </si>
  <si>
    <t xml:space="preserve">Company </t>
  </si>
  <si>
    <t>Description of error</t>
  </si>
  <si>
    <t>Sheet(s) in current model</t>
  </si>
  <si>
    <t>End of sheet</t>
  </si>
  <si>
    <t>PR24-Enh-WW-sludge-treatment-thickening</t>
  </si>
  <si>
    <t>Run on 05 Sep 2024 9:43</t>
  </si>
  <si>
    <t>Acronym</t>
  </si>
  <si>
    <t>Reference</t>
  </si>
  <si>
    <t>Item description</t>
  </si>
  <si>
    <t>Unit</t>
  </si>
  <si>
    <t>Model</t>
  </si>
  <si>
    <t>2020-21</t>
  </si>
  <si>
    <t>2021-22</t>
  </si>
  <si>
    <t>2022-23</t>
  </si>
  <si>
    <t>2023-24</t>
  </si>
  <si>
    <t>2024-25</t>
  </si>
  <si>
    <t>2025-26</t>
  </si>
  <si>
    <t>2026-27</t>
  </si>
  <si>
    <t>2027-28</t>
  </si>
  <si>
    <t>2028-29</t>
  </si>
  <si>
    <t>2029-30</t>
  </si>
  <si>
    <t>Price Review 2024</t>
  </si>
  <si>
    <t>Run 11 - PR24 FD Data</t>
  </si>
  <si>
    <t>Latest</t>
  </si>
  <si>
    <t>ANH</t>
  </si>
  <si>
    <t>CWW12_143TOT_PR24</t>
  </si>
  <si>
    <t>EA/NRW environmental programme bioresources (WINEP/NEP) - Sludge treatment - Thickening and/or dewatering; (WINEP/NEP) capex - Total</t>
  </si>
  <si>
    <t>£m</t>
  </si>
  <si>
    <t/>
  </si>
  <si>
    <t>CWW12_144TOT_PR24</t>
  </si>
  <si>
    <t>EA/NRW environmental programme bioresources (WINEP/NEP) - Sludge treatment -Thickening and/or dewatering; (WINEP/NEP) opex - Total</t>
  </si>
  <si>
    <t>CWW12_145TOT_PR24</t>
  </si>
  <si>
    <t>EA/NRW environmental programme bioresources (WINEP/NEP) - Sludge treatment - Thickening and/or dewatering; (WINEP/NEP) totex - Total</t>
  </si>
  <si>
    <t>CWW17_143TOT_PR24</t>
  </si>
  <si>
    <t>CWW17_144TOT_PR24</t>
  </si>
  <si>
    <t>CWW17_145TOT_PR24</t>
  </si>
  <si>
    <t>CWW3_143TOT_PR24</t>
  </si>
  <si>
    <t>CWW3_144TOT_PR24</t>
  </si>
  <si>
    <t>CWW3_145TOT_PR24</t>
  </si>
  <si>
    <t>BIO5_002_PR24</t>
  </si>
  <si>
    <t>Bioresources data - Tonnes of dry solids undertaking thickening/dewatering</t>
  </si>
  <si>
    <t>ttds/yr</t>
  </si>
  <si>
    <t>BIO5_007_PR24</t>
  </si>
  <si>
    <t>Bioresources data - Total number of sludge treatment schemes providing sludge thickening and dewatering</t>
  </si>
  <si>
    <t>nr</t>
  </si>
  <si>
    <t>WSH</t>
  </si>
  <si>
    <t>HDD</t>
  </si>
  <si>
    <t>NES</t>
  </si>
  <si>
    <t>SVE</t>
  </si>
  <si>
    <t>SWB</t>
  </si>
  <si>
    <t>SRN</t>
  </si>
  <si>
    <t>TMS</t>
  </si>
  <si>
    <t>NWT</t>
  </si>
  <si>
    <t>WSX</t>
  </si>
  <si>
    <t>YKY</t>
  </si>
  <si>
    <t>Company Acronym</t>
  </si>
  <si>
    <t>Item Code</t>
  </si>
  <si>
    <t>Item Description</t>
  </si>
  <si>
    <t>Item Unit</t>
  </si>
  <si>
    <t>Item Table Suite</t>
  </si>
  <si>
    <t>BON code</t>
  </si>
  <si>
    <t>Cost Line</t>
  </si>
  <si>
    <t>Total</t>
  </si>
  <si>
    <t>Price Review 2022</t>
  </si>
  <si>
    <t>Price Review 2023</t>
  </si>
  <si>
    <t>Price Review 2025</t>
  </si>
  <si>
    <t>Price Review 2026</t>
  </si>
  <si>
    <t>Price Review 2027</t>
  </si>
  <si>
    <t>Price Review 2028</t>
  </si>
  <si>
    <t>Price Review 2029</t>
  </si>
  <si>
    <t>Price Review 2030</t>
  </si>
  <si>
    <t>Price Review 2031</t>
  </si>
  <si>
    <t>Price Review 2032</t>
  </si>
  <si>
    <t>Price Review 2033</t>
  </si>
  <si>
    <t>Price Review 2034</t>
  </si>
  <si>
    <t>Price Review 2035</t>
  </si>
  <si>
    <t xml:space="preserve">Comment </t>
  </si>
  <si>
    <t>Query 026, SVE confirm that of the £11.9m, £7.409m is incorrectly allocated</t>
  </si>
  <si>
    <t>Reduction in Opex from 10.77m to 5.862m as per query OFW-REP-SBB-078</t>
  </si>
  <si>
    <t>Column1</t>
  </si>
  <si>
    <t>Company</t>
  </si>
  <si>
    <t>Totex requested in business plan before reallocations and adjustements (£m)</t>
  </si>
  <si>
    <t>Totex requested in business plan after reallocations and adjustements (£m)</t>
  </si>
  <si>
    <t>Comments</t>
  </si>
  <si>
    <t>PR24_NETTOTEX_WASTE_Run8</t>
  </si>
  <si>
    <t>Run on 05 Sep 2024 8:57</t>
  </si>
  <si>
    <t>Constant</t>
  </si>
  <si>
    <t>PR24_NETTOTEX_WASTE</t>
  </si>
  <si>
    <t>PR24 BP Net totex - Total inc. accelerated &amp; transition costs</t>
  </si>
  <si>
    <t>Price Review</t>
  </si>
  <si>
    <t>C_PR24ENHWW_SHALLOW_EFF</t>
  </si>
  <si>
    <t>Shallow dive company efficiency factor - enhancement - wastewater</t>
  </si>
  <si>
    <t>%</t>
  </si>
  <si>
    <t>Total Totex in Business Plan (£m)</t>
  </si>
  <si>
    <t>Totex requested in business plan - as submitted (£m)</t>
  </si>
  <si>
    <t>Materiality (%)</t>
  </si>
  <si>
    <t>Type of assessment</t>
  </si>
  <si>
    <t xml:space="preserve">Efficiency factor  </t>
  </si>
  <si>
    <t>Shallow dive output (£m)</t>
  </si>
  <si>
    <t xml:space="preserve">Justification </t>
  </si>
  <si>
    <t>Shallow dive</t>
  </si>
  <si>
    <t xml:space="preserve">Cost on or below the median unit cost (Tonnes of dry solids undertaking thickening/dewatering), so shallow dive challenge applied. </t>
  </si>
  <si>
    <t>Deep dive</t>
  </si>
  <si>
    <t xml:space="preserve">Cost above the median unit cost (Tonnes of dry solids undertaking thickening/dewatering), so deep dive challenge applied. </t>
  </si>
  <si>
    <t>No costs</t>
  </si>
  <si>
    <t>Shallow dive challenge remove as company accepted our costs</t>
  </si>
  <si>
    <t xml:space="preserve">Cost Data </t>
  </si>
  <si>
    <t>Unit Cost</t>
  </si>
  <si>
    <t>Proposed approach</t>
  </si>
  <si>
    <t>Commentary: A number of modelled approaches were tested within the model, with no models providing satisfactory coefficients or indicative that they would adequately represent the range in scope provided by companies. Companies deemed to have a high unit cost on a throughput basis (£m/ttds/yr) were assessed through deep dive, while companies with a low unit cost were assessed through shallow dive assessment.</t>
  </si>
  <si>
    <t>Totex requested in business plan as received (£m)</t>
  </si>
  <si>
    <t>Totex requested in business plan after reallocations and adjustments (£m)</t>
  </si>
  <si>
    <t>Driver 1 data - ttds/yr</t>
  </si>
  <si>
    <t>Unit cost £/ttds/yr</t>
  </si>
  <si>
    <t>Allowance (based on median unit cost) [£m]</t>
  </si>
  <si>
    <t>Difference between totex requested in business plan and allowance (based on median unit cost analysis) (£m)</t>
  </si>
  <si>
    <t>Approach</t>
  </si>
  <si>
    <t>Shallow dive challenge %</t>
  </si>
  <si>
    <t>Deep Dive Challenge (%)</t>
  </si>
  <si>
    <t>Allowance (£m)</t>
  </si>
  <si>
    <t>Shallow Dive</t>
  </si>
  <si>
    <t>Deep Dive</t>
  </si>
  <si>
    <t>TOTAL</t>
  </si>
  <si>
    <t>Median</t>
  </si>
  <si>
    <t>Linear Regression</t>
  </si>
  <si>
    <t>Allowance (based on linear regression) [£m]</t>
  </si>
  <si>
    <t>Coefficient</t>
  </si>
  <si>
    <t>Linear regression</t>
  </si>
  <si>
    <t>Deep dive_WSH</t>
  </si>
  <si>
    <t>Draft determination</t>
  </si>
  <si>
    <t>Scheme/Programme name</t>
  </si>
  <si>
    <t xml:space="preserve">Sludge treatment - Thickening and/or dewatering; (WINEP/NEP) 
</t>
  </si>
  <si>
    <t>Scheme/Programme overview</t>
  </si>
  <si>
    <t>Expenditure under WINEP/NEP for treatment processes to thicken and/or dewater sludge (under driver codes SUiAR_IMP / W_SUiAR_IMP1 and SUiAR_ND / W_SUiAR_NDIMP1).</t>
  </si>
  <si>
    <t>PR24 table line allocation</t>
  </si>
  <si>
    <t>CWW3-143-145</t>
  </si>
  <si>
    <t>Total requested in business plan (totex, £m)</t>
  </si>
  <si>
    <t>Scheme/Programme value assessed in deep dive (totex, £m)</t>
  </si>
  <si>
    <t>Overall adjustment</t>
  </si>
  <si>
    <t>Totex allowance from deep dive</t>
  </si>
  <si>
    <t>Enhancement assessment criteria grouping</t>
  </si>
  <si>
    <t>Assessment comments</t>
  </si>
  <si>
    <t>Criteria decision</t>
  </si>
  <si>
    <t>% adjustment</t>
  </si>
  <si>
    <t>Reference (e.g. document and page number)</t>
  </si>
  <si>
    <t>Need for enhancement investment</t>
  </si>
  <si>
    <t>In the draft determination the investment met the criteria for enhancement investment and additional customer funding.  In its representation the company includes its proposed investment submitted in its October 2023 business plan, but it provides no additional supporting evidence. Therefore, we retain our draft determination approach for the final determination.</t>
  </si>
  <si>
    <t>Pass</t>
  </si>
  <si>
    <t xml:space="preserve">WSH65-PE09 pg 9-15
</t>
  </si>
  <si>
    <t>Pass: The investment meets the criteria for enhancement investment and additional customer funding. The proposed investment is consistent with the company's national environment programme (NEP).
The investment need states that under new regulations farmers are required to ensure treated bioresources products are stackable when placed on farmland. The company states that dryness of their product should be at least 25% dry solids. Dewatering to this dryness level will deliver the step change to meet requirements of the new regulations.   
The solution aligns clearly with the Long Term Delivery Strategy WSH01 Core pathway, ensuring Sludge Treatment Centres function effectively and allow for the efficient treatment of wastewater.
Customer Support is shown for meeting statutory requirements and providing environmental care, which this solution does, though support has not been indicated for this specific action. The company provides evidence that this investment is driven by factors outside of management control.</t>
  </si>
  <si>
    <t>Best option for customers</t>
  </si>
  <si>
    <t>In the draft determination we had minor concerns that the proposed investment was the best option for customers and applied an adjustment. In its representation the company includes its proposed investment submitted in its October 2023 business plan, but it provides no additional supporting evidence. Therefore, we retain our draft determination approach for the final determination.
In the draft determination we had concerns that the proposed investment was the best option for customers because the company did not provide evidence that a flexible approach to optioneering had been undertaken, in that the same approach had been proposed for all sites, rather than considering site-specific solutions.
As the company has not provided any further comment or evidence, we still have minor concerns that the investment is the best option for customers. Therefore, we retain our draft determination approach for the final determination.</t>
  </si>
  <si>
    <t>Minor concerns</t>
  </si>
  <si>
    <t xml:space="preserve">WSH65-PE09 pg 16-22
</t>
  </si>
  <si>
    <t xml:space="preserve">Minor Concerns: We have minor concerns as to whether the investment is the best option for customers. The company considers a range of alternative options but does not provide sufficient and convincing evidence to demonstrate that the chosen options are the most cost beneficial in comparison to benchmarks. 
The company demonstrates that cost benefit analysis has been undertaken. This cost benefit analysis monetises natural capital and the carbon impact using Carbon Unit Cost database models. While the company has not considered a wide range of options for this cost line, the number of available options to deliver additional dewatering capacity   are limited. We accept that an appropriate number of options has been considered.
The company has not provided sufficient and convincing evidence of flexibility on a site-by-site basis in their optioneering, in that the same solution is selected for all sites.  The best option evidence provided by the company analyses the options generally across all the sites. The company does not provide evidence that it considered site-specific factors when selecting the best option for that site. This leads to uncertainty that the option provides the best option for customers for the specific site. 
</t>
  </si>
  <si>
    <t xml:space="preserve">Cost efficiency </t>
  </si>
  <si>
    <t>In the draft determination we had some concerns that the investment was efficient and applied an adjustment. In its representation the company includes its proposed investment submitted in its October 2023 business plan, but it provides no additional supporting evidence. Therefore, we retain our draft determination approach for the final determination.
In the draft determination, we had concerns that the proposed investment was efficient because the company did not provide a description of its cost estimation approach and activity cost breakdown. Benchmarking evidence was provided for the company’s entire biosolids strategy rather than this specific investment, and the company provided no evidence to support its statement  that the cost of this scheme was in line with industry costs. 
The company in its representation retains its proposed investment, but it provides no additional supporting evidence. Therefore, we retain our draft determination approach for the final determination</t>
  </si>
  <si>
    <t>Some concerns</t>
  </si>
  <si>
    <t>WSH65-PE09 pg 23-24</t>
  </si>
  <si>
    <t>Some concerns: We have some concerns whether the investment is efficient. The company does not provide sufficient and convincing evidence that the proposed costs are efficient.
The company states that costing is in line with industry costs and achieves upper quartile, with the costs assured by Economic Insight.
However, the company has not provided sufficient and convincing evidence that supports the statement that the cost is in line with industry costs. The benchmarked data shown is for the entire company biosolids strategy and does not sufficiently show that the benchmarked costs are efficient for this specific intervention of thickening/dewatering. 
It does not provide sufficient and convincing evidence on its costing approach. Data, calculations and assumptions made in its costing approach are not provided in sufficient detail.</t>
  </si>
  <si>
    <t>Customer Protection</t>
  </si>
  <si>
    <t>For the final determination, the company's proposed investment does not meet the materiality threshold for a price control deliverable (PCD). The company does not propose a PCD.  Having considered the size of the proposed investment and our guidance on when there should be a PCD, our decision is that a PCD is not required for this investment. Therefore, for the final determination we do not apply a PCD.</t>
  </si>
  <si>
    <t>Pass - The company does not propose a price control deliverable (PCD) for this investment.
The expenditure in this area is not material and so we do not consider a PCD is required.</t>
  </si>
  <si>
    <t>Deep dive_SVE</t>
  </si>
  <si>
    <t xml:space="preserve">SVE
</t>
  </si>
  <si>
    <t>SVE28 pg 9-18</t>
  </si>
  <si>
    <t>Pass: The investment meets the criteria for enhancement investment and additional customer funding. The company's proposed investment is consistent with its water industry national environment programme (WINEP).  
The investment need states that under new regulations farmers are required to ensure treated bioresources products are stackable when placed on farmland. The company states that dryness of their product should be at least 25% DS. Dewatering to this dryness level will deliver the step change to meet requirements of the new regulations.  
The solution aligns clearly with the Long Term Delivery Strategy of no regrets solution and supports adaptive planning. Customer support is shown for meeting statutory requirements and providing environmental care, which this solution does, although support has not been indicated for this specific action. The company demonstrates that this investment is driven by factors outside of management control.</t>
  </si>
  <si>
    <t>In the draft determination we had minor concerns that the proposed investment was the best option for customers and applied an adjustment. In its representation the company includes its proposed investment submitted in its October 2023 business plan, but it provides no additional supporting evidence. Therefore, we retain our draft determination approach for the final determination.
In the draft determination we had concerns that the proposed investment was the best option for customers because the company did not sufficient cost and benefit data that would evidence why the option selected in the optioneering process was the best option for customers. 
As the company has not provided any further comment or evidence, we still have minor concerns that the investment is the best option for customers. Therefore, we retain our draft determination approach for the final determination.</t>
  </si>
  <si>
    <t>SVE28 pg 19-41</t>
  </si>
  <si>
    <t>Minor Concerns: We have minor concerns whether the investment is the best option for customers. The company considers a range of alternative options but does not provide sufficient and convincing evidence to demonstrate that the chosen options are the most cost beneficial in comparison to benchmarks. 
The company shows that it has considered a broad number of options that would meet the need described. These options are reasonably flexible in nature as the company shows that different sites will be provided with different solutions to meet their dewatering needs, ranging from optimisation of existing assets, addition of optimising assets or wholesale addition of dewatering assets.
The company does not provide evidence of the cost and benefits of different options, and so it is not clear that the chosen option provides the best option for customers.</t>
  </si>
  <si>
    <t xml:space="preserve">In the draft determination we did not apply an adjustment because the company provided sufficient and convincing evidence to demonstrate that the proposed investment was efficient. In its representation the company includes its proposed investment submitted in its October 2023 business plan , but it provides no additional supporting evidence. Therefore, we retain our draft determination approach for the final determination.
</t>
  </si>
  <si>
    <t>SVE28 pg 44-53</t>
  </si>
  <si>
    <t>Pass: The company has provided sufficient and convincing evidence that the investment proposed is efficient.
The company provides robust cost information that evidences the cost breakdown and a basis for the estimations. The company has shown that they are taking actions to ensure costs are efficient by using the same size assets as currently exists on site where possible and procurement of compatible chemical dosing systems.  The company has provided top-down benchmarking evidence that shows they are within the top 3 companies for efficiency and are efficient.
Third party cost assurance has been provided. There is clear indication that modelling would not be sufficient for this assessment as there are measures that they are taking that other companies are not, to deliver the requirement.</t>
  </si>
  <si>
    <t>Pass: The company proposes to protect customers through two price control deliverables (PCDs) for this enhancement investment. 
The expenditure in this area is not material and so we do not consider a PCD is required.</t>
  </si>
  <si>
    <t>Deep dive_SWB</t>
  </si>
  <si>
    <t>DD- Deep dive_SWB</t>
  </si>
  <si>
    <t xml:space="preserve">SWB
</t>
  </si>
  <si>
    <t xml:space="preserve">The investment meets the criteria for enhancement investment and additional customer funding. The proposed investment is consistent with the company's water industry national environment programme (WINEP).
In the draft determination we allowed the full costs of the proposal through shallow dive assessment as the company level efficiency challenge was 0% at draft determinations. Due to an increased cost request, this request now meets the materiality threshold for deep dive assessment.
The company provides sufficient and convincing evidence of the need for enhancement. SWB are delivering solutions to meet the WINEP requirement of carrying out actions to improve resilience in the sludge supply chain to agriculture and actions to meet requirements to prevent deterioration in soil or water. The company states with the proposed solutions, the dryness of their product should be at least 25% dry solids from a current range of 20-25% across their asset base. Dewatering to this dryness level will deliver the step change to meet requirements of the new regulations. 
The solution aligns clearly with the Long-Term Delivery Strategy, with the company stating that this solution will reduce product yield and improve product quality. 
Customer Support is shown for reducing resilience on landbank for bioresources disposal, meeting the needs of an expanding population and reducing pollution, though support has not been indicated for this specific action. The company provides evidence that this investment is driven by factors outside of management control, such as new regulatory standards which govern the disposal and treatment of biosolids, and regulations causing the overall volume of biosolids generated by sewage treatment.
	</t>
  </si>
  <si>
    <t>SBB32 pg 7-16</t>
  </si>
  <si>
    <t>Not assessed through deep dive at Draft Determinations</t>
  </si>
  <si>
    <t>-</t>
  </si>
  <si>
    <t xml:space="preserve">The investment proposed has been supported with sufficient and convincing evidence that it is the best option for customers. The company provides evidence that an appropriate number of options and a range of intervention types have been considered. Alternative options have been considered. Although it should be noted that the company is proposing solutions at a large number of sites. The optioneering behind this could have been presented, compared with utilising a smaller number of schemes that were larger in throughput.
On balance the company provides sufficient and convincing evidence that the best option has been selected. Therefore for the final determination we do not apply an adjustment. 
</t>
  </si>
  <si>
    <t>SBB32 pg 17-22</t>
  </si>
  <si>
    <t xml:space="preserve">We have minor concerns whether the investment is efficient. The company does not provide sufficient and convincing evidence that the proposed costs are efficient.
The company states that costing and the enhancement case has been externally assured through a third-party assurer.
However, since Draft Determination the company has proposed a significant Opex cost alongside the proposed Capex cost, increasing overall cost from £25.32m to £31.18m. This proportion of Opex cost is higher than the average that other companies have proposed, and the company has not provided sufficient and convincing evidence for the high relative Opex cost. We have assessed other companies’ Opex:Capex %.This suggests that, when compared with the average, the company has proposed an additional £3.4m of Opex, that has not been justified through the enhancement case, company representations or query response. We have therefore applied an efficiency challenge of 10% to bring the proposed Opex costs in line with industry average. 
</t>
  </si>
  <si>
    <t>SBB32 pg 25-30</t>
  </si>
  <si>
    <t>For the final determination, the company's proposed investment meets the materiality threshold for a price control deliverable (PCD). The company proposes a PCD, and we consider one is required to provide customer protection. Therefore, for the final determination we apply a PCD. We discuss the PCD and our consideration of any consultation responses received in the Price Control Deliverables Appendix.</t>
  </si>
  <si>
    <t>SBB32 pg 39 Table 88</t>
  </si>
  <si>
    <t xml:space="preserve">Summary of allowed costs </t>
  </si>
  <si>
    <t>BoN code(s)</t>
  </si>
  <si>
    <t>Enhancement line</t>
  </si>
  <si>
    <t>Cost allowance for 2025-2030 (£m in 2023-24 prices)</t>
  </si>
  <si>
    <t>Totex requested in business plan (£m) - as submitted</t>
  </si>
  <si>
    <t>Net totex reallocated in/out</t>
  </si>
  <si>
    <t xml:space="preserve">Shallow dive allowance </t>
  </si>
  <si>
    <t>Modelled allowance</t>
  </si>
  <si>
    <t xml:space="preserve">Deep dive allowance </t>
  </si>
  <si>
    <t>Totex allowed - wholesale wastewater</t>
  </si>
  <si>
    <t>Summary of submitted costs before and after realocations</t>
  </si>
  <si>
    <t>Before reallocation</t>
  </si>
  <si>
    <t>After reallocation</t>
  </si>
  <si>
    <t>2023/2024 - transition exp</t>
  </si>
  <si>
    <t>2023/2024 - accelerated prog</t>
  </si>
  <si>
    <t>2024/2025 - transition exp</t>
  </si>
  <si>
    <t>2024/2025 - accelerated prog</t>
  </si>
  <si>
    <t>2025/2026</t>
  </si>
  <si>
    <t>2026/2027</t>
  </si>
  <si>
    <t>2027/2028</t>
  </si>
  <si>
    <t>2028/2029</t>
  </si>
  <si>
    <t>2029/2030</t>
  </si>
  <si>
    <t>Totex in business plan - wholesale water</t>
  </si>
  <si>
    <t>Summary of allowances based on temporal profiling of submitted costs - for company level allowances</t>
  </si>
  <si>
    <t>Temporal profiling</t>
  </si>
  <si>
    <t>Allowances</t>
  </si>
  <si>
    <t>Check</t>
  </si>
  <si>
    <t>Total allowances</t>
  </si>
  <si>
    <t>Summary of allowances based on ad-hoc profiling - for scheme based allowances</t>
  </si>
  <si>
    <t>Input costs (in £m per year) for scheme(s) that are to be excluded from allowances</t>
  </si>
  <si>
    <t>Allowances based on ad-hoc profiling</t>
  </si>
  <si>
    <t>Comment</t>
  </si>
  <si>
    <t>Checks</t>
  </si>
  <si>
    <t>Total enhancement allowance - Wastewater - Sludge treatment other - Totex</t>
  </si>
  <si>
    <t>Total enhancement allowance - Wastewater - Sludge treatment other - Accelerated programme</t>
  </si>
  <si>
    <t>Total enhancement allowance - Wastewater - Sludge treatment other - Transition allowance</t>
  </si>
  <si>
    <t>Text</t>
  </si>
  <si>
    <t>Report ID: 25753</t>
  </si>
  <si>
    <t>PR24CA14 WW Post FS incl. DM and excl. Cont</t>
  </si>
  <si>
    <t>Run on 21 Nov 2024 13:37</t>
  </si>
  <si>
    <t>PR24CA14_WW_TOTAL_ENHANCEMENT_ALLOW_TOT</t>
  </si>
  <si>
    <t>PR24 final wastewater enhancement totex allowance- total enhancement expenditure</t>
  </si>
  <si>
    <t>PR24CA14_WW_EDM_ALLOW_TOT</t>
  </si>
  <si>
    <t>PR24 final wastewater enhancement totex allowances - WINEP/NEP - Event duration monitoring at intermittent discharges expenditure</t>
  </si>
  <si>
    <t>PR24CA14_WW_FLOW_MONITORING_ALLOW_TOT</t>
  </si>
  <si>
    <t>PR24 final wastewater enhancement totex allowances - WINEP/NEP - Flow monitoring at sewage treatment works expenditure</t>
  </si>
  <si>
    <t>PR24CA14_WW_CWQM_ALLOW_TOT</t>
  </si>
  <si>
    <t>PR24 final wastewater enhancement totex allowances - WINEP/NEP - Continuous river water quality monitoring expenditure</t>
  </si>
  <si>
    <t>PR24CA14_WW_MCERTS_ALLOW_TOT</t>
  </si>
  <si>
    <t>PR24 final wastewater enhancement totex allowances - WINEP/NEP - MCERTs monitoring at emergency sewage pumping station overflows expenditure</t>
  </si>
  <si>
    <t>PR24CA14_WW_FFT_ALLOW_TOT</t>
  </si>
  <si>
    <t>PR24 final wastewater enhancement totex allowances - WINEP/NEP - Increase flow to full treatment expenditure</t>
  </si>
  <si>
    <t>PR24CA14_WW_CSO_ALLOW_TOT</t>
  </si>
  <si>
    <t>PR24 final wastewater enhancement totex allowances - WINEP/NEP - combined storm overflow expenditure</t>
  </si>
  <si>
    <t>PR24CA14_WW_CHEMICAL_REMOVAL_ALLOW_TOT</t>
  </si>
  <si>
    <t>PR24 final wastewater enhancement totex allowances - WINEP/NEP - Treatment for chemical removal expenditure</t>
  </si>
  <si>
    <t>PR24CA14_WW_CHEMICAL_INV_ALLOW_TOT</t>
  </si>
  <si>
    <t>PR24 final wastewater enhancement totex allowances - WINEP/NEP - Chemicals and emerging contaminants monitoring, investigations, options appraisals expenditure</t>
  </si>
  <si>
    <t>PR24CA14_WW_N_REMOVAL_ALLOW_TOT</t>
  </si>
  <si>
    <t>PR24 final wastewater enhancement totex allowances - WINEP/NEP - Treatment for total nitrogen removal expenditure</t>
  </si>
  <si>
    <t>PR24CA14_WW_NTAL_ALLOW_TOT</t>
  </si>
  <si>
    <t>PR24 final wastewater enhancement totex allowances - WINEP/NEP - Nitrogen technically achievable limit monitoring, investigation or options appraisal expenditure</t>
  </si>
  <si>
    <t>PR24CA14_WW_P_REMOVAL_ALLOW_TOT</t>
  </si>
  <si>
    <t>PR24 final wastewater enhancement totex allowances - WINEP/NEP - Treatment for phosphorus removal expenditure</t>
  </si>
  <si>
    <t>PR24CA14_WW_NUT_SAN_DETS_ALLOW_TOT</t>
  </si>
  <si>
    <t>PR24 final wastewater enhancement totex allowances - WINEP/NEP - Treatment for nutrients (N or P) and / or sanitary determinands, nature based solution expenditure</t>
  </si>
  <si>
    <t>PR24CA14_WW_SANITARY_PARAM_ALLOW_TOT</t>
  </si>
  <si>
    <t>PR24 final wastewater enhancement totex allowances - WINEP/NEP - Treatment for tightening of sanitary parameters expenditure</t>
  </si>
  <si>
    <t>PR24CA14_WW_CHEM_SOURCE_CON_ALLOW_TOT</t>
  </si>
  <si>
    <t>PR24 final wastewater enhancement totex allowances - WINEP/NEP - Catchment management - chemicals source control expenditure</t>
  </si>
  <si>
    <t>PR24CA14_WW_NUT_BALANCING_ALLOW_TOT</t>
  </si>
  <si>
    <t>PR24 final wastewater enhancement totex allowances - WINEP/NEP - Catchment management - nutrient balancing expenditure</t>
  </si>
  <si>
    <t>PR24CA14_WW_CATCHMENT_PERMIT_ALLOW_TOT</t>
  </si>
  <si>
    <t>PR24 final wastewater enhancement totex allowances - WINEP/NEP - Catchment management - catchment permitting expenditure</t>
  </si>
  <si>
    <t>PR24CA14_WW_HABITAT_REST_ALLOW_TOT</t>
  </si>
  <si>
    <t>PR24 final wastewater enhancement totex allowances - WINEP/NEP - Catchment management - habitat restoration expenditure</t>
  </si>
  <si>
    <t>PR24CA14_WW_MICRO_TREATMENT_ALLOW_TOT</t>
  </si>
  <si>
    <t>PR24 final wastewater enhancement totex allowances - WINEP/NEP - Microbiological treatment - bathing waters, coastal and inland expenditure</t>
  </si>
  <si>
    <t>PR24CA14_WW_SEPTIC_TANK_ALLOW_TOT</t>
  </si>
  <si>
    <t>PR24 final wastewater enhancement totex allowances - WINEP/NEP - Septic tank expenditure</t>
  </si>
  <si>
    <t>PR24CA14_WW_FISH_SCREENS_ALLOW_TOT</t>
  </si>
  <si>
    <t>PR24 final wastewater enhancement totex allowances - WINEP/NEP - Fish outfall screens expenditure</t>
  </si>
  <si>
    <t>PR24CA14_WW_25YR_EP_ALLOW_TOT</t>
  </si>
  <si>
    <t>PR24 final wastewater enhancement totex allowances - WINEP/NEP - 25 year environment plan expenditure</t>
  </si>
  <si>
    <t>PR24CA14_WW_INVESTIGATIONS_ALLOW_TOT</t>
  </si>
  <si>
    <t>PR24 final wastewater enhancement totex allowances - WINEP/NEP - Investigations expenditure</t>
  </si>
  <si>
    <t>PR24CA14_WW_THIRD_PARTY_ALLOW_TOT</t>
  </si>
  <si>
    <t>PR24 final wastewater enhancement totex allowances - WINEP/NEP - Contribution to third party schemes under WINEP/NEP only (not covered elsewhere) expenditure</t>
  </si>
  <si>
    <t>PR24CA14_WW_RIVER_CONNECT_ALLOW_TOT</t>
  </si>
  <si>
    <t>PR24 final wastewater enhancement totex allowances - WINEP/NEP - River connectivity (e.g. for fish passage) expenditure</t>
  </si>
  <si>
    <t>PR24CA14_WW_REST_MANAGEMENT_ALLOW_TOT</t>
  </si>
  <si>
    <t>PR24 final wastewater enhancement totex allowances - WINEP/NEP - Restoration management (marine conservation zones etc) expenditure</t>
  </si>
  <si>
    <t>PR24CA14_WW_ACCESS_AMENITY_ALLOW_TOT</t>
  </si>
  <si>
    <t>PR24 final wastewater enhancement totex allowances - WINEP/NEP - Access and amenity for WINEP/NEP only (not covered elsewhere) expenditure</t>
  </si>
  <si>
    <t>PR24CA14_WW_ADVANCED_WINEP_ALLOW_TOT</t>
  </si>
  <si>
    <t>PR24 final wastewater enhancement totex allowances - WINEP/NEP - Advanced WINEP (not covered elsewhere) expenditure</t>
  </si>
  <si>
    <t>PR24CA14_WW_SLUDGE_TANK_ALLOW_TOT</t>
  </si>
  <si>
    <t>PR24 final wastewater enhancement totex allowances - WINEP/NEP - Sludge storage -Tanks expenditure</t>
  </si>
  <si>
    <t>PR24CA14_WW_SLUDGE_CAKE_ALLOW_TOT</t>
  </si>
  <si>
    <t>PR24 final wastewater enhancement totex allowances - WINEP/NEP - Sludge storage - Cake expenditure</t>
  </si>
  <si>
    <t>PR24CA14_WW_SLUDGE_ANAEROBIC_ALLOW_TOT</t>
  </si>
  <si>
    <t>PR24 final wastewater enhancement totex allowances - WINEP/NEP - Sludge treatment - Anaerobic digestion and/or advanced anaerobic digestion expenditure</t>
  </si>
  <si>
    <t>PR24CA14_WW_SLUDGE_THICKENING_ALLOW_TOT</t>
  </si>
  <si>
    <t>PR24 final wastewater enhancement totex allowances - WINEP/NEP - Sludge treatment - Thickening and/or dewatering expenditure</t>
  </si>
  <si>
    <t>PR24CA14_WW_SLUDGE_OTHER_ALLOW_TOT</t>
  </si>
  <si>
    <t>PR24 final wastewater enhancement totex allowances - WINEP/NEP - Sludge treatment -Other expenditure</t>
  </si>
  <si>
    <t>PR24CA14_WW_SLUDGE_INV_ALLOW_TOT</t>
  </si>
  <si>
    <t>PR24 final wastewater enhancement totex allowances - WINEP/NEP - Sludge investigations and monitoring (NEP only) expenditure</t>
  </si>
  <si>
    <t>PR24CA14_WW_GROWTH_STW_ALLOW_TOT</t>
  </si>
  <si>
    <t>PR24 final wastewater enhancement totex allowances - Growth at sewage treatment works (excluding sludge treatment) expenditure</t>
  </si>
  <si>
    <t>PR24CA14_WW_FIRSTTIME_SEWERAGE_ALLOW_TOT</t>
  </si>
  <si>
    <t>PR24 final wastewater enhancement totex allowances - First time sewerage expenditure</t>
  </si>
  <si>
    <t>PR24CA14_WW_ODOUR_NUISANCE_ALLOW_TOT</t>
  </si>
  <si>
    <t>PR24 final wastewater enhancement totex allowances - Odour and other nuisance expenditure</t>
  </si>
  <si>
    <t>PR24CA14_WW_RESILIENCE_ALLOW_TOT</t>
  </si>
  <si>
    <t>PR24 final wastewater enhancement totex allowances - Resilience expenditure</t>
  </si>
  <si>
    <t>PR24CA14_WW_SEMD_ALLOW_TOT</t>
  </si>
  <si>
    <t>PR24 final wastewater enhancement totex allowances - Security - SEMD expenditure</t>
  </si>
  <si>
    <t>PR24CA14_WW_CYBER_ALLOW_TOT</t>
  </si>
  <si>
    <t>PR24 final wastewater enhancement totex allowances - Security - cyber expenditure</t>
  </si>
  <si>
    <t>PR24CA14_WW_NET_ZERO_ALLOW_TOT</t>
  </si>
  <si>
    <t>PR24 final wastewater enhancement totex allowances - Greenhouse gas reduction (net zero) expenditure</t>
  </si>
  <si>
    <t>PR24CA14_WW_FREEFORM_ALLOW_TOT</t>
  </si>
  <si>
    <t>PR24 final wastewater enhancement totex allowances - Freeform lines expenditure</t>
  </si>
  <si>
    <t>PR24CA14_WW_IED_ALLOW_TOT</t>
  </si>
  <si>
    <t>PR24 final wastewater enhancement totex allowances - Industrial Emissions Directive (IED) expenditure</t>
  </si>
  <si>
    <t>AFW</t>
  </si>
  <si>
    <t>BRL</t>
  </si>
  <si>
    <t>PRT</t>
  </si>
  <si>
    <t>SEW</t>
  </si>
  <si>
    <t>SSC</t>
  </si>
  <si>
    <t>SES</t>
  </si>
  <si>
    <t>Covers:</t>
  </si>
  <si>
    <t>Template for PCD recording</t>
  </si>
  <si>
    <t>Approach proposed for FD</t>
  </si>
  <si>
    <t>PCD needed?</t>
  </si>
  <si>
    <t>Option 1 -</t>
  </si>
  <si>
    <t>PCD output</t>
  </si>
  <si>
    <t>Requested totex £m</t>
  </si>
  <si>
    <t>Allowed totex £m</t>
  </si>
  <si>
    <t>Thickening/Dewatering Throughput proposed (ttds/yr)</t>
  </si>
  <si>
    <t>Relevant totex for materiality test</t>
  </si>
  <si>
    <t>Allowed totex as % of relevant totex</t>
  </si>
  <si>
    <t>Materiality PCD test passed?</t>
  </si>
  <si>
    <t>Allowed totex covered by PCD (post adjustment &amp; frontier shift)</t>
  </si>
  <si>
    <t>Non-delivery PCD needed?</t>
  </si>
  <si>
    <t>Late delivery PCD needed?</t>
  </si>
  <si>
    <t xml:space="preserve"> Aggregated Unit cost (£m/ttds/yr)</t>
  </si>
  <si>
    <t>2030-31</t>
  </si>
  <si>
    <t>2031-32</t>
  </si>
  <si>
    <t>2032-33</t>
  </si>
  <si>
    <t>2033-34</t>
  </si>
  <si>
    <t>2034-35</t>
  </si>
  <si>
    <t>Commentary</t>
  </si>
  <si>
    <t>Material spend</t>
  </si>
  <si>
    <t>Companies</t>
  </si>
  <si>
    <t>Assessment type</t>
  </si>
  <si>
    <t>WASC</t>
  </si>
  <si>
    <t>Modelled benchmarking</t>
  </si>
  <si>
    <t>Mixed</t>
  </si>
  <si>
    <t>WOC</t>
  </si>
  <si>
    <t>Analysis decisions</t>
  </si>
  <si>
    <t>Partial pass</t>
  </si>
  <si>
    <t>Fail</t>
  </si>
  <si>
    <t>Significant concerns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</si>
</sst>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quot;£&quot;* #,##0.00_-;_-&quot;£&quot;* &quot;-&quot;??_-;_-@_-"/>
    <numFmt numFmtId="43" formatCode="_-* #,##0.00_-;\-* #,##0.00_-;_-* &quot;-&quot;??_-;_-@_-"/>
    <numFmt numFmtId="164" formatCode="#,##0_);\(#,##0\);&quot;-  &quot;;&quot; &quot;@&quot; &quot;"/>
    <numFmt numFmtId="165" formatCode="_(* #,##0.0_);_(* \(#,##0.0\);_(* &quot;-&quot;??_);_(@_)"/>
    <numFmt numFmtId="166" formatCode="#,##0_);\(#,##0\);&quot;-  &quot;;&quot; &quot;@"/>
    <numFmt numFmtId="167" formatCode="dd\ mmm\ yyyy_);;&quot;-  &quot;;&quot; &quot;@&quot; &quot;"/>
    <numFmt numFmtId="168" formatCode="dd\ mmm\ yy_);;&quot;-  &quot;;&quot; &quot;@&quot; &quot;"/>
    <numFmt numFmtId="169" formatCode="#,##0.0000_);\(#,##0.0000\);&quot;-  &quot;;&quot; &quot;@&quot; &quot;"/>
    <numFmt numFmtId="170" formatCode="0.000"/>
    <numFmt numFmtId="171" formatCode="#,##0.000"/>
    <numFmt numFmtId="172" formatCode="&quot;£&quot;#,##0.0"/>
    <numFmt numFmtId="173" formatCode="0.0"/>
    <numFmt numFmtId="174" formatCode="0.0%"/>
    <numFmt numFmtId="175" formatCode="_-&quot;£&quot;* #,##0.000_-;\-&quot;£&quot;* #,##0.000_-;_-&quot;£&quot;* &quot;-&quot;??_-;_-@_-"/>
    <numFmt numFmtId="176" formatCode="0.0000"/>
    <numFmt numFmtId="177" formatCode="###0_);\(###0\);&quot;-  &quot;;&quot; &quot;@&quot; &quot;"/>
    <numFmt numFmtId="178" formatCode="#,##0.0_);\(#,##0.0\);&quot;-  &quot;;&quot; &quot;@&quot; &quot;"/>
    <numFmt numFmtId="179" formatCode="mmmm\ yyyy;@"/>
  </numFmts>
  <fonts count="80">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8"/>
      <color theme="3"/>
      <name val="Krub SemiBold"/>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sz val="10"/>
      <name val="Arial"/>
      <family val="2"/>
    </font>
    <font>
      <sz val="16"/>
      <color rgb="FF002664"/>
      <name val="Arial Rounded MT Bold"/>
      <family val="2"/>
    </font>
    <font>
      <sz val="14"/>
      <color rgb="FF002664"/>
      <name val="Arial Rounded MT Bold"/>
      <family val="2"/>
    </font>
    <font>
      <sz val="12"/>
      <color rgb="FF002664"/>
      <name val="Arial Rounded MT Bold"/>
      <family val="2"/>
    </font>
    <font>
      <b/>
      <sz val="10"/>
      <name val="Arial"/>
      <family val="2"/>
    </font>
    <font>
      <u/>
      <sz val="10"/>
      <name val="Arial"/>
      <family val="2"/>
    </font>
    <font>
      <sz val="10"/>
      <color indexed="12"/>
      <name val="Arial"/>
      <family val="2"/>
    </font>
    <font>
      <sz val="10"/>
      <color indexed="10"/>
      <name val="Arial"/>
      <family val="2"/>
    </font>
    <font>
      <i/>
      <sz val="10"/>
      <color rgb="FF00B050"/>
      <name val="Arial"/>
      <family val="2"/>
    </font>
    <font>
      <sz val="11"/>
      <color theme="1"/>
      <name val="Arial"/>
      <family val="2"/>
    </font>
    <font>
      <sz val="24"/>
      <color theme="0"/>
      <name val="Calibri"/>
      <family val="2"/>
    </font>
    <font>
      <sz val="10"/>
      <color theme="1"/>
      <name val="Calibri"/>
      <family val="2"/>
    </font>
    <font>
      <sz val="10"/>
      <name val="Calibri"/>
      <family val="2"/>
    </font>
    <font>
      <sz val="10"/>
      <color theme="0"/>
      <name val="Calibri"/>
      <family val="2"/>
    </font>
    <font>
      <sz val="10"/>
      <color rgb="FF000000"/>
      <name val="Arial"/>
      <family val="2"/>
    </font>
    <font>
      <sz val="10"/>
      <color rgb="FFFF0000"/>
      <name val="Arial"/>
      <family val="2"/>
    </font>
    <font>
      <b/>
      <sz val="10"/>
      <color rgb="FF000000"/>
      <name val="Calibri"/>
      <family val="2"/>
    </font>
    <font>
      <sz val="10"/>
      <color rgb="FF000000"/>
      <name val="Calibri"/>
      <family val="2"/>
    </font>
    <font>
      <sz val="11"/>
      <color rgb="FF000000"/>
      <name val="Calibri"/>
      <family val="2"/>
    </font>
    <font>
      <b/>
      <sz val="10"/>
      <name val="Calibri"/>
      <family val="2"/>
    </font>
    <font>
      <b/>
      <sz val="14"/>
      <color theme="0"/>
      <name val="Calibri"/>
      <family val="2"/>
    </font>
    <font>
      <b/>
      <i/>
      <sz val="10"/>
      <color rgb="FF000000"/>
      <name val="Calibri"/>
      <family val="2"/>
    </font>
    <font>
      <sz val="10"/>
      <color rgb="FFFF0000"/>
      <name val="Calibri"/>
      <family val="2"/>
    </font>
    <font>
      <b/>
      <u/>
      <sz val="11"/>
      <name val="Calibri"/>
      <family val="2"/>
    </font>
    <font>
      <b/>
      <sz val="11"/>
      <name val="Calibri"/>
      <family val="2"/>
    </font>
    <font>
      <sz val="10"/>
      <color theme="1"/>
      <name val="Krub"/>
      <family val="2"/>
      <scheme val="minor"/>
    </font>
    <font>
      <b/>
      <sz val="10"/>
      <color theme="1"/>
      <name val="Krub"/>
      <scheme val="minor"/>
    </font>
    <font>
      <b/>
      <sz val="11"/>
      <color rgb="FF000000"/>
      <name val="Calibri"/>
      <family val="2"/>
    </font>
    <font>
      <sz val="11"/>
      <color rgb="FF000000"/>
      <name val="Gill Sans MT"/>
      <family val="2"/>
    </font>
    <font>
      <sz val="8"/>
      <name val="Arial"/>
      <family val="2"/>
    </font>
    <font>
      <u/>
      <sz val="11"/>
      <color theme="10"/>
      <name val="Arial"/>
      <family val="2"/>
    </font>
    <font>
      <sz val="11"/>
      <color indexed="8"/>
      <name val="Krub"/>
      <family val="2"/>
      <scheme val="minor"/>
    </font>
    <font>
      <sz val="11"/>
      <color indexed="8"/>
      <name val="Krub"/>
      <scheme val="minor"/>
    </font>
    <font>
      <b/>
      <sz val="12"/>
      <color theme="1"/>
      <name val="Arial"/>
      <family val="2"/>
    </font>
    <font>
      <b/>
      <u/>
      <sz val="10"/>
      <color theme="1"/>
      <name val="Arial"/>
      <family val="2"/>
    </font>
    <font>
      <sz val="10"/>
      <color theme="9"/>
      <name val="Arial"/>
      <family val="2"/>
    </font>
    <font>
      <sz val="10"/>
      <color rgb="FFFFFFFF"/>
      <name val="Calibri"/>
      <family val="2"/>
    </font>
    <font>
      <b/>
      <sz val="10"/>
      <color theme="1"/>
      <name val="Calibri"/>
      <family val="2"/>
    </font>
    <font>
      <sz val="8"/>
      <color theme="1"/>
      <name val="Tahoma"/>
      <family val="2"/>
    </font>
    <font>
      <u/>
      <sz val="8"/>
      <color theme="10"/>
      <name val="Tahoma"/>
      <family val="2"/>
    </font>
    <font>
      <sz val="10"/>
      <name val="Krub"/>
      <scheme val="minor"/>
    </font>
    <font>
      <sz val="18"/>
      <name val="Krub"/>
      <scheme val="minor"/>
    </font>
    <font>
      <sz val="24"/>
      <color theme="0"/>
      <name val="Krub"/>
      <scheme val="minor"/>
    </font>
    <font>
      <b/>
      <sz val="18"/>
      <name val="Krub SemiBold"/>
    </font>
    <font>
      <sz val="10"/>
      <color theme="1"/>
      <name val="Krub"/>
      <scheme val="minor"/>
    </font>
    <font>
      <sz val="11"/>
      <name val="Krub SemiBold"/>
    </font>
    <font>
      <sz val="10"/>
      <color theme="0"/>
      <name val="Krub"/>
      <scheme val="minor"/>
    </font>
    <font>
      <b/>
      <sz val="10"/>
      <color rgb="FF0071CE"/>
      <name val="Calibri"/>
      <family val="2"/>
    </font>
    <font>
      <b/>
      <sz val="10"/>
      <name val="Krub"/>
      <scheme val="minor"/>
    </font>
    <font>
      <b/>
      <sz val="10"/>
      <color indexed="8"/>
      <name val="Krub"/>
      <scheme val="minor"/>
    </font>
    <font>
      <sz val="10"/>
      <color indexed="8"/>
      <name val="Krub"/>
      <scheme val="minor"/>
    </font>
    <font>
      <sz val="10"/>
      <color indexed="9"/>
      <name val="Krub"/>
      <scheme val="minor"/>
    </font>
    <font>
      <sz val="10"/>
      <name val="Krub"/>
    </font>
    <font>
      <b/>
      <sz val="10"/>
      <name val="Krub"/>
    </font>
    <font>
      <sz val="10"/>
      <name val="Krub"/>
      <family val="2"/>
    </font>
    <font>
      <b/>
      <u/>
      <sz val="10"/>
      <name val="Arial"/>
      <family val="2"/>
    </font>
    <font>
      <u/>
      <sz val="10"/>
      <color theme="10"/>
      <name val="Arial"/>
      <family val="2"/>
    </font>
    <font>
      <sz val="11"/>
      <color rgb="FF000000"/>
      <name val="Aptos Narrow"/>
      <family val="2"/>
    </font>
    <font>
      <b/>
      <sz val="10"/>
      <color theme="9"/>
      <name val="Arial"/>
      <family val="2"/>
    </font>
  </fonts>
  <fills count="6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664"/>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rgb="FFFF0000"/>
        <bgColor indexed="64"/>
      </patternFill>
    </fill>
    <fill>
      <patternFill patternType="solid">
        <fgColor theme="3"/>
        <bgColor indexed="64"/>
      </patternFill>
    </fill>
    <fill>
      <patternFill patternType="solid">
        <fgColor rgb="FFDCECF5"/>
        <bgColor indexed="64"/>
      </patternFill>
    </fill>
    <fill>
      <patternFill patternType="solid">
        <fgColor rgb="FFFFFFFF"/>
        <bgColor rgb="FF000000"/>
      </patternFill>
    </fill>
    <fill>
      <patternFill patternType="solid">
        <fgColor rgb="FFE7E6E6"/>
        <bgColor rgb="FF000000"/>
      </patternFill>
    </fill>
    <fill>
      <patternFill patternType="solid">
        <fgColor rgb="FFD9D9D9"/>
        <bgColor rgb="FF000000"/>
      </patternFill>
    </fill>
    <fill>
      <patternFill patternType="solid">
        <fgColor theme="4" tint="0.79998168889431442"/>
        <bgColor indexed="64"/>
      </patternFill>
    </fill>
    <fill>
      <patternFill patternType="solid">
        <fgColor rgb="FFFFFF00"/>
        <bgColor rgb="FF000000"/>
      </patternFill>
    </fill>
    <fill>
      <patternFill patternType="solid">
        <fgColor theme="0" tint="-0.14999847407452621"/>
        <bgColor indexed="64"/>
      </patternFill>
    </fill>
    <fill>
      <patternFill patternType="solid">
        <fgColor rgb="FFFFFF00"/>
      </patternFill>
    </fill>
    <fill>
      <patternFill patternType="solid">
        <fgColor rgb="FFFFFFE0"/>
      </patternFill>
    </fill>
    <fill>
      <patternFill patternType="solid">
        <fgColor theme="0"/>
        <bgColor indexed="64"/>
      </patternFill>
    </fill>
    <fill>
      <patternFill patternType="solid">
        <fgColor theme="3" tint="0.79998168889431442"/>
        <bgColor indexed="64"/>
      </patternFill>
    </fill>
    <fill>
      <patternFill patternType="solid">
        <fgColor theme="0"/>
        <bgColor rgb="FF000000"/>
      </patternFill>
    </fill>
    <fill>
      <patternFill patternType="solid">
        <fgColor rgb="FF003595"/>
        <bgColor rgb="FF000000"/>
      </patternFill>
    </fill>
    <fill>
      <patternFill patternType="solid">
        <fgColor rgb="FFFFFFE0"/>
        <bgColor rgb="FF000000"/>
      </patternFill>
    </fill>
    <fill>
      <patternFill patternType="solid">
        <fgColor rgb="FF003595"/>
        <bgColor indexed="64"/>
      </patternFill>
    </fill>
    <fill>
      <patternFill patternType="solid">
        <fgColor rgb="FFD9D9D9"/>
        <bgColor indexed="64"/>
      </patternFill>
    </fill>
    <fill>
      <patternFill patternType="solid">
        <fgColor rgb="FFC1E3FF"/>
        <bgColor rgb="FFC1E3FF"/>
      </patternFill>
    </fill>
    <fill>
      <patternFill patternType="solid">
        <fgColor rgb="FF84C8FF"/>
        <bgColor rgb="FF84C8FF"/>
      </patternFill>
    </fill>
    <fill>
      <patternFill patternType="solid">
        <fgColor rgb="FFCCCCCE"/>
        <bgColor rgb="FF000000"/>
      </patternFill>
    </fill>
    <fill>
      <patternFill patternType="solid">
        <fgColor rgb="FFCCCCCE"/>
        <bgColor indexed="64"/>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rgb="FF000000"/>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85">
    <xf numFmtId="0" fontId="0" fillId="0" borderId="0"/>
    <xf numFmtId="43" fontId="5" fillId="0" borderId="0" applyFont="0" applyFill="0" applyBorder="0" applyAlignment="0" applyProtection="0"/>
    <xf numFmtId="10" fontId="5" fillId="0" borderId="0" applyFont="0" applyFill="0" applyBorder="0" applyAlignment="0" applyProtection="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7" fillId="45" borderId="0" applyNumberFormat="0" applyBorder="0" applyAlignment="0" applyProtection="0"/>
    <xf numFmtId="0" fontId="5"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165" fontId="5" fillId="42" borderId="0" applyNumberFormat="0" applyFont="0" applyBorder="0" applyAlignment="0" applyProtection="0"/>
    <xf numFmtId="0" fontId="5" fillId="43" borderId="0" applyNumberFormat="0" applyFont="0" applyBorder="0" applyAlignment="0" applyProtection="0"/>
    <xf numFmtId="166" fontId="27" fillId="0" borderId="0" applyNumberFormat="0" applyProtection="0">
      <alignment vertical="top"/>
    </xf>
    <xf numFmtId="166" fontId="28" fillId="0" borderId="0" applyNumberFormat="0" applyProtection="0">
      <alignment vertical="top"/>
    </xf>
    <xf numFmtId="166" fontId="21" fillId="44" borderId="0" applyNumberFormat="0" applyProtection="0">
      <alignment vertical="top"/>
    </xf>
    <xf numFmtId="9" fontId="5" fillId="0" borderId="0" applyFont="0" applyFill="0" applyBorder="0" applyAlignment="0" applyProtection="0"/>
    <xf numFmtId="0" fontId="29" fillId="0" borderId="0" applyNumberFormat="0" applyFill="0" applyBorder="0" applyProtection="0">
      <alignment vertical="top"/>
    </xf>
    <xf numFmtId="167" fontId="21" fillId="0" borderId="0" applyFont="0" applyFill="0" applyBorder="0" applyProtection="0">
      <alignment vertical="top"/>
    </xf>
    <xf numFmtId="168" fontId="21" fillId="0" borderId="0" applyFont="0" applyFill="0" applyBorder="0" applyProtection="0">
      <alignment vertical="top"/>
    </xf>
    <xf numFmtId="169" fontId="21" fillId="0" borderId="0" applyFont="0" applyFill="0" applyBorder="0" applyProtection="0">
      <alignment vertical="top"/>
    </xf>
    <xf numFmtId="0" fontId="22" fillId="0" borderId="0"/>
    <xf numFmtId="0" fontId="23" fillId="0" borderId="0"/>
    <xf numFmtId="0" fontId="24" fillId="0" borderId="0"/>
    <xf numFmtId="168" fontId="25" fillId="0" borderId="0" applyNumberFormat="0" applyFill="0" applyBorder="0" applyProtection="0">
      <alignment vertical="top"/>
    </xf>
    <xf numFmtId="0" fontId="26" fillId="0" borderId="0" applyNumberFormat="0" applyFill="0" applyBorder="0" applyProtection="0">
      <alignment vertical="top"/>
    </xf>
    <xf numFmtId="0" fontId="21" fillId="0" borderId="0" applyNumberFormat="0" applyFill="0" applyBorder="0" applyProtection="0">
      <alignment horizontal="right" vertical="top"/>
    </xf>
    <xf numFmtId="0" fontId="21" fillId="0" borderId="0"/>
    <xf numFmtId="0" fontId="30" fillId="0" borderId="0"/>
    <xf numFmtId="0" fontId="4" fillId="0" borderId="0"/>
    <xf numFmtId="0" fontId="51" fillId="0" borderId="0" applyNumberFormat="0" applyFill="0" applyBorder="0" applyAlignment="0" applyProtection="0"/>
    <xf numFmtId="0" fontId="52" fillId="0" borderId="0"/>
    <xf numFmtId="44" fontId="5" fillId="0" borderId="0" applyFont="0" applyFill="0" applyBorder="0" applyAlignment="0" applyProtection="0"/>
    <xf numFmtId="0" fontId="3" fillId="0" borderId="0"/>
    <xf numFmtId="0" fontId="2" fillId="0" borderId="0"/>
    <xf numFmtId="0" fontId="2" fillId="0" borderId="0"/>
    <xf numFmtId="164" fontId="59" fillId="0" borderId="0" applyFont="0" applyFill="0" applyBorder="0" applyProtection="0">
      <alignment vertical="top"/>
    </xf>
    <xf numFmtId="164" fontId="33" fillId="0" borderId="0" applyFill="0" applyBorder="0" applyProtection="0">
      <alignment vertical="top"/>
    </xf>
    <xf numFmtId="177" fontId="33" fillId="0" borderId="0" applyFont="0" applyFill="0" applyBorder="0" applyProtection="0">
      <alignment vertical="top"/>
    </xf>
    <xf numFmtId="0" fontId="60" fillId="0" borderId="0" applyNumberFormat="0" applyFill="0" applyBorder="0" applyAlignment="0" applyProtection="0"/>
    <xf numFmtId="0" fontId="1" fillId="0" borderId="0"/>
    <xf numFmtId="0" fontId="32" fillId="0" borderId="0"/>
    <xf numFmtId="0" fontId="77" fillId="0" borderId="0" applyNumberFormat="0" applyFill="0" applyBorder="0" applyAlignment="0" applyProtection="0"/>
  </cellStyleXfs>
  <cellXfs count="309">
    <xf numFmtId="0" fontId="0" fillId="0" borderId="0" xfId="0"/>
    <xf numFmtId="164" fontId="31" fillId="46" borderId="0" xfId="0" applyNumberFormat="1" applyFont="1" applyFill="1" applyAlignment="1">
      <alignment vertical="top"/>
    </xf>
    <xf numFmtId="0" fontId="32" fillId="0" borderId="0" xfId="0" applyFont="1"/>
    <xf numFmtId="0" fontId="38" fillId="0" borderId="0" xfId="0" applyFont="1"/>
    <xf numFmtId="0" fontId="39" fillId="0" borderId="0" xfId="0" applyFont="1"/>
    <xf numFmtId="0" fontId="38" fillId="48" borderId="13" xfId="0" applyFont="1" applyFill="1" applyBorder="1"/>
    <xf numFmtId="0" fontId="38" fillId="0" borderId="14" xfId="0" applyFont="1" applyBorder="1" applyAlignment="1">
      <alignment wrapText="1"/>
    </xf>
    <xf numFmtId="0" fontId="37" fillId="0" borderId="0" xfId="0" applyFont="1"/>
    <xf numFmtId="0" fontId="38" fillId="0" borderId="10" xfId="0" applyFont="1" applyBorder="1"/>
    <xf numFmtId="0" fontId="38" fillId="0" borderId="14" xfId="0" applyFont="1" applyBorder="1"/>
    <xf numFmtId="0" fontId="38" fillId="0" borderId="13" xfId="0" applyFont="1" applyBorder="1"/>
    <xf numFmtId="0" fontId="37" fillId="0" borderId="13" xfId="0" applyFont="1" applyBorder="1"/>
    <xf numFmtId="0" fontId="37" fillId="49" borderId="10" xfId="0" applyFont="1" applyFill="1" applyBorder="1" applyAlignment="1">
      <alignment wrapText="1"/>
    </xf>
    <xf numFmtId="0" fontId="38" fillId="0" borderId="11" xfId="0" applyFont="1" applyBorder="1"/>
    <xf numFmtId="0" fontId="37" fillId="0" borderId="11" xfId="0" applyFont="1" applyBorder="1"/>
    <xf numFmtId="0" fontId="0" fillId="0" borderId="10" xfId="0" applyBorder="1"/>
    <xf numFmtId="0" fontId="38" fillId="0" borderId="21" xfId="0" applyFont="1" applyBorder="1"/>
    <xf numFmtId="0" fontId="38" fillId="0" borderId="17" xfId="0" applyFont="1" applyBorder="1"/>
    <xf numFmtId="0" fontId="0" fillId="0" borderId="0" xfId="0" applyAlignment="1">
      <alignment horizontal="center"/>
    </xf>
    <xf numFmtId="0" fontId="0" fillId="0" borderId="10" xfId="0" applyBorder="1" applyAlignment="1">
      <alignment horizontal="left" vertical="center"/>
    </xf>
    <xf numFmtId="0" fontId="40" fillId="0" borderId="10" xfId="0" applyFont="1" applyBorder="1"/>
    <xf numFmtId="0" fontId="0" fillId="0" borderId="10" xfId="0" applyBorder="1" applyAlignment="1">
      <alignment horizontal="left"/>
    </xf>
    <xf numFmtId="0" fontId="0" fillId="0" borderId="0" xfId="0" applyAlignment="1">
      <alignment vertical="center"/>
    </xf>
    <xf numFmtId="0" fontId="0" fillId="0" borderId="19" xfId="0" applyBorder="1"/>
    <xf numFmtId="0" fontId="19" fillId="0" borderId="0" xfId="0" applyFont="1"/>
    <xf numFmtId="0" fontId="0" fillId="0" borderId="10" xfId="0" applyBorder="1" applyAlignment="1">
      <alignment vertical="center"/>
    </xf>
    <xf numFmtId="0" fontId="40" fillId="0" borderId="19" xfId="0" applyFont="1" applyBorder="1"/>
    <xf numFmtId="0" fontId="33" fillId="0" borderId="10" xfId="0" applyFont="1" applyBorder="1"/>
    <xf numFmtId="170" fontId="0" fillId="0" borderId="0" xfId="0" applyNumberFormat="1"/>
    <xf numFmtId="0" fontId="21" fillId="53" borderId="14" xfId="0" applyFont="1" applyFill="1" applyBorder="1"/>
    <xf numFmtId="0" fontId="21" fillId="53" borderId="13" xfId="0" applyFont="1" applyFill="1" applyBorder="1"/>
    <xf numFmtId="0" fontId="0" fillId="0" borderId="0" xfId="0" applyAlignment="1">
      <alignment wrapText="1"/>
    </xf>
    <xf numFmtId="0" fontId="36" fillId="0" borderId="0" xfId="0" applyFont="1"/>
    <xf numFmtId="0" fontId="37" fillId="50" borderId="16" xfId="0" applyFont="1" applyFill="1" applyBorder="1" applyAlignment="1">
      <alignment horizontal="right" wrapText="1"/>
    </xf>
    <xf numFmtId="171" fontId="0" fillId="55" borderId="0" xfId="0" applyNumberFormat="1" applyFill="1"/>
    <xf numFmtId="0" fontId="44" fillId="0" borderId="0" xfId="0" applyFont="1"/>
    <xf numFmtId="0" fontId="0" fillId="56" borderId="0" xfId="0" applyFill="1"/>
    <xf numFmtId="0" fontId="39" fillId="56" borderId="0" xfId="0" applyFont="1" applyFill="1"/>
    <xf numFmtId="0" fontId="49" fillId="56" borderId="0" xfId="0" applyFont="1" applyFill="1"/>
    <xf numFmtId="0" fontId="48" fillId="56" borderId="0" xfId="0" applyFont="1" applyFill="1"/>
    <xf numFmtId="170" fontId="0" fillId="0" borderId="10" xfId="0" applyNumberFormat="1" applyBorder="1"/>
    <xf numFmtId="0" fontId="45" fillId="54" borderId="0" xfId="0" applyFont="1" applyFill="1"/>
    <xf numFmtId="0" fontId="53" fillId="0" borderId="0" xfId="73" applyFont="1"/>
    <xf numFmtId="0" fontId="44" fillId="0" borderId="0" xfId="73" applyFont="1"/>
    <xf numFmtId="0" fontId="45" fillId="54" borderId="0" xfId="73" applyFont="1" applyFill="1"/>
    <xf numFmtId="1" fontId="0" fillId="0" borderId="10" xfId="0" applyNumberFormat="1" applyBorder="1"/>
    <xf numFmtId="170" fontId="32" fillId="0" borderId="10" xfId="0" applyNumberFormat="1" applyFont="1" applyBorder="1" applyAlignment="1">
      <alignment horizontal="center"/>
    </xf>
    <xf numFmtId="170" fontId="0" fillId="0" borderId="16" xfId="0" applyNumberFormat="1" applyBorder="1"/>
    <xf numFmtId="0" fontId="55" fillId="0" borderId="0" xfId="0" applyFont="1"/>
    <xf numFmtId="173" fontId="0" fillId="0" borderId="0" xfId="0" applyNumberFormat="1"/>
    <xf numFmtId="0" fontId="21" fillId="53" borderId="17" xfId="0" applyFont="1" applyFill="1" applyBorder="1"/>
    <xf numFmtId="170" fontId="0" fillId="0" borderId="21" xfId="0" applyNumberFormat="1" applyBorder="1"/>
    <xf numFmtId="0" fontId="0" fillId="55" borderId="0" xfId="0" applyFill="1"/>
    <xf numFmtId="3" fontId="0" fillId="55" borderId="0" xfId="0" applyNumberFormat="1" applyFill="1"/>
    <xf numFmtId="2" fontId="38" fillId="0" borderId="15" xfId="0" applyNumberFormat="1" applyFont="1" applyBorder="1" applyAlignment="1">
      <alignment horizontal="center"/>
    </xf>
    <xf numFmtId="2" fontId="0" fillId="0" borderId="0" xfId="0" applyNumberFormat="1" applyAlignment="1">
      <alignment horizontal="center"/>
    </xf>
    <xf numFmtId="10" fontId="32" fillId="0" borderId="10" xfId="2" applyFont="1" applyBorder="1" applyAlignment="1">
      <alignment horizontal="center"/>
    </xf>
    <xf numFmtId="2" fontId="37" fillId="0" borderId="15" xfId="0" applyNumberFormat="1" applyFont="1" applyBorder="1" applyAlignment="1">
      <alignment horizontal="center"/>
    </xf>
    <xf numFmtId="2" fontId="38" fillId="0" borderId="11" xfId="0" applyNumberFormat="1" applyFont="1" applyBorder="1" applyAlignment="1">
      <alignment horizontal="center"/>
    </xf>
    <xf numFmtId="2"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0" xfId="0" applyFont="1" applyBorder="1"/>
    <xf numFmtId="2" fontId="37" fillId="0" borderId="22" xfId="0" applyNumberFormat="1" applyFont="1" applyBorder="1" applyAlignment="1">
      <alignment horizontal="center"/>
    </xf>
    <xf numFmtId="0" fontId="38" fillId="0" borderId="14" xfId="0" applyFont="1" applyBorder="1" applyAlignment="1">
      <alignment horizontal="left" vertical="center" wrapText="1"/>
    </xf>
    <xf numFmtId="164" fontId="34" fillId="46" borderId="0" xfId="0" applyNumberFormat="1" applyFont="1" applyFill="1" applyAlignment="1">
      <alignment vertical="top"/>
    </xf>
    <xf numFmtId="0" fontId="37" fillId="58" borderId="0" xfId="0" applyFont="1" applyFill="1" applyAlignment="1">
      <alignment wrapText="1"/>
    </xf>
    <xf numFmtId="44" fontId="32" fillId="56" borderId="0" xfId="74" applyFont="1" applyFill="1" applyBorder="1" applyAlignment="1">
      <alignment horizontal="right" vertical="center" wrapText="1"/>
    </xf>
    <xf numFmtId="0" fontId="42" fillId="58" borderId="0" xfId="0" applyFont="1" applyFill="1" applyAlignment="1">
      <alignment wrapText="1"/>
    </xf>
    <xf numFmtId="0" fontId="35" fillId="0" borderId="0" xfId="0" applyFont="1"/>
    <xf numFmtId="10" fontId="38" fillId="0" borderId="19" xfId="0" applyNumberFormat="1" applyFont="1" applyBorder="1"/>
    <xf numFmtId="2" fontId="35" fillId="0" borderId="10" xfId="0" applyNumberFormat="1" applyFont="1" applyBorder="1" applyAlignment="1">
      <alignment horizontal="center" vertical="center"/>
    </xf>
    <xf numFmtId="2" fontId="0" fillId="0" borderId="11" xfId="0" applyNumberFormat="1" applyBorder="1" applyAlignment="1">
      <alignment horizontal="center" vertical="center"/>
    </xf>
    <xf numFmtId="2" fontId="0" fillId="0" borderId="22" xfId="0" applyNumberFormat="1" applyBorder="1" applyAlignment="1">
      <alignment horizontal="center" vertical="center"/>
    </xf>
    <xf numFmtId="0" fontId="41" fillId="46" borderId="0" xfId="0" applyFont="1" applyFill="1" applyAlignment="1">
      <alignment horizontal="left"/>
    </xf>
    <xf numFmtId="0" fontId="45" fillId="52" borderId="0" xfId="0" applyFont="1" applyFill="1"/>
    <xf numFmtId="4" fontId="39" fillId="0" borderId="0" xfId="0" applyNumberFormat="1" applyFont="1"/>
    <xf numFmtId="0" fontId="0" fillId="0" borderId="0" xfId="0" applyAlignment="1">
      <alignment textRotation="90"/>
    </xf>
    <xf numFmtId="170" fontId="38" fillId="0" borderId="0" xfId="0" applyNumberFormat="1" applyFont="1"/>
    <xf numFmtId="10" fontId="38" fillId="0" borderId="0" xfId="0" applyNumberFormat="1" applyFont="1"/>
    <xf numFmtId="2" fontId="0" fillId="0" borderId="18" xfId="0" applyNumberFormat="1" applyBorder="1" applyAlignment="1">
      <alignment horizontal="center" vertical="center" wrapText="1"/>
    </xf>
    <xf numFmtId="10" fontId="0" fillId="0" borderId="19" xfId="0" applyNumberFormat="1" applyBorder="1" applyAlignment="1">
      <alignment horizontal="center"/>
    </xf>
    <xf numFmtId="2" fontId="0" fillId="0" borderId="10" xfId="74" applyNumberFormat="1" applyFont="1" applyBorder="1" applyAlignment="1">
      <alignment horizontal="center"/>
    </xf>
    <xf numFmtId="164" fontId="61" fillId="0" borderId="0" xfId="79" applyFont="1">
      <alignment vertical="top"/>
    </xf>
    <xf numFmtId="164" fontId="62" fillId="0" borderId="0" xfId="79" applyFont="1">
      <alignment vertical="top"/>
    </xf>
    <xf numFmtId="164" fontId="63" fillId="61" borderId="0" xfId="78" applyFont="1" applyFill="1">
      <alignment vertical="top"/>
    </xf>
    <xf numFmtId="164" fontId="61" fillId="61" borderId="0" xfId="79" applyFont="1" applyFill="1">
      <alignment vertical="top"/>
    </xf>
    <xf numFmtId="0" fontId="65" fillId="0" borderId="0" xfId="82" applyFont="1"/>
    <xf numFmtId="0" fontId="68" fillId="47" borderId="0" xfId="83" applyFont="1" applyFill="1" applyAlignment="1">
      <alignment vertical="center"/>
    </xf>
    <xf numFmtId="0" fontId="65" fillId="0" borderId="0" xfId="82" applyFont="1" applyAlignment="1">
      <alignment vertical="top"/>
    </xf>
    <xf numFmtId="0" fontId="69" fillId="0" borderId="0" xfId="82" applyFont="1" applyAlignment="1">
      <alignment vertical="top"/>
    </xf>
    <xf numFmtId="0" fontId="61" fillId="0" borderId="0" xfId="82" applyFont="1" applyAlignment="1">
      <alignment vertical="top"/>
    </xf>
    <xf numFmtId="0" fontId="61" fillId="0" borderId="0" xfId="82" applyFont="1" applyAlignment="1">
      <alignment horizontal="center" vertical="top"/>
    </xf>
    <xf numFmtId="0" fontId="70" fillId="0" borderId="0" xfId="82" applyFont="1" applyAlignment="1">
      <alignment vertical="top"/>
    </xf>
    <xf numFmtId="0" fontId="71" fillId="0" borderId="0" xfId="82" applyFont="1" applyAlignment="1">
      <alignment vertical="top"/>
    </xf>
    <xf numFmtId="0" fontId="69" fillId="0" borderId="0" xfId="82" applyFont="1" applyAlignment="1">
      <alignment horizontal="centerContinuous" vertical="top"/>
    </xf>
    <xf numFmtId="0" fontId="72" fillId="0" borderId="0" xfId="82" applyFont="1" applyAlignment="1">
      <alignment horizontal="centerContinuous" vertical="top"/>
    </xf>
    <xf numFmtId="0" fontId="61" fillId="0" borderId="0" xfId="82" applyFont="1" applyAlignment="1">
      <alignment horizontal="centerContinuous" vertical="top"/>
    </xf>
    <xf numFmtId="0" fontId="69" fillId="0" borderId="0" xfId="82" applyFont="1" applyAlignment="1">
      <alignment horizontal="center" vertical="top"/>
    </xf>
    <xf numFmtId="0" fontId="70" fillId="0" borderId="0" xfId="82" applyFont="1" applyAlignment="1">
      <alignment horizontal="centerContinuous" vertical="top"/>
    </xf>
    <xf numFmtId="0" fontId="71" fillId="0" borderId="0" xfId="82" applyFont="1" applyAlignment="1">
      <alignment horizontal="centerContinuous" vertical="top"/>
    </xf>
    <xf numFmtId="0" fontId="47" fillId="62" borderId="0" xfId="82" applyFont="1" applyFill="1" applyAlignment="1">
      <alignment vertical="top"/>
    </xf>
    <xf numFmtId="0" fontId="47" fillId="62" borderId="0" xfId="82" applyFont="1" applyFill="1" applyAlignment="1">
      <alignment wrapText="1"/>
    </xf>
    <xf numFmtId="0" fontId="47" fillId="62" borderId="0" xfId="82" applyFont="1" applyFill="1" applyAlignment="1">
      <alignment horizontal="left" vertical="center" wrapText="1"/>
    </xf>
    <xf numFmtId="0" fontId="47" fillId="62" borderId="0" xfId="82" applyFont="1" applyFill="1" applyAlignment="1">
      <alignment vertical="top" wrapText="1"/>
    </xf>
    <xf numFmtId="0" fontId="58" fillId="0" borderId="21" xfId="0" applyFont="1" applyBorder="1" applyAlignment="1">
      <alignment horizontal="left"/>
    </xf>
    <xf numFmtId="170" fontId="32" fillId="0" borderId="0" xfId="75" applyNumberFormat="1" applyFont="1" applyAlignment="1">
      <alignment horizontal="left" vertical="center" wrapText="1"/>
    </xf>
    <xf numFmtId="170" fontId="32" fillId="0" borderId="0" xfId="75" applyNumberFormat="1" applyFont="1" applyAlignment="1">
      <alignment horizontal="left" vertical="center"/>
    </xf>
    <xf numFmtId="170" fontId="32" fillId="56" borderId="29" xfId="75" applyNumberFormat="1" applyFont="1" applyFill="1" applyBorder="1" applyAlignment="1">
      <alignment vertical="center" wrapText="1"/>
    </xf>
    <xf numFmtId="0" fontId="32" fillId="0" borderId="21" xfId="75" applyFont="1" applyBorder="1" applyAlignment="1">
      <alignment horizontal="left" vertical="center" wrapText="1"/>
    </xf>
    <xf numFmtId="0" fontId="32" fillId="0" borderId="21" xfId="75" applyFont="1" applyBorder="1" applyAlignment="1">
      <alignment horizontal="left" vertical="center"/>
    </xf>
    <xf numFmtId="44" fontId="32" fillId="0" borderId="21" xfId="74" applyFont="1" applyFill="1" applyBorder="1" applyAlignment="1">
      <alignment horizontal="right" vertical="center"/>
    </xf>
    <xf numFmtId="175" fontId="32" fillId="0" borderId="10" xfId="74" applyNumberFormat="1" applyFont="1" applyFill="1" applyBorder="1" applyAlignment="1">
      <alignment horizontal="right" vertical="center" wrapText="1"/>
    </xf>
    <xf numFmtId="164" fontId="61" fillId="0" borderId="30" xfId="79" applyFont="1" applyBorder="1">
      <alignment vertical="top"/>
    </xf>
    <xf numFmtId="164" fontId="62" fillId="0" borderId="30" xfId="79" applyFont="1" applyBorder="1">
      <alignment vertical="top"/>
    </xf>
    <xf numFmtId="164" fontId="64" fillId="0" borderId="30" xfId="79" applyFont="1" applyBorder="1">
      <alignment vertical="top"/>
    </xf>
    <xf numFmtId="178" fontId="61" fillId="0" borderId="30" xfId="79" applyNumberFormat="1" applyFont="1" applyBorder="1" applyAlignment="1">
      <alignment horizontal="left" vertical="top"/>
    </xf>
    <xf numFmtId="164" fontId="61" fillId="0" borderId="30" xfId="79" applyFont="1" applyBorder="1" applyAlignment="1">
      <alignment horizontal="left" vertical="center"/>
    </xf>
    <xf numFmtId="179" fontId="61" fillId="0" borderId="30" xfId="80" applyNumberFormat="1" applyFont="1" applyBorder="1" applyAlignment="1">
      <alignment horizontal="left" vertical="top"/>
    </xf>
    <xf numFmtId="164" fontId="60" fillId="0" borderId="30" xfId="81" applyNumberFormat="1" applyBorder="1" applyAlignment="1">
      <alignment vertical="top"/>
    </xf>
    <xf numFmtId="164" fontId="65" fillId="0" borderId="30" xfId="78" applyFont="1" applyBorder="1" applyAlignment="1"/>
    <xf numFmtId="164" fontId="66" fillId="0" borderId="30" xfId="79" applyFont="1" applyBorder="1">
      <alignment vertical="top"/>
    </xf>
    <xf numFmtId="164" fontId="67" fillId="0" borderId="30" xfId="79" applyFont="1" applyBorder="1">
      <alignment vertical="top"/>
    </xf>
    <xf numFmtId="0" fontId="73" fillId="63" borderId="30" xfId="0" applyFont="1" applyFill="1" applyBorder="1"/>
    <xf numFmtId="0" fontId="73" fillId="64" borderId="30" xfId="0" applyFont="1" applyFill="1" applyBorder="1"/>
    <xf numFmtId="0" fontId="73" fillId="63" borderId="30" xfId="0" applyFont="1" applyFill="1" applyBorder="1" applyAlignment="1">
      <alignment wrapText="1"/>
    </xf>
    <xf numFmtId="2" fontId="32" fillId="0" borderId="12" xfId="0" applyNumberFormat="1" applyFont="1" applyBorder="1" applyAlignment="1">
      <alignment horizontal="center"/>
    </xf>
    <xf numFmtId="164" fontId="61" fillId="56" borderId="0" xfId="79" applyFont="1" applyFill="1">
      <alignment vertical="top"/>
    </xf>
    <xf numFmtId="0" fontId="74" fillId="48" borderId="0" xfId="0" applyFont="1" applyFill="1" applyAlignment="1">
      <alignment vertical="top"/>
    </xf>
    <xf numFmtId="0" fontId="75" fillId="48" borderId="0" xfId="0" applyFont="1" applyFill="1" applyAlignment="1">
      <alignment vertical="top"/>
    </xf>
    <xf numFmtId="0" fontId="75" fillId="0" borderId="0" xfId="0" applyFont="1" applyAlignment="1">
      <alignment vertical="top"/>
    </xf>
    <xf numFmtId="0" fontId="74" fillId="65" borderId="10" xfId="0" applyFont="1" applyFill="1" applyBorder="1" applyAlignment="1">
      <alignment vertical="top"/>
    </xf>
    <xf numFmtId="0" fontId="75" fillId="0" borderId="10" xfId="0" applyFont="1" applyBorder="1" applyAlignment="1">
      <alignment vertical="top"/>
    </xf>
    <xf numFmtId="164" fontId="62" fillId="56" borderId="0" xfId="79" applyFont="1" applyFill="1">
      <alignment vertical="top"/>
    </xf>
    <xf numFmtId="0" fontId="75" fillId="58" borderId="0" xfId="0" applyFont="1" applyFill="1" applyAlignment="1">
      <alignment vertical="top"/>
    </xf>
    <xf numFmtId="0" fontId="73" fillId="64" borderId="30" xfId="0" applyFont="1" applyFill="1" applyBorder="1" applyAlignment="1">
      <alignment wrapText="1"/>
    </xf>
    <xf numFmtId="0" fontId="73" fillId="63" borderId="31" xfId="0" applyFont="1" applyFill="1" applyBorder="1"/>
    <xf numFmtId="0" fontId="73" fillId="63" borderId="32" xfId="0" applyFont="1" applyFill="1" applyBorder="1" applyAlignment="1">
      <alignment wrapText="1"/>
    </xf>
    <xf numFmtId="0" fontId="46" fillId="66" borderId="16" xfId="0" applyFont="1" applyFill="1" applyBorder="1" applyAlignment="1">
      <alignment horizontal="center" vertical="top" wrapText="1"/>
    </xf>
    <xf numFmtId="0" fontId="40" fillId="65" borderId="10" xfId="0" applyFont="1" applyFill="1" applyBorder="1" applyAlignment="1">
      <alignment horizontal="center" vertical="center" wrapText="1"/>
    </xf>
    <xf numFmtId="0" fontId="37" fillId="65" borderId="10" xfId="0" applyFont="1" applyFill="1" applyBorder="1" applyAlignment="1">
      <alignment horizontal="center" vertical="center" wrapText="1"/>
    </xf>
    <xf numFmtId="0" fontId="25" fillId="66" borderId="10" xfId="0" applyFont="1" applyFill="1" applyBorder="1" applyAlignment="1">
      <alignment horizontal="center" vertical="center"/>
    </xf>
    <xf numFmtId="0" fontId="37" fillId="65" borderId="10" xfId="0" applyFont="1" applyFill="1" applyBorder="1" applyAlignment="1">
      <alignment wrapText="1"/>
    </xf>
    <xf numFmtId="0" fontId="37" fillId="65" borderId="16" xfId="0" applyFont="1" applyFill="1" applyBorder="1" applyAlignment="1">
      <alignment wrapText="1"/>
    </xf>
    <xf numFmtId="172" fontId="37" fillId="65" borderId="16" xfId="0" applyNumberFormat="1" applyFont="1" applyFill="1" applyBorder="1" applyAlignment="1">
      <alignment wrapText="1"/>
    </xf>
    <xf numFmtId="0" fontId="37" fillId="65" borderId="24" xfId="0" applyFont="1" applyFill="1" applyBorder="1" applyAlignment="1">
      <alignment wrapText="1"/>
    </xf>
    <xf numFmtId="0" fontId="42" fillId="66" borderId="11" xfId="0" applyFont="1" applyFill="1" applyBorder="1" applyAlignment="1">
      <alignment wrapText="1"/>
    </xf>
    <xf numFmtId="44" fontId="37" fillId="65" borderId="10" xfId="74" applyFont="1" applyFill="1" applyBorder="1" applyAlignment="1">
      <alignment wrapText="1"/>
    </xf>
    <xf numFmtId="44" fontId="37" fillId="65" borderId="12" xfId="74" applyFont="1" applyFill="1" applyBorder="1" applyAlignment="1">
      <alignment wrapText="1"/>
    </xf>
    <xf numFmtId="0" fontId="37" fillId="65" borderId="25" xfId="0" applyFont="1" applyFill="1" applyBorder="1" applyAlignment="1">
      <alignment wrapText="1"/>
    </xf>
    <xf numFmtId="0" fontId="21" fillId="66" borderId="10" xfId="0" applyFont="1" applyFill="1" applyBorder="1" applyAlignment="1">
      <alignment horizontal="center" vertical="center"/>
    </xf>
    <xf numFmtId="0" fontId="37" fillId="65" borderId="21" xfId="0" applyFont="1" applyFill="1" applyBorder="1" applyAlignment="1">
      <alignment horizontal="center" vertical="center" wrapText="1"/>
    </xf>
    <xf numFmtId="0" fontId="47" fillId="0" borderId="15" xfId="0" applyFont="1" applyBorder="1" applyAlignment="1">
      <alignment vertical="top" wrapText="1"/>
    </xf>
    <xf numFmtId="0" fontId="37" fillId="0" borderId="15" xfId="0" applyFont="1" applyBorder="1" applyAlignment="1">
      <alignment wrapText="1"/>
    </xf>
    <xf numFmtId="0" fontId="0" fillId="0" borderId="33" xfId="0" applyBorder="1"/>
    <xf numFmtId="0" fontId="38" fillId="0" borderId="10" xfId="0" applyFont="1" applyBorder="1" applyAlignment="1">
      <alignment horizontal="center"/>
    </xf>
    <xf numFmtId="170" fontId="38" fillId="0" borderId="10" xfId="0" applyNumberFormat="1" applyFont="1" applyBorder="1" applyAlignment="1">
      <alignment horizontal="center"/>
    </xf>
    <xf numFmtId="2" fontId="32" fillId="0" borderId="25" xfId="0" applyNumberFormat="1" applyFont="1" applyBorder="1" applyAlignment="1">
      <alignment horizontal="center"/>
    </xf>
    <xf numFmtId="2" fontId="32" fillId="0" borderId="16" xfId="0" applyNumberFormat="1" applyFont="1" applyBorder="1" applyAlignment="1">
      <alignment horizontal="center"/>
    </xf>
    <xf numFmtId="43" fontId="32" fillId="0" borderId="10" xfId="0" applyNumberFormat="1" applyFont="1" applyBorder="1" applyAlignment="1">
      <alignment horizontal="center"/>
    </xf>
    <xf numFmtId="175" fontId="38" fillId="0" borderId="21" xfId="74" applyNumberFormat="1" applyFont="1" applyFill="1" applyBorder="1" applyAlignment="1">
      <alignment horizontal="right"/>
    </xf>
    <xf numFmtId="9" fontId="32" fillId="0" borderId="21" xfId="2" applyNumberFormat="1" applyFont="1" applyFill="1" applyBorder="1" applyAlignment="1">
      <alignment horizontal="right" vertical="center" wrapText="1"/>
    </xf>
    <xf numFmtId="0" fontId="38" fillId="48" borderId="0" xfId="0" applyFont="1" applyFill="1"/>
    <xf numFmtId="0" fontId="38" fillId="48" borderId="15" xfId="0" applyFont="1" applyFill="1" applyBorder="1"/>
    <xf numFmtId="0" fontId="38" fillId="0" borderId="15" xfId="0" applyFont="1" applyBorder="1" applyAlignment="1">
      <alignment wrapText="1"/>
    </xf>
    <xf numFmtId="0" fontId="0" fillId="57" borderId="10" xfId="0" applyFill="1" applyBorder="1"/>
    <xf numFmtId="173" fontId="0" fillId="51" borderId="10" xfId="0" applyNumberFormat="1" applyFill="1" applyBorder="1"/>
    <xf numFmtId="173" fontId="0" fillId="0" borderId="10" xfId="0" applyNumberFormat="1" applyBorder="1"/>
    <xf numFmtId="2" fontId="21" fillId="0" borderId="10" xfId="0" applyNumberFormat="1" applyFont="1" applyBorder="1"/>
    <xf numFmtId="173" fontId="56" fillId="0" borderId="10" xfId="0" applyNumberFormat="1" applyFont="1" applyBorder="1"/>
    <xf numFmtId="2" fontId="0" fillId="0" borderId="10" xfId="0" applyNumberFormat="1" applyBorder="1"/>
    <xf numFmtId="174" fontId="0" fillId="57" borderId="10" xfId="2" applyNumberFormat="1" applyFont="1" applyFill="1" applyBorder="1"/>
    <xf numFmtId="10" fontId="0" fillId="0" borderId="10" xfId="0" applyNumberFormat="1" applyBorder="1"/>
    <xf numFmtId="0" fontId="37" fillId="65" borderId="11" xfId="0" applyFont="1" applyFill="1" applyBorder="1" applyAlignment="1">
      <alignment horizontal="center" vertical="center" wrapText="1"/>
    </xf>
    <xf numFmtId="0" fontId="37" fillId="65" borderId="11" xfId="0" applyFont="1" applyFill="1" applyBorder="1" applyAlignment="1">
      <alignment wrapText="1"/>
    </xf>
    <xf numFmtId="9" fontId="32" fillId="0" borderId="10" xfId="0" applyNumberFormat="1" applyFont="1" applyBorder="1" applyAlignment="1">
      <alignment horizontal="center"/>
    </xf>
    <xf numFmtId="2" fontId="75" fillId="0" borderId="10" xfId="0" applyNumberFormat="1" applyFont="1" applyBorder="1" applyAlignment="1">
      <alignment vertical="top" wrapText="1"/>
    </xf>
    <xf numFmtId="0" fontId="37" fillId="0" borderId="10" xfId="0" applyFont="1" applyBorder="1" applyAlignment="1">
      <alignment horizontal="center"/>
    </xf>
    <xf numFmtId="170" fontId="37" fillId="0" borderId="10" xfId="0" applyNumberFormat="1" applyFont="1" applyBorder="1" applyAlignment="1">
      <alignment horizontal="center"/>
    </xf>
    <xf numFmtId="2" fontId="19" fillId="0" borderId="10" xfId="0" applyNumberFormat="1" applyFont="1" applyBorder="1" applyAlignment="1">
      <alignment horizontal="center"/>
    </xf>
    <xf numFmtId="170" fontId="19" fillId="0" borderId="10" xfId="0" applyNumberFormat="1" applyFont="1" applyBorder="1" applyAlignment="1">
      <alignment horizontal="center"/>
    </xf>
    <xf numFmtId="170" fontId="58" fillId="0" borderId="10" xfId="0" applyNumberFormat="1" applyFont="1" applyBorder="1" applyAlignment="1">
      <alignment horizontal="center"/>
    </xf>
    <xf numFmtId="164" fontId="31" fillId="46" borderId="0" xfId="0" applyNumberFormat="1" applyFont="1" applyFill="1" applyAlignment="1">
      <alignment vertical="top" wrapText="1"/>
    </xf>
    <xf numFmtId="0" fontId="38" fillId="0" borderId="11" xfId="0" applyFont="1" applyBorder="1" applyAlignment="1">
      <alignment wrapText="1"/>
    </xf>
    <xf numFmtId="0" fontId="40" fillId="0" borderId="11" xfId="0" applyFont="1" applyBorder="1" applyAlignment="1">
      <alignment wrapText="1"/>
    </xf>
    <xf numFmtId="0" fontId="76" fillId="0" borderId="0" xfId="0" applyFont="1"/>
    <xf numFmtId="2" fontId="0" fillId="0" borderId="11" xfId="0" applyNumberFormat="1" applyBorder="1" applyAlignment="1">
      <alignment horizontal="center"/>
    </xf>
    <xf numFmtId="44" fontId="0" fillId="56" borderId="0" xfId="0" applyNumberFormat="1" applyFill="1"/>
    <xf numFmtId="2" fontId="37" fillId="0" borderId="11" xfId="0" applyNumberFormat="1" applyFont="1" applyBorder="1" applyAlignment="1">
      <alignment horizontal="center"/>
    </xf>
    <xf numFmtId="2" fontId="37" fillId="0" borderId="13" xfId="0" applyNumberFormat="1" applyFont="1" applyBorder="1" applyAlignment="1">
      <alignment horizontal="center"/>
    </xf>
    <xf numFmtId="0" fontId="58" fillId="0" borderId="21" xfId="0" applyFont="1" applyBorder="1" applyAlignment="1">
      <alignment horizontal="left" wrapText="1"/>
    </xf>
    <xf numFmtId="0" fontId="21" fillId="0" borderId="15" xfId="0" applyFont="1" applyBorder="1"/>
    <xf numFmtId="0" fontId="38" fillId="0" borderId="0" xfId="0" applyFont="1" applyAlignment="1">
      <alignment wrapText="1"/>
    </xf>
    <xf numFmtId="0" fontId="54" fillId="0" borderId="0" xfId="0" applyFont="1" applyAlignment="1">
      <alignment horizontal="center"/>
    </xf>
    <xf numFmtId="10" fontId="33" fillId="0" borderId="19" xfId="0" applyNumberFormat="1" applyFont="1" applyBorder="1"/>
    <xf numFmtId="10" fontId="21" fillId="0" borderId="19" xfId="0" applyNumberFormat="1" applyFont="1" applyBorder="1" applyAlignment="1">
      <alignment horizontal="center"/>
    </xf>
    <xf numFmtId="0" fontId="78" fillId="0" borderId="0" xfId="0" applyFont="1"/>
    <xf numFmtId="10" fontId="78" fillId="60" borderId="0" xfId="0" applyNumberFormat="1" applyFont="1" applyFill="1"/>
    <xf numFmtId="170" fontId="38" fillId="56" borderId="35" xfId="0" applyNumberFormat="1" applyFont="1" applyFill="1" applyBorder="1" applyAlignment="1">
      <alignment horizontal="center"/>
    </xf>
    <xf numFmtId="2" fontId="38" fillId="56" borderId="35" xfId="0" applyNumberFormat="1" applyFont="1" applyFill="1" applyBorder="1" applyAlignment="1">
      <alignment horizontal="center" wrapText="1"/>
    </xf>
    <xf numFmtId="0" fontId="0" fillId="0" borderId="35" xfId="0" applyBorder="1" applyAlignment="1">
      <alignment horizontal="center"/>
    </xf>
    <xf numFmtId="10" fontId="33" fillId="0" borderId="35" xfId="0" applyNumberFormat="1" applyFont="1" applyBorder="1" applyAlignment="1">
      <alignment horizontal="center"/>
    </xf>
    <xf numFmtId="0" fontId="0" fillId="0" borderId="10" xfId="0" applyBorder="1" applyAlignment="1">
      <alignment horizontal="center"/>
    </xf>
    <xf numFmtId="10" fontId="33" fillId="0" borderId="10" xfId="0" applyNumberFormat="1" applyFont="1" applyBorder="1" applyAlignment="1">
      <alignment horizontal="center"/>
    </xf>
    <xf numFmtId="0" fontId="0" fillId="0" borderId="36" xfId="0" applyBorder="1" applyAlignment="1">
      <alignment horizontal="center"/>
    </xf>
    <xf numFmtId="10" fontId="33" fillId="0" borderId="36" xfId="0" applyNumberFormat="1" applyFont="1" applyBorder="1" applyAlignment="1">
      <alignment horizontal="center"/>
    </xf>
    <xf numFmtId="2" fontId="0" fillId="0" borderId="35" xfId="0" applyNumberFormat="1" applyBorder="1" applyAlignment="1">
      <alignment horizontal="center"/>
    </xf>
    <xf numFmtId="170" fontId="38" fillId="56" borderId="10" xfId="0" applyNumberFormat="1" applyFont="1" applyFill="1" applyBorder="1" applyAlignment="1">
      <alignment horizontal="center" wrapText="1"/>
    </xf>
    <xf numFmtId="170" fontId="38" fillId="56" borderId="10" xfId="0" applyNumberFormat="1" applyFont="1" applyFill="1" applyBorder="1" applyAlignment="1">
      <alignment horizontal="center"/>
    </xf>
    <xf numFmtId="2" fontId="38" fillId="56" borderId="10" xfId="0" applyNumberFormat="1" applyFont="1" applyFill="1" applyBorder="1" applyAlignment="1">
      <alignment horizontal="center" wrapText="1"/>
    </xf>
    <xf numFmtId="2" fontId="0" fillId="0" borderId="10" xfId="0" applyNumberFormat="1" applyBorder="1" applyAlignment="1">
      <alignment horizontal="center"/>
    </xf>
    <xf numFmtId="176" fontId="33" fillId="0" borderId="10" xfId="0" applyNumberFormat="1" applyFont="1" applyBorder="1" applyAlignment="1">
      <alignment horizontal="center"/>
    </xf>
    <xf numFmtId="0" fontId="32" fillId="0" borderId="10" xfId="0" applyFont="1" applyBorder="1"/>
    <xf numFmtId="0" fontId="38" fillId="0" borderId="34" xfId="0" applyFont="1" applyBorder="1" applyAlignment="1">
      <alignment horizontal="center"/>
    </xf>
    <xf numFmtId="170" fontId="38" fillId="56" borderId="35" xfId="0" applyNumberFormat="1" applyFont="1" applyFill="1" applyBorder="1" applyAlignment="1">
      <alignment horizontal="center" wrapText="1"/>
    </xf>
    <xf numFmtId="176" fontId="33" fillId="0" borderId="35" xfId="0" applyNumberFormat="1" applyFont="1" applyBorder="1" applyAlignment="1">
      <alignment horizontal="center"/>
    </xf>
    <xf numFmtId="0" fontId="38" fillId="0" borderId="35" xfId="0" applyFont="1" applyBorder="1"/>
    <xf numFmtId="0" fontId="38" fillId="0" borderId="38" xfId="0" applyFont="1" applyBorder="1"/>
    <xf numFmtId="0" fontId="38" fillId="0" borderId="39" xfId="0" applyFont="1" applyBorder="1" applyAlignment="1">
      <alignment horizontal="center"/>
    </xf>
    <xf numFmtId="0" fontId="38" fillId="0" borderId="40" xfId="0" applyFont="1" applyBorder="1"/>
    <xf numFmtId="0" fontId="32" fillId="0" borderId="40" xfId="0" applyFont="1" applyBorder="1"/>
    <xf numFmtId="0" fontId="0" fillId="0" borderId="40" xfId="0" applyBorder="1"/>
    <xf numFmtId="0" fontId="38" fillId="0" borderId="41" xfId="0" applyFont="1" applyBorder="1" applyAlignment="1">
      <alignment horizontal="center"/>
    </xf>
    <xf numFmtId="170" fontId="38" fillId="56" borderId="36" xfId="0" applyNumberFormat="1" applyFont="1" applyFill="1" applyBorder="1" applyAlignment="1">
      <alignment horizontal="center" wrapText="1"/>
    </xf>
    <xf numFmtId="170" fontId="38" fillId="56" borderId="36" xfId="0" applyNumberFormat="1" applyFont="1" applyFill="1" applyBorder="1" applyAlignment="1">
      <alignment horizontal="center"/>
    </xf>
    <xf numFmtId="2" fontId="38" fillId="56" borderId="36" xfId="0" applyNumberFormat="1" applyFont="1" applyFill="1" applyBorder="1" applyAlignment="1">
      <alignment horizontal="center" wrapText="1"/>
    </xf>
    <xf numFmtId="2" fontId="0" fillId="0" borderId="36" xfId="0" applyNumberFormat="1" applyBorder="1" applyAlignment="1">
      <alignment horizontal="center"/>
    </xf>
    <xf numFmtId="176" fontId="33" fillId="0" borderId="36" xfId="0" applyNumberFormat="1" applyFont="1" applyBorder="1" applyAlignment="1">
      <alignment horizontal="center"/>
    </xf>
    <xf numFmtId="0" fontId="0" fillId="0" borderId="36" xfId="0" applyBorder="1"/>
    <xf numFmtId="0" fontId="38" fillId="0" borderId="36" xfId="0" applyFont="1" applyBorder="1"/>
    <xf numFmtId="0" fontId="0" fillId="0" borderId="42" xfId="0" applyBorder="1"/>
    <xf numFmtId="0" fontId="37" fillId="65" borderId="37" xfId="0" applyFont="1" applyFill="1" applyBorder="1" applyAlignment="1">
      <alignment wrapText="1"/>
    </xf>
    <xf numFmtId="0" fontId="37" fillId="65" borderId="43" xfId="0" applyFont="1" applyFill="1" applyBorder="1" applyAlignment="1">
      <alignment horizontal="center" vertical="center" wrapText="1"/>
    </xf>
    <xf numFmtId="0" fontId="37" fillId="65" borderId="44" xfId="0" applyFont="1" applyFill="1" applyBorder="1" applyAlignment="1">
      <alignment horizontal="center" vertical="center" wrapText="1"/>
    </xf>
    <xf numFmtId="0" fontId="19" fillId="66" borderId="44" xfId="0" applyFont="1" applyFill="1" applyBorder="1" applyAlignment="1">
      <alignment horizontal="center" vertical="center"/>
    </xf>
    <xf numFmtId="0" fontId="37" fillId="65" borderId="45" xfId="0" applyFont="1" applyFill="1" applyBorder="1" applyAlignment="1">
      <alignment horizontal="center" vertical="center" wrapText="1"/>
    </xf>
    <xf numFmtId="170" fontId="32" fillId="0" borderId="12" xfId="0" applyNumberFormat="1" applyFont="1" applyBorder="1" applyAlignment="1">
      <alignment horizontal="center"/>
    </xf>
    <xf numFmtId="0" fontId="42" fillId="66" borderId="37" xfId="0" applyFont="1" applyFill="1" applyBorder="1" applyAlignment="1">
      <alignment wrapText="1"/>
    </xf>
    <xf numFmtId="0" fontId="74" fillId="65" borderId="21" xfId="0" applyFont="1" applyFill="1" applyBorder="1" applyAlignment="1">
      <alignment vertical="top"/>
    </xf>
    <xf numFmtId="0" fontId="75" fillId="0" borderId="21" xfId="0" applyFont="1" applyBorder="1" applyAlignment="1">
      <alignment vertical="top"/>
    </xf>
    <xf numFmtId="0" fontId="74" fillId="0" borderId="29" xfId="0" applyFont="1" applyBorder="1" applyAlignment="1">
      <alignment vertical="top"/>
    </xf>
    <xf numFmtId="0" fontId="75" fillId="0" borderId="29" xfId="0" applyFont="1" applyBorder="1" applyAlignment="1">
      <alignment vertical="top"/>
    </xf>
    <xf numFmtId="0" fontId="17" fillId="0" borderId="0" xfId="0" applyFont="1"/>
    <xf numFmtId="0" fontId="79" fillId="0" borderId="0" xfId="0" applyFont="1"/>
    <xf numFmtId="176" fontId="33" fillId="0" borderId="11" xfId="0" applyNumberFormat="1" applyFont="1" applyBorder="1" applyAlignment="1">
      <alignment horizontal="center"/>
    </xf>
    <xf numFmtId="0" fontId="21" fillId="0" borderId="0" xfId="71" applyFont="1" applyAlignment="1">
      <alignment horizontal="left" vertical="top"/>
    </xf>
    <xf numFmtId="0" fontId="0" fillId="0" borderId="0" xfId="0" applyAlignment="1">
      <alignment horizontal="center"/>
    </xf>
    <xf numFmtId="0" fontId="21" fillId="66" borderId="21" xfId="0" applyFont="1" applyFill="1" applyBorder="1" applyAlignment="1">
      <alignment horizontal="center" vertical="center"/>
    </xf>
    <xf numFmtId="0" fontId="21" fillId="66" borderId="20" xfId="0" applyFont="1" applyFill="1" applyBorder="1" applyAlignment="1">
      <alignment horizontal="center" vertical="center"/>
    </xf>
    <xf numFmtId="0" fontId="21" fillId="66" borderId="12" xfId="0" applyFont="1" applyFill="1" applyBorder="1" applyAlignment="1">
      <alignment horizontal="center" vertical="center"/>
    </xf>
    <xf numFmtId="164" fontId="63" fillId="61" borderId="0" xfId="78" applyFont="1" applyFill="1" applyAlignment="1">
      <alignment horizontal="left" vertical="top"/>
    </xf>
    <xf numFmtId="0" fontId="43" fillId="48" borderId="0" xfId="0" applyFont="1" applyFill="1" applyAlignment="1">
      <alignment horizontal="left" vertical="top" wrapText="1"/>
    </xf>
    <xf numFmtId="0" fontId="54" fillId="0" borderId="0" xfId="0" applyFont="1" applyAlignment="1">
      <alignment horizontal="center"/>
    </xf>
    <xf numFmtId="0" fontId="38" fillId="0" borderId="24" xfId="0" applyFont="1" applyBorder="1" applyAlignment="1">
      <alignment horizontal="center" vertical="center" wrapText="1"/>
    </xf>
    <xf numFmtId="0" fontId="38" fillId="0" borderId="28" xfId="0" applyFont="1" applyBorder="1" applyAlignment="1">
      <alignment horizontal="center" vertical="center" wrapText="1"/>
    </xf>
    <xf numFmtId="0" fontId="38" fillId="0" borderId="25" xfId="0" applyFont="1" applyBorder="1" applyAlignment="1">
      <alignment horizontal="center" vertical="center" wrapText="1"/>
    </xf>
    <xf numFmtId="0" fontId="38" fillId="0" borderId="26" xfId="0" applyFont="1" applyBorder="1" applyAlignment="1">
      <alignment horizontal="center" vertical="center" wrapText="1"/>
    </xf>
    <xf numFmtId="0" fontId="38" fillId="0" borderId="0" xfId="0" applyFont="1" applyAlignment="1">
      <alignment horizontal="center" vertical="center" wrapText="1"/>
    </xf>
    <xf numFmtId="0" fontId="38" fillId="0" borderId="27" xfId="0" applyFont="1" applyBorder="1" applyAlignment="1">
      <alignment horizontal="center" vertical="center" wrapText="1"/>
    </xf>
    <xf numFmtId="0" fontId="38" fillId="0" borderId="17"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14" xfId="0" applyFont="1" applyBorder="1" applyAlignment="1">
      <alignment horizontal="center" vertical="center" wrapText="1"/>
    </xf>
    <xf numFmtId="0" fontId="19" fillId="66" borderId="21" xfId="0" applyFont="1" applyFill="1" applyBorder="1" applyAlignment="1">
      <alignment horizontal="center"/>
    </xf>
    <xf numFmtId="0" fontId="19" fillId="66" borderId="20" xfId="0" applyFont="1" applyFill="1" applyBorder="1" applyAlignment="1">
      <alignment horizontal="center"/>
    </xf>
    <xf numFmtId="0" fontId="19" fillId="66" borderId="12" xfId="0" applyFont="1" applyFill="1" applyBorder="1" applyAlignment="1">
      <alignment horizontal="center"/>
    </xf>
    <xf numFmtId="0" fontId="19" fillId="66" borderId="10" xfId="0" applyFont="1" applyFill="1" applyBorder="1" applyAlignment="1">
      <alignment horizontal="center"/>
    </xf>
    <xf numFmtId="0" fontId="38" fillId="66" borderId="10" xfId="0" applyFont="1" applyFill="1" applyBorder="1" applyAlignment="1">
      <alignment horizontal="left" vertical="center" wrapText="1"/>
    </xf>
    <xf numFmtId="0" fontId="32" fillId="0" borderId="10" xfId="75" applyFont="1" applyBorder="1" applyAlignment="1">
      <alignment horizontal="left" vertical="center" wrapText="1"/>
    </xf>
    <xf numFmtId="0" fontId="38" fillId="0" borderId="10" xfId="0" applyFont="1" applyBorder="1" applyAlignment="1">
      <alignment horizontal="center" vertical="center" wrapText="1"/>
    </xf>
    <xf numFmtId="9" fontId="32" fillId="0" borderId="10" xfId="58" applyFont="1" applyFill="1" applyBorder="1" applyAlignment="1">
      <alignment horizontal="center" vertical="center" wrapText="1"/>
    </xf>
    <xf numFmtId="0" fontId="32" fillId="0" borderId="13" xfId="75" applyFont="1" applyBorder="1" applyAlignment="1">
      <alignment horizontal="left" vertical="center" wrapText="1"/>
    </xf>
    <xf numFmtId="9" fontId="32" fillId="0" borderId="21" xfId="58" applyFont="1" applyFill="1" applyBorder="1" applyAlignment="1">
      <alignment horizontal="center" vertical="center" wrapText="1"/>
    </xf>
    <xf numFmtId="0" fontId="32" fillId="0" borderId="11" xfId="75" applyFont="1" applyBorder="1" applyAlignment="1">
      <alignment horizontal="left" vertical="center" wrapText="1"/>
    </xf>
    <xf numFmtId="0" fontId="38" fillId="0" borderId="16" xfId="0" applyFont="1" applyBorder="1" applyAlignment="1">
      <alignment horizontal="center" vertical="center" wrapText="1"/>
    </xf>
    <xf numFmtId="0" fontId="38" fillId="0" borderId="23" xfId="0" applyFont="1" applyBorder="1" applyAlignment="1">
      <alignment horizontal="center" vertical="center" wrapText="1"/>
    </xf>
    <xf numFmtId="0" fontId="38" fillId="0" borderId="13" xfId="0" applyFont="1" applyBorder="1" applyAlignment="1">
      <alignment horizontal="center" vertical="center" wrapText="1"/>
    </xf>
    <xf numFmtId="9" fontId="32" fillId="0" borderId="16" xfId="58" applyFont="1" applyFill="1" applyBorder="1" applyAlignment="1">
      <alignment horizontal="center" vertical="center" wrapText="1"/>
    </xf>
    <xf numFmtId="9" fontId="32" fillId="0" borderId="23" xfId="58" applyFont="1" applyFill="1" applyBorder="1" applyAlignment="1">
      <alignment horizontal="center" vertical="center" wrapText="1"/>
    </xf>
    <xf numFmtId="9" fontId="32" fillId="0" borderId="13" xfId="58" applyFont="1" applyFill="1" applyBorder="1" applyAlignment="1">
      <alignment horizontal="center" vertical="center" wrapText="1"/>
    </xf>
    <xf numFmtId="0" fontId="32" fillId="0" borderId="16" xfId="75" applyFont="1" applyBorder="1" applyAlignment="1">
      <alignment horizontal="left" vertical="center" wrapText="1"/>
    </xf>
    <xf numFmtId="0" fontId="57" fillId="59" borderId="0" xfId="0" applyFont="1" applyFill="1" applyAlignment="1">
      <alignment vertical="top"/>
    </xf>
    <xf numFmtId="0" fontId="38" fillId="66" borderId="13" xfId="0" applyFont="1" applyFill="1" applyBorder="1" applyAlignment="1">
      <alignment horizontal="left" vertical="center" wrapText="1"/>
    </xf>
    <xf numFmtId="0" fontId="38" fillId="0" borderId="13" xfId="0" applyFont="1" applyBorder="1" applyAlignment="1">
      <alignment horizontal="left" vertical="center" wrapText="1"/>
    </xf>
    <xf numFmtId="0" fontId="38" fillId="0" borderId="10" xfId="0" applyFont="1" applyBorder="1" applyAlignment="1">
      <alignment horizontal="left" vertical="center" wrapText="1"/>
    </xf>
    <xf numFmtId="9" fontId="32" fillId="0" borderId="13" xfId="58" applyFont="1" applyFill="1" applyBorder="1" applyAlignment="1">
      <alignment horizontal="left" vertical="center" wrapText="1"/>
    </xf>
    <xf numFmtId="9" fontId="32" fillId="0" borderId="10" xfId="58" applyFont="1" applyFill="1" applyBorder="1" applyAlignment="1">
      <alignment horizontal="left" vertical="center" wrapText="1"/>
    </xf>
    <xf numFmtId="0" fontId="32" fillId="0" borderId="0" xfId="75" applyFont="1" applyAlignment="1">
      <alignment horizontal="left" vertical="center" wrapText="1"/>
    </xf>
    <xf numFmtId="0" fontId="32" fillId="0" borderId="12" xfId="75" applyFont="1" applyBorder="1" applyAlignment="1">
      <alignment horizontal="left" vertical="center" wrapText="1"/>
    </xf>
    <xf numFmtId="9" fontId="32" fillId="0" borderId="21" xfId="58" applyFont="1" applyBorder="1" applyAlignment="1">
      <alignment horizontal="center" vertical="center" wrapText="1"/>
    </xf>
    <xf numFmtId="0" fontId="77" fillId="0" borderId="13" xfId="84" applyFill="1" applyBorder="1" applyAlignment="1">
      <alignment horizontal="left" vertical="center" wrapText="1"/>
    </xf>
    <xf numFmtId="0" fontId="77" fillId="0" borderId="10" xfId="84" applyFill="1" applyBorder="1" applyAlignment="1">
      <alignment horizontal="left" vertical="center" wrapText="1"/>
    </xf>
    <xf numFmtId="9" fontId="32" fillId="0" borderId="24" xfId="58" applyFont="1" applyBorder="1" applyAlignment="1">
      <alignment horizontal="center" vertical="center" wrapText="1"/>
    </xf>
    <xf numFmtId="9" fontId="32" fillId="0" borderId="26" xfId="58" applyFont="1" applyBorder="1" applyAlignment="1">
      <alignment horizontal="center" vertical="center" wrapText="1"/>
    </xf>
    <xf numFmtId="9" fontId="32" fillId="0" borderId="17" xfId="58" applyFont="1" applyBorder="1" applyAlignment="1">
      <alignment horizontal="center" vertical="center" wrapText="1"/>
    </xf>
    <xf numFmtId="0" fontId="32" fillId="0" borderId="14" xfId="75" applyFont="1" applyBorder="1" applyAlignment="1">
      <alignment horizontal="left" vertical="center" wrapText="1"/>
    </xf>
    <xf numFmtId="0" fontId="0" fillId="0" borderId="10" xfId="0" applyBorder="1" applyAlignment="1">
      <alignment vertical="center"/>
    </xf>
    <xf numFmtId="9" fontId="32" fillId="0" borderId="24" xfId="58" applyFont="1" applyFill="1" applyBorder="1" applyAlignment="1">
      <alignment horizontal="center" vertical="center" wrapText="1"/>
    </xf>
    <xf numFmtId="9" fontId="32" fillId="0" borderId="26" xfId="58" applyFont="1" applyFill="1" applyBorder="1" applyAlignment="1">
      <alignment horizontal="center" vertical="center" wrapText="1"/>
    </xf>
    <xf numFmtId="9" fontId="32" fillId="0" borderId="17" xfId="58" applyFont="1" applyFill="1" applyBorder="1" applyAlignment="1">
      <alignment horizontal="center" vertical="center" wrapText="1"/>
    </xf>
    <xf numFmtId="9" fontId="32" fillId="0" borderId="17" xfId="58" applyFont="1" applyFill="1" applyBorder="1" applyAlignment="1">
      <alignment horizontal="left" vertical="center" wrapText="1"/>
    </xf>
    <xf numFmtId="9" fontId="32" fillId="0" borderId="21" xfId="58" applyFont="1" applyFill="1" applyBorder="1" applyAlignment="1">
      <alignment horizontal="left" vertical="center" wrapText="1"/>
    </xf>
    <xf numFmtId="0" fontId="77" fillId="0" borderId="13" xfId="84" applyBorder="1" applyAlignment="1">
      <alignment horizontal="left" vertical="center" wrapText="1"/>
    </xf>
    <xf numFmtId="0" fontId="77" fillId="0" borderId="10" xfId="84" applyBorder="1" applyAlignment="1">
      <alignment horizontal="left" vertical="center" wrapText="1"/>
    </xf>
    <xf numFmtId="0" fontId="77" fillId="0" borderId="16" xfId="84" applyBorder="1" applyAlignment="1">
      <alignment horizontal="left" vertical="center" wrapText="1"/>
    </xf>
    <xf numFmtId="0" fontId="77" fillId="0" borderId="11" xfId="84" applyBorder="1" applyAlignment="1">
      <alignment horizontal="left" vertical="center" wrapText="1"/>
    </xf>
    <xf numFmtId="0" fontId="41" fillId="46" borderId="0" xfId="0" applyFont="1" applyFill="1" applyAlignment="1">
      <alignment horizontal="left"/>
    </xf>
    <xf numFmtId="164" fontId="31" fillId="46" borderId="0" xfId="0" applyNumberFormat="1" applyFont="1" applyFill="1" applyAlignment="1">
      <alignment horizontal="left" vertical="top"/>
    </xf>
    <xf numFmtId="0" fontId="37" fillId="65" borderId="24" xfId="0" applyFont="1" applyFill="1" applyBorder="1" applyAlignment="1">
      <alignment horizontal="center" wrapText="1"/>
    </xf>
    <xf numFmtId="0" fontId="37" fillId="65" borderId="28" xfId="0" applyFont="1" applyFill="1" applyBorder="1" applyAlignment="1">
      <alignment horizontal="center" wrapText="1"/>
    </xf>
    <xf numFmtId="0" fontId="37" fillId="65" borderId="25" xfId="0" applyFont="1" applyFill="1" applyBorder="1" applyAlignment="1">
      <alignment horizontal="center" wrapText="1"/>
    </xf>
  </cellXfs>
  <cellStyles count="85">
    <cellStyle name="20% - Accent1" xfId="21" builtinId="30" hidden="1"/>
    <cellStyle name="20% - Accent2" xfId="25" builtinId="34" hidden="1"/>
    <cellStyle name="20% - Accent3" xfId="29" builtinId="38" hidden="1"/>
    <cellStyle name="20% - Accent4" xfId="33" builtinId="42" hidden="1"/>
    <cellStyle name="20% - Accent5" xfId="37" builtinId="46" hidden="1"/>
    <cellStyle name="20% - Accent6" xfId="41" builtinId="50" hidden="1"/>
    <cellStyle name="40% - Accent1" xfId="22" builtinId="31" hidden="1"/>
    <cellStyle name="40% - Accent2" xfId="26" builtinId="35" hidden="1"/>
    <cellStyle name="40% - Accent3" xfId="30" builtinId="39" hidden="1"/>
    <cellStyle name="40% - Accent4" xfId="34" builtinId="43" hidden="1"/>
    <cellStyle name="40% - Accent5" xfId="38" builtinId="47" hidden="1"/>
    <cellStyle name="40% - Accent6" xfId="42" builtinId="51" hidden="1"/>
    <cellStyle name="60% - Accent1" xfId="23" builtinId="32" hidden="1"/>
    <cellStyle name="60% - Accent2" xfId="27" builtinId="36" hidden="1"/>
    <cellStyle name="60% - Accent3" xfId="31" builtinId="40" hidden="1"/>
    <cellStyle name="60% - Accent4" xfId="35" builtinId="44" hidden="1"/>
    <cellStyle name="60% - Accent5" xfId="39" builtinId="48" hidden="1"/>
    <cellStyle name="60% - Accent6" xfId="43" builtinId="52" hidden="1"/>
    <cellStyle name="Accent1" xfId="20" builtinId="29" hidden="1"/>
    <cellStyle name="Accent2" xfId="24" builtinId="33" hidden="1"/>
    <cellStyle name="Accent3" xfId="28" builtinId="37" hidden="1"/>
    <cellStyle name="Accent4" xfId="32" builtinId="41" hidden="1"/>
    <cellStyle name="Accent5" xfId="36" builtinId="45" hidden="1"/>
    <cellStyle name="Accent6" xfId="40" builtinId="49" hidden="1"/>
    <cellStyle name="Bad" xfId="9" builtinId="27" hidden="1"/>
    <cellStyle name="Calculation" xfId="13" builtinId="22" hidden="1"/>
    <cellStyle name="Check Cell" xfId="15" builtinId="23" hidden="1"/>
    <cellStyle name="Column 1" xfId="66" xr:uid="{00000000-0005-0000-0000-00001B000000}"/>
    <cellStyle name="Column 2 + 3" xfId="67" xr:uid="{00000000-0005-0000-0000-00001C000000}"/>
    <cellStyle name="Column 4" xfId="68" xr:uid="{00000000-0005-0000-0000-00001D000000}"/>
    <cellStyle name="Comma" xfId="1" builtinId="3" customBuiltin="1"/>
    <cellStyle name="Counterflow" xfId="54" xr:uid="{00000000-0005-0000-0000-00001F000000}"/>
    <cellStyle name="Currency" xfId="74" builtinId="4"/>
    <cellStyle name="DateLong" xfId="60" xr:uid="{00000000-0005-0000-0000-000020000000}"/>
    <cellStyle name="DateShort" xfId="61" xr:uid="{00000000-0005-0000-0000-000021000000}"/>
    <cellStyle name="Documentation" xfId="59" xr:uid="{00000000-0005-0000-0000-000022000000}"/>
    <cellStyle name="Explanatory Text" xfId="18" builtinId="53" hidden="1"/>
    <cellStyle name="Export" xfId="56" xr:uid="{00000000-0005-0000-0000-000024000000}"/>
    <cellStyle name="Factor" xfId="62" xr:uid="{00000000-0005-0000-0000-000025000000}"/>
    <cellStyle name="Good" xfId="8" builtinId="26" hidden="1"/>
    <cellStyle name="Hard coded" xfId="57" xr:uid="{00000000-0005-0000-0000-000027000000}"/>
    <cellStyle name="Heading 1" xfId="4" builtinId="16" hidden="1"/>
    <cellStyle name="Heading 2" xfId="5" builtinId="17" hidden="1"/>
    <cellStyle name="Heading 3" xfId="6" builtinId="18" hidden="1"/>
    <cellStyle name="Heading 4" xfId="7" builtinId="19" hidden="1"/>
    <cellStyle name="Hyperlink" xfId="84" builtinId="8"/>
    <cellStyle name="Hyperlink 2" xfId="72" xr:uid="{C52EDF34-5AE6-4A66-962D-33EABA86FD44}"/>
    <cellStyle name="Hyperlink 2 2" xfId="81" xr:uid="{6F1DAED3-F414-44A7-AA4E-331B3205DC46}"/>
    <cellStyle name="Import" xfId="55" xr:uid="{00000000-0005-0000-0000-00002C000000}"/>
    <cellStyle name="Input" xfId="11" builtinId="20" hidden="1"/>
    <cellStyle name="Level 1 Heading" xfId="63" xr:uid="{00000000-0005-0000-0000-00002E000000}"/>
    <cellStyle name="Level 2 Heading" xfId="64" xr:uid="{00000000-0005-0000-0000-00002F000000}"/>
    <cellStyle name="Level 3 Heading" xfId="65" xr:uid="{00000000-0005-0000-0000-000030000000}"/>
    <cellStyle name="Linked Cell" xfId="14" builtinId="24" hidden="1"/>
    <cellStyle name="Neutral" xfId="10" builtinId="28" hidden="1"/>
    <cellStyle name="Normal" xfId="0" builtinId="0"/>
    <cellStyle name="Normal 2" xfId="69" xr:uid="{00000000-0005-0000-0000-000034000000}"/>
    <cellStyle name="Normal 2 2" xfId="79" xr:uid="{7D82C523-E176-4D59-B27E-9F41F9BA2CBD}"/>
    <cellStyle name="Normal 3" xfId="70" xr:uid="{00000000-0005-0000-0000-000035000000}"/>
    <cellStyle name="Normal 3 2" xfId="75" xr:uid="{A012FE9D-EA04-43B4-965A-74F43AF2C34B}"/>
    <cellStyle name="Normal 4" xfId="71" xr:uid="{165B61C7-AB00-4489-8D32-0A985A212656}"/>
    <cellStyle name="Normal 5" xfId="73" xr:uid="{6E76781F-B7A6-45B4-AD32-04E7F64C6EF0}"/>
    <cellStyle name="Normal 6" xfId="76" xr:uid="{32346085-B685-42F9-ABD7-7BD23971852B}"/>
    <cellStyle name="Normal 7 2" xfId="78" xr:uid="{7714D3C9-A1B4-447F-BFD7-9EB9C305891A}"/>
    <cellStyle name="Normal 7 2 2" xfId="83" xr:uid="{8C63F177-6FEC-49BC-B423-C85A4CE58F6C}"/>
    <cellStyle name="Normal 8" xfId="82" xr:uid="{CC3515C7-9C3F-49B9-946B-5FD00D2FCB58}"/>
    <cellStyle name="Normal 9" xfId="77" xr:uid="{C32033EA-296C-41DF-BC21-79F4EF5198D3}"/>
    <cellStyle name="Note" xfId="17" builtinId="10" hidden="1"/>
    <cellStyle name="Output" xfId="12" builtinId="21" hidden="1"/>
    <cellStyle name="Pantone 130C" xfId="47" xr:uid="{00000000-0005-0000-0000-000038000000}"/>
    <cellStyle name="Pantone 179C" xfId="52" xr:uid="{00000000-0005-0000-0000-000039000000}"/>
    <cellStyle name="Pantone 232C" xfId="51" xr:uid="{00000000-0005-0000-0000-00003A000000}"/>
    <cellStyle name="Pantone 2745C" xfId="50" xr:uid="{00000000-0005-0000-0000-00003B000000}"/>
    <cellStyle name="Pantone 279C" xfId="45" xr:uid="{00000000-0005-0000-0000-00003C000000}"/>
    <cellStyle name="Pantone 281C" xfId="44" xr:uid="{00000000-0005-0000-0000-00003D000000}"/>
    <cellStyle name="Pantone 451C" xfId="46" xr:uid="{00000000-0005-0000-0000-00003E000000}"/>
    <cellStyle name="Pantone 583C" xfId="49" xr:uid="{00000000-0005-0000-0000-00003F000000}"/>
    <cellStyle name="Pantone 633C" xfId="48" xr:uid="{00000000-0005-0000-0000-000040000000}"/>
    <cellStyle name="Percent" xfId="2" builtinId="5" customBuiltin="1"/>
    <cellStyle name="Percent [0]" xfId="58" xr:uid="{00000000-0005-0000-0000-000042000000}"/>
    <cellStyle name="Title" xfId="3" builtinId="15" hidden="1"/>
    <cellStyle name="Total" xfId="19" builtinId="25" hidden="1"/>
    <cellStyle name="Warning Text" xfId="16" builtinId="11" customBuiltin="1"/>
    <cellStyle name="WIP" xfId="53" xr:uid="{00000000-0005-0000-0000-000046000000}"/>
    <cellStyle name="Year" xfId="80" xr:uid="{7195DD77-BADA-4451-A186-F1072156429D}"/>
  </cellStyles>
  <dxfs count="38">
    <dxf>
      <fill>
        <patternFill>
          <bgColor theme="7" tint="0.59996337778862885"/>
        </patternFill>
      </fill>
    </dxf>
    <dxf>
      <fill>
        <patternFill>
          <bgColor theme="7" tint="0.79998168889431442"/>
        </patternFill>
      </fill>
    </dxf>
    <dxf>
      <fill>
        <patternFill>
          <bgColor theme="8" tint="0.79998168889431442"/>
        </patternFill>
      </fill>
    </dxf>
    <dxf>
      <numFmt numFmtId="170" formatCode="0.000"/>
      <fill>
        <patternFill patternType="none">
          <fgColor indexed="64"/>
          <bgColor auto="1"/>
        </patternFill>
      </fill>
      <border diagonalUp="0" diagonalDown="0" outline="0">
        <left style="thin">
          <color indexed="64"/>
        </left>
        <right/>
        <top style="thin">
          <color indexed="64"/>
        </top>
        <bottom style="thin">
          <color indexed="64"/>
        </bottom>
      </border>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left/>
        <right style="thin">
          <color indexed="64"/>
        </right>
        <top/>
        <bottom style="thin">
          <color indexed="64"/>
        </bottom>
        <vertical/>
        <horizontal/>
      </border>
    </dxf>
    <dxf>
      <border outline="0">
        <bottom style="thin">
          <color indexed="64"/>
        </bottom>
      </border>
    </dxf>
    <dxf>
      <border outline="0">
        <right style="thin">
          <color indexed="64"/>
        </right>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numFmt numFmtId="170" formatCode="0.00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indexed="8"/>
        <name val="Krub"/>
        <scheme val="minor"/>
      </font>
    </dxf>
    <dxf>
      <font>
        <b val="0"/>
        <i val="0"/>
        <strike val="0"/>
        <condense val="0"/>
        <extend val="0"/>
        <outline val="0"/>
        <shadow val="0"/>
        <u val="none"/>
        <vertAlign val="baseline"/>
        <sz val="11"/>
        <color indexed="8"/>
        <name val="Krub"/>
        <scheme val="minor"/>
      </font>
    </dxf>
    <dxf>
      <font>
        <b val="0"/>
        <i val="0"/>
        <strike val="0"/>
        <condense val="0"/>
        <extend val="0"/>
        <outline val="0"/>
        <shadow val="0"/>
        <u val="none"/>
        <vertAlign val="baseline"/>
        <sz val="11"/>
        <color indexed="8"/>
        <name val="Krub"/>
        <scheme val="minor"/>
      </font>
    </dxf>
    <dxf>
      <border outline="0">
        <bottom style="thin">
          <color indexed="64"/>
        </bottom>
      </border>
    </dxf>
    <dxf>
      <border outline="0">
        <right style="thin">
          <color indexed="64"/>
        </right>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border diagonalUp="0" diagonalDown="0" outline="0">
        <left style="thin">
          <color indexed="64"/>
        </left>
        <right style="thin">
          <color indexed="64"/>
        </right>
        <top/>
        <bottom/>
      </border>
    </dxf>
    <dxf>
      <alignment horizontal="general" vertical="bottom" textRotation="0" wrapText="1"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border diagonalUp="0" diagonalDown="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theme="0"/>
        <name val="Krub"/>
        <family val="2"/>
        <scheme val="minor"/>
      </font>
      <fill>
        <patternFill patternType="none">
          <fgColor indexed="64"/>
          <bgColor indexed="65"/>
        </patternFill>
      </fill>
      <border diagonalUp="0" diagonalDown="0">
        <left style="thin">
          <color theme="0"/>
        </left>
        <right style="thin">
          <color theme="0"/>
        </right>
        <top/>
        <bottom/>
        <vertical style="thin">
          <color theme="0"/>
        </vertical>
        <horizontal style="thin">
          <color theme="0"/>
        </horizontal>
      </border>
    </dxf>
  </dxfs>
  <tableStyles count="0" defaultTableStyle="TableStyleMedium2" defaultPivotStyle="PivotStyleLight16"/>
  <colors>
    <mruColors>
      <color rgb="FFCCCCCE"/>
      <color rgb="FFFFFFFF"/>
      <color rgb="FFFFDB8E"/>
      <color rgb="FFCCCCFF"/>
      <color rgb="FF84CEFF"/>
      <color rgb="FF84CEFD"/>
      <color rgb="FF98C561"/>
      <color rgb="FFB97BB4"/>
      <color rgb="FF57A1DF"/>
      <color rgb="FFF0F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Treatment</a:t>
            </a:r>
            <a:r>
              <a:rPr lang="en-GB" baseline="0"/>
              <a:t> (Thickening/Dewatering) TOTEX</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stacked"/>
        <c:varyColors val="0"/>
        <c:ser>
          <c:idx val="0"/>
          <c:order val="0"/>
          <c:spPr>
            <a:solidFill>
              <a:schemeClr val="accent1"/>
            </a:solidFill>
            <a:ln>
              <a:noFill/>
            </a:ln>
            <a:effectLst/>
          </c:spPr>
          <c:invertIfNegative val="0"/>
          <c:cat>
            <c:strRef>
              <c:f>'Materiality &amp; shallow dive'!$B$7:$B$17</c:f>
              <c:strCache>
                <c:ptCount val="11"/>
                <c:pt idx="0">
                  <c:v>ANH</c:v>
                </c:pt>
                <c:pt idx="1">
                  <c:v>WSH</c:v>
                </c:pt>
                <c:pt idx="2">
                  <c:v>HDD</c:v>
                </c:pt>
                <c:pt idx="3">
                  <c:v>NES</c:v>
                </c:pt>
                <c:pt idx="4">
                  <c:v>SVE</c:v>
                </c:pt>
                <c:pt idx="5">
                  <c:v>SWB</c:v>
                </c:pt>
                <c:pt idx="6">
                  <c:v>SRN</c:v>
                </c:pt>
                <c:pt idx="7">
                  <c:v>TMS</c:v>
                </c:pt>
                <c:pt idx="8">
                  <c:v>NWT</c:v>
                </c:pt>
                <c:pt idx="9">
                  <c:v>WSX</c:v>
                </c:pt>
                <c:pt idx="10">
                  <c:v>YKY</c:v>
                </c:pt>
              </c:strCache>
            </c:strRef>
          </c:cat>
          <c:val>
            <c:numRef>
              <c:f>'Materiality &amp; shallow dive'!$E$7:$E$17</c:f>
              <c:numCache>
                <c:formatCode>0.00</c:formatCode>
                <c:ptCount val="11"/>
                <c:pt idx="0">
                  <c:v>17.021000000000001</c:v>
                </c:pt>
                <c:pt idx="1">
                  <c:v>19.995000000000001</c:v>
                </c:pt>
                <c:pt idx="2">
                  <c:v>0</c:v>
                </c:pt>
                <c:pt idx="3">
                  <c:v>19.670000000000002</c:v>
                </c:pt>
                <c:pt idx="4">
                  <c:v>35.155299820028247</c:v>
                </c:pt>
                <c:pt idx="5">
                  <c:v>31.18</c:v>
                </c:pt>
                <c:pt idx="6">
                  <c:v>0</c:v>
                </c:pt>
                <c:pt idx="7">
                  <c:v>0</c:v>
                </c:pt>
                <c:pt idx="8">
                  <c:v>33.19212301677242</c:v>
                </c:pt>
                <c:pt idx="9">
                  <c:v>0</c:v>
                </c:pt>
                <c:pt idx="10">
                  <c:v>6.0625711999999998</c:v>
                </c:pt>
              </c:numCache>
            </c:numRef>
          </c:val>
          <c:extLst>
            <c:ext xmlns:c16="http://schemas.microsoft.com/office/drawing/2014/chart" uri="{C3380CC4-5D6E-409C-BE32-E72D297353CC}">
              <c16:uniqueId val="{00000000-C708-4789-A64D-765F37752B31}"/>
            </c:ext>
          </c:extLst>
        </c:ser>
        <c:dLbls>
          <c:showLegendKey val="0"/>
          <c:showVal val="0"/>
          <c:showCatName val="0"/>
          <c:showSerName val="0"/>
          <c:showPercent val="0"/>
          <c:showBubbleSize val="0"/>
        </c:dLbls>
        <c:gapWidth val="219"/>
        <c:overlap val="100"/>
        <c:axId val="1543510095"/>
        <c:axId val="1253277231"/>
      </c:barChart>
      <c:catAx>
        <c:axId val="15435100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3277231"/>
        <c:crosses val="autoZero"/>
        <c:auto val="1"/>
        <c:lblAlgn val="ctr"/>
        <c:lblOffset val="100"/>
        <c:noMultiLvlLbl val="0"/>
      </c:catAx>
      <c:valAx>
        <c:axId val="12532772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351009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Linear regression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Linear Regression</c:v>
          </c:tx>
          <c:spPr>
            <a:ln w="25400" cap="rnd">
              <a:noFill/>
              <a:round/>
            </a:ln>
            <a:effectLst/>
          </c:spPr>
          <c:marker>
            <c:symbol val="circle"/>
            <c:size val="5"/>
            <c:spPr>
              <a:solidFill>
                <a:schemeClr val="accent1"/>
              </a:solidFill>
              <a:ln w="9525">
                <a:solidFill>
                  <a:schemeClr val="accent1"/>
                </a:solidFill>
              </a:ln>
              <a:effectLst/>
            </c:spPr>
          </c:marker>
          <c:dLbls>
            <c:dLbl>
              <c:idx val="0"/>
              <c:tx>
                <c:rich>
                  <a:bodyPr/>
                  <a:lstStyle/>
                  <a:p>
                    <a:fld id="{71DDADD3-B649-4F80-99DF-2F074EF5D881}"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BB0E-415B-A514-9E41F00E2790}"/>
                </c:ext>
              </c:extLst>
            </c:dLbl>
            <c:dLbl>
              <c:idx val="1"/>
              <c:tx>
                <c:rich>
                  <a:bodyPr/>
                  <a:lstStyle/>
                  <a:p>
                    <a:fld id="{2897F2AC-126D-4BC5-AED5-790C452999BD}"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BB0E-415B-A514-9E41F00E2790}"/>
                </c:ext>
              </c:extLst>
            </c:dLbl>
            <c:dLbl>
              <c:idx val="2"/>
              <c:tx>
                <c:rich>
                  <a:bodyPr/>
                  <a:lstStyle/>
                  <a:p>
                    <a:fld id="{9C28794D-8059-4BE7-AB26-39AD387F023F}"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BB0E-415B-A514-9E41F00E2790}"/>
                </c:ext>
              </c:extLst>
            </c:dLbl>
            <c:dLbl>
              <c:idx val="3"/>
              <c:tx>
                <c:rich>
                  <a:bodyPr/>
                  <a:lstStyle/>
                  <a:p>
                    <a:fld id="{6C9CF19C-EA86-4715-916B-9FA0C8851510}"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BB0E-415B-A514-9E41F00E2790}"/>
                </c:ext>
              </c:extLst>
            </c:dLbl>
            <c:dLbl>
              <c:idx val="4"/>
              <c:tx>
                <c:rich>
                  <a:bodyPr/>
                  <a:lstStyle/>
                  <a:p>
                    <a:fld id="{42FADA88-5592-4DD7-97FE-F41F5636810E}"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BB0E-415B-A514-9E41F00E2790}"/>
                </c:ext>
              </c:extLst>
            </c:dLbl>
            <c:dLbl>
              <c:idx val="5"/>
              <c:tx>
                <c:rich>
                  <a:bodyPr/>
                  <a:lstStyle/>
                  <a:p>
                    <a:fld id="{3F08C0C2-5069-460A-8FE7-C573AD643690}"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BB0E-415B-A514-9E41F00E2790}"/>
                </c:ext>
              </c:extLst>
            </c:dLbl>
            <c:dLbl>
              <c:idx val="6"/>
              <c:tx>
                <c:rich>
                  <a:bodyPr/>
                  <a:lstStyle/>
                  <a:p>
                    <a:fld id="{FBEB0811-033F-4AE1-965A-EB0D9E276986}" type="CELLRANGE">
                      <a:rPr lang="en-US"/>
                      <a:pPr/>
                      <a:t>[]</a:t>
                    </a:fld>
                    <a:endParaRP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BB0E-415B-A514-9E41F00E279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trendline>
            <c:spPr>
              <a:ln w="19050" cap="rnd">
                <a:solidFill>
                  <a:schemeClr val="accent1"/>
                </a:solidFill>
                <a:prstDash val="sysDot"/>
              </a:ln>
              <a:effectLst/>
            </c:spPr>
            <c:trendlineType val="linear"/>
            <c:dispRSqr val="0"/>
            <c:dispEq val="0"/>
          </c:trendline>
          <c:trendline>
            <c:spPr>
              <a:ln w="19050" cap="rnd">
                <a:solidFill>
                  <a:schemeClr val="accent1"/>
                </a:solidFill>
                <a:prstDash val="sysDot"/>
              </a:ln>
              <a:effectLst/>
            </c:spPr>
            <c:trendlineType val="linear"/>
            <c:dispRSqr val="0"/>
            <c:dispEq val="0"/>
          </c:trendline>
          <c:trendline>
            <c:spPr>
              <a:ln w="19050" cap="rnd">
                <a:solidFill>
                  <a:schemeClr val="accent1"/>
                </a:solidFill>
                <a:prstDash val="sysDot"/>
              </a:ln>
              <a:effectLst/>
            </c:spPr>
            <c:trendlineType val="linear"/>
            <c:dispRSqr val="0"/>
            <c:dispEq val="0"/>
          </c:trendline>
          <c:trendline>
            <c:spPr>
              <a:ln w="19050" cap="rnd">
                <a:solidFill>
                  <a:schemeClr val="accent1"/>
                </a:solidFill>
                <a:prstDash val="sysDot"/>
              </a:ln>
              <a:effectLst/>
            </c:spPr>
            <c:trendlineType val="linear"/>
            <c:dispRSqr val="1"/>
            <c:dispEq val="1"/>
            <c:trendlineLbl>
              <c:layout>
                <c:manualLayout>
                  <c:x val="7.9702021703395146E-2"/>
                  <c:y val="-0.37672415374999918"/>
                </c:manualLayout>
              </c:layout>
              <c:numFmt formatCode="General" sourceLinked="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trendlineLbl>
          </c:trendline>
          <c:xVal>
            <c:numRef>
              <c:f>'Modelled costs'!$C$22:$C$28</c:f>
              <c:numCache>
                <c:formatCode>_(* #,##0.00_);_(* \(#,##0.00\);_(* "-"??_);_(@_)</c:formatCode>
                <c:ptCount val="7"/>
                <c:pt idx="0">
                  <c:v>425525</c:v>
                </c:pt>
                <c:pt idx="1">
                  <c:v>1828532.2359396436</c:v>
                </c:pt>
                <c:pt idx="2">
                  <c:v>700373.86505251913</c:v>
                </c:pt>
                <c:pt idx="3">
                  <c:v>1468230.029236061</c:v>
                </c:pt>
                <c:pt idx="4">
                  <c:v>1610870.0144657986</c:v>
                </c:pt>
                <c:pt idx="5">
                  <c:v>1143473.9508071772</c:v>
                </c:pt>
                <c:pt idx="6">
                  <c:v>369151.26347196009</c:v>
                </c:pt>
              </c:numCache>
            </c:numRef>
          </c:xVal>
          <c:yVal>
            <c:numRef>
              <c:f>'Modelled costs'!$B$22:$B$28</c:f>
              <c:numCache>
                <c:formatCode>0.00</c:formatCode>
                <c:ptCount val="7"/>
                <c:pt idx="0">
                  <c:v>40</c:v>
                </c:pt>
                <c:pt idx="1">
                  <c:v>10.934999999999999</c:v>
                </c:pt>
                <c:pt idx="2">
                  <c:v>28.085000000000001</c:v>
                </c:pt>
                <c:pt idx="3">
                  <c:v>23.943999999999999</c:v>
                </c:pt>
                <c:pt idx="4">
                  <c:v>19.356000000000002</c:v>
                </c:pt>
                <c:pt idx="5">
                  <c:v>29.02744132766831</c:v>
                </c:pt>
                <c:pt idx="6">
                  <c:v>16.422999999999998</c:v>
                </c:pt>
              </c:numCache>
            </c:numRef>
          </c:yVal>
          <c:smooth val="0"/>
          <c:extLst>
            <c:ext xmlns:c15="http://schemas.microsoft.com/office/drawing/2012/chart" uri="{02D57815-91ED-43cb-92C2-25804820EDAC}">
              <c15:datalabelsRange>
                <c15:f>'Modelled costs'!$A$22:$A$28</c15:f>
                <c15:dlblRangeCache>
                  <c:ptCount val="7"/>
                  <c:pt idx="0">
                    <c:v>ANH</c:v>
                  </c:pt>
                  <c:pt idx="1">
                    <c:v>WSH</c:v>
                  </c:pt>
                  <c:pt idx="2">
                    <c:v>NES</c:v>
                  </c:pt>
                  <c:pt idx="3">
                    <c:v>SVE</c:v>
                  </c:pt>
                  <c:pt idx="4">
                    <c:v>SWB</c:v>
                  </c:pt>
                  <c:pt idx="5">
                    <c:v>NWT</c:v>
                  </c:pt>
                  <c:pt idx="6">
                    <c:v>YKY</c:v>
                  </c:pt>
                </c15:dlblRangeCache>
              </c15:datalabelsRange>
            </c:ext>
            <c:ext xmlns:c16="http://schemas.microsoft.com/office/drawing/2014/chart" uri="{C3380CC4-5D6E-409C-BE32-E72D297353CC}">
              <c16:uniqueId val="{00000004-4936-401C-B336-5A1FF2668BBC}"/>
            </c:ext>
          </c:extLst>
        </c:ser>
        <c:dLbls>
          <c:dLblPos val="t"/>
          <c:showLegendKey val="0"/>
          <c:showVal val="1"/>
          <c:showCatName val="0"/>
          <c:showSerName val="0"/>
          <c:showPercent val="0"/>
          <c:showBubbleSize val="0"/>
        </c:dLbls>
        <c:axId val="309035223"/>
        <c:axId val="309034231"/>
      </c:scatterChart>
      <c:valAx>
        <c:axId val="30903522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ttds/yr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0_);_(* \(#,##0.00\);_(* &quot;-&quot;??_);_(@_)" sourceLinked="1"/>
        <c:majorTickMark val="none"/>
        <c:minorTickMark val="none"/>
        <c:tickLblPos val="nextTo"/>
        <c:spPr>
          <a:noFill/>
          <a:ln w="9525" cap="flat" cmpd="sng" algn="ctr">
            <a:solidFill>
              <a:schemeClr val="tx1">
                <a:lumMod val="25000"/>
                <a:lumOff val="75000"/>
              </a:schemeClr>
            </a:solidFill>
            <a:round/>
          </a:ln>
          <a:effectLst/>
        </c:spPr>
        <c:txPr>
          <a:bodyPr rot="-198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9034231"/>
        <c:crosses val="autoZero"/>
        <c:crossBetween val="midCat"/>
      </c:valAx>
      <c:valAx>
        <c:axId val="3090342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9035223"/>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29392</xdr:colOff>
      <xdr:row>11</xdr:row>
      <xdr:rowOff>65315</xdr:rowOff>
    </xdr:from>
    <xdr:to>
      <xdr:col>3</xdr:col>
      <xdr:colOff>409576</xdr:colOff>
      <xdr:row>29</xdr:row>
      <xdr:rowOff>42864</xdr:rowOff>
    </xdr:to>
    <xdr:sp macro="" textlink="">
      <xdr:nvSpPr>
        <xdr:cNvPr id="6" name="TextBox 2">
          <a:extLst>
            <a:ext uri="{FF2B5EF4-FFF2-40B4-BE49-F238E27FC236}">
              <a16:creationId xmlns:a16="http://schemas.microsoft.com/office/drawing/2014/main" id="{F0ADDDCE-D303-4C8E-9592-56285E596766}"/>
            </a:ext>
          </a:extLst>
        </xdr:cNvPr>
        <xdr:cNvSpPr txBox="1"/>
      </xdr:nvSpPr>
      <xdr:spPr>
        <a:xfrm>
          <a:off x="610417" y="2241778"/>
          <a:ext cx="9900422" cy="2311174"/>
        </a:xfrm>
        <a:prstGeom prst="rect">
          <a:avLst/>
        </a:prstGeom>
        <a:solidFill>
          <a:schemeClr val="bg1"/>
        </a:solidFill>
        <a:ln>
          <a:noFill/>
        </a:ln>
      </xdr:spPr>
      <xdr:txBody>
        <a:bodyPr lIns="27432" tIns="22860" rIns="0" bIns="0" rtlCol="0"/>
        <a:lstStyle/>
        <a:p>
          <a:pPr algn="l"/>
          <a:r>
            <a:rPr lang="en-US" sz="1000" b="1">
              <a:latin typeface="Krub SemiBold" panose="00000700000000000000" pitchFamily="2" charset="-34"/>
              <a:cs typeface="Krub SemiBold" panose="00000700000000000000" pitchFamily="2" charset="-34"/>
            </a:rPr>
            <a:t>Summary of the model:</a:t>
          </a:r>
          <a:endParaRPr lang="en-US" sz="1000">
            <a:latin typeface="Krub SemiBold" panose="00000700000000000000" pitchFamily="2" charset="-34"/>
            <a:cs typeface="Krub SemiBold" panose="00000700000000000000" pitchFamily="2" charset="-34"/>
          </a:endParaRPr>
        </a:p>
        <a:p>
          <a:pPr algn="l"/>
          <a:endParaRPr lang="en-US" sz="1000" b="1">
            <a:solidFill>
              <a:srgbClr val="000000"/>
            </a:solidFill>
            <a:latin typeface="+mn-lt"/>
          </a:endParaRPr>
        </a:p>
        <a:p>
          <a:pPr algn="l"/>
          <a:r>
            <a:rPr lang="en-US" sz="1000" b="0">
              <a:solidFill>
                <a:srgbClr val="000000"/>
              </a:solidFill>
              <a:latin typeface="+mn-lt"/>
            </a:rPr>
            <a:t>To assess enhancement total expenditure (totex) included by companies in their PR24 business plan submissions in Table CWW3 for line(s) CWW3.143-145.</a:t>
          </a:r>
        </a:p>
        <a:p>
          <a:pPr algn="l"/>
          <a:endParaRPr lang="en-US" sz="1000" b="0">
            <a:solidFill>
              <a:srgbClr val="000000"/>
            </a:solidFill>
            <a:latin typeface="+mn-lt"/>
          </a:endParaRPr>
        </a:p>
        <a:p>
          <a:pPr algn="l"/>
          <a:r>
            <a:rPr lang="en-US" sz="1000">
              <a:latin typeface="+mn-lt"/>
            </a:rPr>
            <a:t>This line covers expenditure on schemes listed under the WINEP/NEP schemes to improve resilience in the sludge supply chain and/or prevent deterioration in soil &amp; water quality. The investments proposed included thickening/dewatering improvements to deliver treated biosolids to a higher quality.  </a:t>
          </a:r>
        </a:p>
        <a:p>
          <a:pPr algn="l"/>
          <a:endParaRPr lang="en-US" sz="1000">
            <a:latin typeface="+mn-lt"/>
          </a:endParaRPr>
        </a:p>
        <a:p>
          <a:pPr algn="l"/>
          <a:r>
            <a:rPr lang="en-US" sz="1000">
              <a:latin typeface="+mn-lt"/>
            </a:rPr>
            <a:t>The total investment requested under this line was £162.7 million </a:t>
          </a:r>
        </a:p>
        <a:p>
          <a:pPr algn="l"/>
          <a:r>
            <a:rPr lang="en-US" sz="1000">
              <a:latin typeface="+mn-lt"/>
            </a:rPr>
            <a:t>We assess the investment for this line by separating companies according to unit cost. Companies that appear efficient against the indicative</a:t>
          </a:r>
          <a:r>
            <a:rPr lang="en-US" sz="1000" baseline="0">
              <a:latin typeface="+mn-lt"/>
            </a:rPr>
            <a:t> benchmark are </a:t>
          </a:r>
          <a:r>
            <a:rPr lang="en-US" sz="1000">
              <a:latin typeface="+mn-lt"/>
            </a:rPr>
            <a:t>assessed through a shallow dive approach. Companies that appear inefficient against the indicative benchmark were assessed through deep dive. This unit cost (£/tTDS/yr) is based upon the capacity of thickening/dewatering added (tTDS/yr).  </a:t>
          </a:r>
        </a:p>
        <a:p>
          <a:pPr algn="l"/>
          <a:endParaRPr lang="en-US" sz="1000">
            <a:latin typeface="+mn-lt"/>
          </a:endParaRPr>
        </a:p>
        <a:p>
          <a:pPr algn="l"/>
          <a:r>
            <a:rPr lang="en-US" sz="1000">
              <a:latin typeface="+mn-lt"/>
            </a:rPr>
            <a:t>We considered approaching the cost assessment by separating the submissions into categories according to dewatering extent, however there was a broad range of interventions submitted, and no notable difference in unit cost from those companies carrying out thickening/dewatering/enhanced dewatering. We also considered approaching the cost assessment using the Target Dryness % as a secondary driver in a multiple regression model.  The model was deemed unsuitable due to poor predictive power and the approach was discounted.  </a:t>
          </a:r>
        </a:p>
        <a:p>
          <a:pPr algn="l"/>
          <a:endParaRPr lang="en-US" sz="1000">
            <a:latin typeface="+mn-lt"/>
          </a:endParaRPr>
        </a:p>
        <a:p>
          <a:pPr algn="l"/>
          <a:r>
            <a:rPr lang="en-US" sz="1000">
              <a:latin typeface="+mn-lt"/>
            </a:rPr>
            <a:t>Some companies received an allowance through a shallow dive approach, with some companies allowances determined through a deep dive approach.  </a:t>
          </a:r>
        </a:p>
        <a:p>
          <a:pPr algn="l"/>
          <a:endParaRPr lang="en-US" sz="1000">
            <a:latin typeface="+mn-lt"/>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US" sz="1000" b="1">
              <a:latin typeface="Krub SemiBold" panose="00000700000000000000" pitchFamily="2" charset="-34"/>
              <a:cs typeface="Krub SemiBold" panose="00000700000000000000" pitchFamily="2" charset="-34"/>
            </a:rPr>
            <a:t>Quality assurance: </a:t>
          </a:r>
          <a:r>
            <a:rPr lang="en-GB" sz="1000">
              <a:effectLst/>
              <a:latin typeface="+mn-lt"/>
              <a:ea typeface="+mn-ea"/>
              <a:cs typeface="+mn-cs"/>
            </a:rPr>
            <a:t>This model has been subject to Ofwat internal quality assurance and has been subject to external review. </a:t>
          </a:r>
          <a:endParaRPr lang="en-US" sz="1000" b="1">
            <a:latin typeface="Krub SemiBold" panose="00000700000000000000" pitchFamily="2" charset="-34"/>
            <a:cs typeface="Krub SemiBold" panose="00000700000000000000" pitchFamily="2" charset="-34"/>
          </a:endParaRPr>
        </a:p>
        <a:p>
          <a:pPr algn="l"/>
          <a:endParaRPr lang="en-US" sz="1000">
            <a:latin typeface="+mn-lt"/>
          </a:endParaRPr>
        </a:p>
        <a:p>
          <a:pPr algn="l"/>
          <a:r>
            <a:rPr lang="en-US" sz="1000">
              <a:latin typeface="+mn-lt"/>
            </a:rPr>
            <a:t>  </a:t>
          </a:r>
          <a:endParaRPr lang="en-US" sz="1000" b="1">
            <a:solidFill>
              <a:srgbClr val="000000"/>
            </a:solidFill>
            <a:latin typeface="+mn-lt"/>
          </a:endParaRPr>
        </a:p>
        <a:p>
          <a:pPr algn="l"/>
          <a:r>
            <a:rPr lang="en-US" sz="1000" b="1">
              <a:solidFill>
                <a:srgbClr val="000000"/>
              </a:solidFill>
              <a:latin typeface="Krub SemiBold" panose="00000700000000000000" pitchFamily="2" charset="-34"/>
              <a:cs typeface="Krub SemiBold" panose="00000700000000000000" pitchFamily="2" charset="-34"/>
            </a:rPr>
            <a:t>Disclaimer: </a:t>
          </a:r>
          <a:r>
            <a:rPr lang="en-GB" sz="1000"/>
            <a:t>This model is part of our final determinations setting out the price, service, and incentive package for water companies for the period 2025-30. It should be read together with the other documents and information that we have now published.</a:t>
          </a:r>
          <a:endParaRPr lang="en-US" sz="1000" b="1">
            <a:solidFill>
              <a:srgbClr val="000000"/>
            </a:solidFill>
            <a:latin typeface="Krub SemiBold" panose="00000700000000000000" pitchFamily="2" charset="-34"/>
            <a:cs typeface="Krub SemiBold" panose="00000700000000000000" pitchFamily="2" charset="-34"/>
          </a:endParaRPr>
        </a:p>
        <a:p>
          <a:pPr algn="l"/>
          <a:endParaRPr lang="en-US" sz="1000">
            <a:solidFill>
              <a:srgbClr val="000000"/>
            </a:solidFill>
            <a:latin typeface="+mn-lt"/>
          </a:endParaRPr>
        </a:p>
        <a:p>
          <a:pPr algn="l"/>
          <a:endParaRPr lang="en-US" sz="1000">
            <a:solidFill>
              <a:srgbClr val="000000"/>
            </a:solidFill>
            <a:latin typeface="+mn-lt"/>
          </a:endParaRPr>
        </a:p>
        <a:p>
          <a:pPr algn="l"/>
          <a:r>
            <a:rPr lang="en-US" sz="1000" b="1">
              <a:solidFill>
                <a:srgbClr val="000000"/>
              </a:solidFill>
              <a:latin typeface="Krub SemiBold" panose="00000700000000000000" pitchFamily="2" charset="-34"/>
              <a:cs typeface="Krub SemiBold" panose="00000700000000000000" pitchFamily="2" charset="-34"/>
            </a:rPr>
            <a:t>Changes since previous published model</a:t>
          </a:r>
          <a:r>
            <a:rPr lang="en-US" sz="1000" b="1">
              <a:solidFill>
                <a:srgbClr val="000000"/>
              </a:solidFill>
              <a:latin typeface="+mn-lt"/>
            </a:rPr>
            <a:t>: </a:t>
          </a:r>
          <a:r>
            <a:rPr lang="en-US" sz="1000" b="0">
              <a:solidFill>
                <a:srgbClr val="000000"/>
              </a:solidFill>
              <a:latin typeface="Krub" panose="00000500000000000000" pitchFamily="2" charset="-34"/>
              <a:cs typeface="Krub" panose="00000500000000000000" pitchFamily="2" charset="-34"/>
            </a:rPr>
            <a:t>Model</a:t>
          </a:r>
          <a:r>
            <a:rPr lang="en-US" sz="1000" b="0" baseline="0">
              <a:solidFill>
                <a:srgbClr val="000000"/>
              </a:solidFill>
              <a:latin typeface="Krub" panose="00000500000000000000" pitchFamily="2" charset="-34"/>
              <a:cs typeface="Krub" panose="00000500000000000000" pitchFamily="2" charset="-34"/>
            </a:rPr>
            <a:t> has been updated for final determinations with latest version of company submissions and representations. We have retained our shallow dive / deep dive approach for final determinations.</a:t>
          </a:r>
          <a:endParaRPr lang="en-US" sz="1000" b="0">
            <a:solidFill>
              <a:srgbClr val="000000"/>
            </a:solidFill>
            <a:latin typeface="Krub" panose="00000500000000000000" pitchFamily="2" charset="-34"/>
            <a:cs typeface="Krub" panose="00000500000000000000" pitchFamily="2" charset="-34"/>
          </a:endParaRPr>
        </a:p>
      </xdr:txBody>
    </xdr:sp>
    <xdr:clientData/>
  </xdr:twoCellAnchor>
  <xdr:twoCellAnchor editAs="oneCell">
    <xdr:from>
      <xdr:col>2</xdr:col>
      <xdr:colOff>3481389</xdr:colOff>
      <xdr:row>1</xdr:row>
      <xdr:rowOff>14286</xdr:rowOff>
    </xdr:from>
    <xdr:to>
      <xdr:col>2</xdr:col>
      <xdr:colOff>5753100</xdr:colOff>
      <xdr:row>3</xdr:row>
      <xdr:rowOff>207706</xdr:rowOff>
    </xdr:to>
    <xdr:pic>
      <xdr:nvPicPr>
        <xdr:cNvPr id="3" name="Picture 2">
          <a:extLst>
            <a:ext uri="{FF2B5EF4-FFF2-40B4-BE49-F238E27FC236}">
              <a16:creationId xmlns:a16="http://schemas.microsoft.com/office/drawing/2014/main" id="{73CE182C-70D3-4FE9-B7BE-3BD96A9C28A5}"/>
            </a:ext>
          </a:extLst>
        </xdr:cNvPr>
        <xdr:cNvPicPr>
          <a:picLocks noChangeAspect="1"/>
        </xdr:cNvPicPr>
      </xdr:nvPicPr>
      <xdr:blipFill>
        <a:blip xmlns:r="http://schemas.openxmlformats.org/officeDocument/2006/relationships" r:embed="rId1"/>
        <a:stretch>
          <a:fillRect/>
        </a:stretch>
      </xdr:blipFill>
      <xdr:spPr>
        <a:xfrm>
          <a:off x="8453439" y="404811"/>
          <a:ext cx="1657797" cy="89827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991791</xdr:colOff>
      <xdr:row>16</xdr:row>
      <xdr:rowOff>60322</xdr:rowOff>
    </xdr:from>
    <xdr:to>
      <xdr:col>12</xdr:col>
      <xdr:colOff>28573</xdr:colOff>
      <xdr:row>20</xdr:row>
      <xdr:rowOff>21022</xdr:rowOff>
    </xdr:to>
    <xdr:sp macro="" textlink="">
      <xdr:nvSpPr>
        <xdr:cNvPr id="2" name="Rectangle 1">
          <a:extLst>
            <a:ext uri="{FF2B5EF4-FFF2-40B4-BE49-F238E27FC236}">
              <a16:creationId xmlns:a16="http://schemas.microsoft.com/office/drawing/2014/main" id="{2DA90492-99B7-480A-9970-20F3EB5A96C6}"/>
            </a:ext>
          </a:extLst>
        </xdr:cNvPr>
        <xdr:cNvSpPr/>
      </xdr:nvSpPr>
      <xdr:spPr>
        <a:xfrm>
          <a:off x="4944666" y="2951160"/>
          <a:ext cx="1218007" cy="627450"/>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APR data:</a:t>
          </a:r>
        </a:p>
        <a:p>
          <a:pPr marL="0" indent="0" algn="ctr"/>
          <a:r>
            <a:rPr lang="en-GB" sz="1050">
              <a:solidFill>
                <a:schemeClr val="tx1"/>
              </a:solidFill>
              <a:latin typeface="+mn-lt"/>
              <a:ea typeface="+mn-ea"/>
              <a:cs typeface="+mn-cs"/>
            </a:rPr>
            <a:t>Historic data (FY18 - FY23)</a:t>
          </a:r>
        </a:p>
      </xdr:txBody>
    </xdr:sp>
    <xdr:clientData/>
  </xdr:twoCellAnchor>
  <xdr:twoCellAnchor>
    <xdr:from>
      <xdr:col>7</xdr:col>
      <xdr:colOff>950119</xdr:colOff>
      <xdr:row>22</xdr:row>
      <xdr:rowOff>38099</xdr:rowOff>
    </xdr:from>
    <xdr:to>
      <xdr:col>8</xdr:col>
      <xdr:colOff>160734</xdr:colOff>
      <xdr:row>25</xdr:row>
      <xdr:rowOff>161924</xdr:rowOff>
    </xdr:to>
    <xdr:sp macro="" textlink="">
      <xdr:nvSpPr>
        <xdr:cNvPr id="3" name="Rectangle 2">
          <a:extLst>
            <a:ext uri="{FF2B5EF4-FFF2-40B4-BE49-F238E27FC236}">
              <a16:creationId xmlns:a16="http://schemas.microsoft.com/office/drawing/2014/main" id="{40E5209A-5399-428F-B4E6-C0F04A63C5B5}"/>
            </a:ext>
          </a:extLst>
        </xdr:cNvPr>
        <xdr:cNvSpPr/>
      </xdr:nvSpPr>
      <xdr:spPr>
        <a:xfrm>
          <a:off x="2045494" y="3929062"/>
          <a:ext cx="1391840" cy="623887"/>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Materiality &amp; shallow dive</a:t>
          </a:r>
        </a:p>
      </xdr:txBody>
    </xdr:sp>
    <xdr:clientData/>
  </xdr:twoCellAnchor>
  <xdr:twoCellAnchor>
    <xdr:from>
      <xdr:col>11</xdr:col>
      <xdr:colOff>1954213</xdr:colOff>
      <xdr:row>22</xdr:row>
      <xdr:rowOff>47625</xdr:rowOff>
    </xdr:from>
    <xdr:to>
      <xdr:col>16</xdr:col>
      <xdr:colOff>173038</xdr:colOff>
      <xdr:row>26</xdr:row>
      <xdr:rowOff>9525</xdr:rowOff>
    </xdr:to>
    <xdr:sp macro="" textlink="">
      <xdr:nvSpPr>
        <xdr:cNvPr id="4" name="Rectangle 3">
          <a:extLst>
            <a:ext uri="{FF2B5EF4-FFF2-40B4-BE49-F238E27FC236}">
              <a16:creationId xmlns:a16="http://schemas.microsoft.com/office/drawing/2014/main" id="{190ED13D-5BBD-4878-8B18-DDF01751E917}"/>
            </a:ext>
          </a:extLst>
        </xdr:cNvPr>
        <xdr:cNvSpPr/>
      </xdr:nvSpPr>
      <xdr:spPr>
        <a:xfrm>
          <a:off x="5907088" y="3938588"/>
          <a:ext cx="1257300" cy="628650"/>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Modelled costs</a:t>
          </a:r>
        </a:p>
      </xdr:txBody>
    </xdr:sp>
    <xdr:clientData/>
  </xdr:twoCellAnchor>
  <xdr:twoCellAnchor>
    <xdr:from>
      <xdr:col>6</xdr:col>
      <xdr:colOff>132159</xdr:colOff>
      <xdr:row>4</xdr:row>
      <xdr:rowOff>22222</xdr:rowOff>
    </xdr:from>
    <xdr:to>
      <xdr:col>7</xdr:col>
      <xdr:colOff>1293415</xdr:colOff>
      <xdr:row>7</xdr:row>
      <xdr:rowOff>160733</xdr:rowOff>
    </xdr:to>
    <xdr:sp macro="" textlink="">
      <xdr:nvSpPr>
        <xdr:cNvPr id="5" name="Rectangle 4">
          <a:extLst>
            <a:ext uri="{FF2B5EF4-FFF2-40B4-BE49-F238E27FC236}">
              <a16:creationId xmlns:a16="http://schemas.microsoft.com/office/drawing/2014/main" id="{7DDF2316-085A-4379-AB12-263FA3BB5183}"/>
            </a:ext>
          </a:extLst>
        </xdr:cNvPr>
        <xdr:cNvSpPr/>
      </xdr:nvSpPr>
      <xdr:spPr>
        <a:xfrm>
          <a:off x="1046559" y="912810"/>
          <a:ext cx="1342231" cy="638573"/>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F_Inputs BP:</a:t>
          </a:r>
        </a:p>
        <a:p>
          <a:pPr marL="0" indent="0" algn="ctr"/>
          <a:r>
            <a:rPr lang="en-GB" sz="1050">
              <a:solidFill>
                <a:schemeClr val="tx1"/>
              </a:solidFill>
              <a:latin typeface="+mn-lt"/>
              <a:ea typeface="+mn-ea"/>
              <a:cs typeface="+mn-cs"/>
            </a:rPr>
            <a:t>PR24 business plan data (FY23-FY30)</a:t>
          </a:r>
        </a:p>
      </xdr:txBody>
    </xdr:sp>
    <xdr:clientData/>
  </xdr:twoCellAnchor>
  <xdr:twoCellAnchor>
    <xdr:from>
      <xdr:col>15</xdr:col>
      <xdr:colOff>32937</xdr:colOff>
      <xdr:row>16</xdr:row>
      <xdr:rowOff>57941</xdr:rowOff>
    </xdr:from>
    <xdr:to>
      <xdr:col>16</xdr:col>
      <xdr:colOff>950117</xdr:colOff>
      <xdr:row>20</xdr:row>
      <xdr:rowOff>18641</xdr:rowOff>
    </xdr:to>
    <xdr:sp macro="" textlink="">
      <xdr:nvSpPr>
        <xdr:cNvPr id="6" name="Rectangle 5">
          <a:extLst>
            <a:ext uri="{FF2B5EF4-FFF2-40B4-BE49-F238E27FC236}">
              <a16:creationId xmlns:a16="http://schemas.microsoft.com/office/drawing/2014/main" id="{5C37A99D-FFB7-4132-8D5B-D2E7594DA091}"/>
            </a:ext>
          </a:extLst>
        </xdr:cNvPr>
        <xdr:cNvSpPr/>
      </xdr:nvSpPr>
      <xdr:spPr>
        <a:xfrm>
          <a:off x="6843312" y="2948779"/>
          <a:ext cx="1098155" cy="627450"/>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50">
              <a:solidFill>
                <a:schemeClr val="tx1"/>
              </a:solidFill>
              <a:latin typeface="+mn-lt"/>
              <a:ea typeface="+mn-ea"/>
              <a:cs typeface="+mn-cs"/>
            </a:rPr>
            <a:t>Other data</a:t>
          </a:r>
        </a:p>
      </xdr:txBody>
    </xdr:sp>
    <xdr:clientData/>
  </xdr:twoCellAnchor>
  <xdr:twoCellAnchor>
    <xdr:from>
      <xdr:col>11</xdr:col>
      <xdr:colOff>806452</xdr:colOff>
      <xdr:row>29</xdr:row>
      <xdr:rowOff>39684</xdr:rowOff>
    </xdr:from>
    <xdr:to>
      <xdr:col>11</xdr:col>
      <xdr:colOff>2178052</xdr:colOff>
      <xdr:row>33</xdr:row>
      <xdr:rowOff>384</xdr:rowOff>
    </xdr:to>
    <xdr:sp macro="" textlink="">
      <xdr:nvSpPr>
        <xdr:cNvPr id="7" name="Rectangle 6">
          <a:extLst>
            <a:ext uri="{FF2B5EF4-FFF2-40B4-BE49-F238E27FC236}">
              <a16:creationId xmlns:a16="http://schemas.microsoft.com/office/drawing/2014/main" id="{83808821-6EA6-4303-8B95-7B5656684B11}"/>
            </a:ext>
          </a:extLst>
        </xdr:cNvPr>
        <xdr:cNvSpPr/>
      </xdr:nvSpPr>
      <xdr:spPr>
        <a:xfrm>
          <a:off x="4759327" y="5097459"/>
          <a:ext cx="1371600" cy="62745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Allowance</a:t>
          </a:r>
        </a:p>
      </xdr:txBody>
    </xdr:sp>
    <xdr:clientData/>
  </xdr:twoCellAnchor>
  <xdr:twoCellAnchor>
    <xdr:from>
      <xdr:col>7</xdr:col>
      <xdr:colOff>1646038</xdr:colOff>
      <xdr:row>25</xdr:row>
      <xdr:rowOff>161924</xdr:rowOff>
    </xdr:from>
    <xdr:to>
      <xdr:col>11</xdr:col>
      <xdr:colOff>1492251</xdr:colOff>
      <xdr:row>29</xdr:row>
      <xdr:rowOff>39684</xdr:rowOff>
    </xdr:to>
    <xdr:cxnSp macro="">
      <xdr:nvCxnSpPr>
        <xdr:cNvPr id="8" name="Connector: Elbow 7">
          <a:extLst>
            <a:ext uri="{FF2B5EF4-FFF2-40B4-BE49-F238E27FC236}">
              <a16:creationId xmlns:a16="http://schemas.microsoft.com/office/drawing/2014/main" id="{7295E5FC-EDE2-4DC6-9BFC-B08B56D68AFF}"/>
            </a:ext>
          </a:extLst>
        </xdr:cNvPr>
        <xdr:cNvCxnSpPr>
          <a:stCxn id="3" idx="2"/>
          <a:endCxn id="7" idx="0"/>
        </xdr:cNvCxnSpPr>
      </xdr:nvCxnSpPr>
      <xdr:spPr>
        <a:xfrm rot="16200000" flipH="1">
          <a:off x="3821015" y="3473347"/>
          <a:ext cx="544510" cy="2703713"/>
        </a:xfrm>
        <a:prstGeom prst="bentConnector3">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1492252</xdr:colOff>
      <xdr:row>26</xdr:row>
      <xdr:rowOff>9526</xdr:rowOff>
    </xdr:from>
    <xdr:to>
      <xdr:col>13</xdr:col>
      <xdr:colOff>220663</xdr:colOff>
      <xdr:row>29</xdr:row>
      <xdr:rowOff>39685</xdr:rowOff>
    </xdr:to>
    <xdr:cxnSp macro="">
      <xdr:nvCxnSpPr>
        <xdr:cNvPr id="9" name="Connector: Elbow 8">
          <a:extLst>
            <a:ext uri="{FF2B5EF4-FFF2-40B4-BE49-F238E27FC236}">
              <a16:creationId xmlns:a16="http://schemas.microsoft.com/office/drawing/2014/main" id="{1EFFBA71-308C-4944-AE49-77352F5EB930}"/>
            </a:ext>
          </a:extLst>
        </xdr:cNvPr>
        <xdr:cNvCxnSpPr>
          <a:stCxn id="4" idx="2"/>
          <a:endCxn id="7" idx="0"/>
        </xdr:cNvCxnSpPr>
      </xdr:nvCxnSpPr>
      <xdr:spPr>
        <a:xfrm rot="5400000">
          <a:off x="5725322" y="4287044"/>
          <a:ext cx="530221" cy="1090611"/>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21035</xdr:colOff>
      <xdr:row>9</xdr:row>
      <xdr:rowOff>107552</xdr:rowOff>
    </xdr:from>
    <xdr:to>
      <xdr:col>7</xdr:col>
      <xdr:colOff>1630363</xdr:colOff>
      <xdr:row>14</xdr:row>
      <xdr:rowOff>134937</xdr:rowOff>
    </xdr:to>
    <xdr:sp macro="" textlink="">
      <xdr:nvSpPr>
        <xdr:cNvPr id="10" name="TextBox 9">
          <a:extLst>
            <a:ext uri="{FF2B5EF4-FFF2-40B4-BE49-F238E27FC236}">
              <a16:creationId xmlns:a16="http://schemas.microsoft.com/office/drawing/2014/main" id="{413E91A9-583B-41BA-9725-3219B891CAF6}"/>
            </a:ext>
          </a:extLst>
        </xdr:cNvPr>
        <xdr:cNvSpPr txBox="1"/>
      </xdr:nvSpPr>
      <xdr:spPr>
        <a:xfrm>
          <a:off x="230585" y="1831577"/>
          <a:ext cx="2495153" cy="860823"/>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Data from business plan tables</a:t>
          </a:r>
          <a:r>
            <a:rPr lang="en-GB" sz="1100" baseline="0"/>
            <a:t> was overwritten in cases where reallocations have been made or other changes to requested costs were made</a:t>
          </a:r>
          <a:endParaRPr lang="en-GB" sz="1100"/>
        </a:p>
      </xdr:txBody>
    </xdr:sp>
    <xdr:clientData/>
  </xdr:twoCellAnchor>
  <xdr:twoCellAnchor>
    <xdr:from>
      <xdr:col>11</xdr:col>
      <xdr:colOff>1193006</xdr:colOff>
      <xdr:row>9</xdr:row>
      <xdr:rowOff>74614</xdr:rowOff>
    </xdr:from>
    <xdr:to>
      <xdr:col>16</xdr:col>
      <xdr:colOff>735012</xdr:colOff>
      <xdr:row>14</xdr:row>
      <xdr:rowOff>158750</xdr:rowOff>
    </xdr:to>
    <xdr:sp macro="" textlink="">
      <xdr:nvSpPr>
        <xdr:cNvPr id="11" name="TextBox 10">
          <a:extLst>
            <a:ext uri="{FF2B5EF4-FFF2-40B4-BE49-F238E27FC236}">
              <a16:creationId xmlns:a16="http://schemas.microsoft.com/office/drawing/2014/main" id="{7BF057EA-07D8-4A86-99BF-B16E73C915E3}"/>
            </a:ext>
          </a:extLst>
        </xdr:cNvPr>
        <xdr:cNvSpPr txBox="1"/>
      </xdr:nvSpPr>
      <xdr:spPr>
        <a:xfrm>
          <a:off x="5145881" y="1798639"/>
          <a:ext cx="2580481" cy="917574"/>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Enhancement</a:t>
          </a:r>
          <a:r>
            <a:rPr lang="en-GB" sz="1100" baseline="0"/>
            <a:t> models use data from a wide range of sources, some of which is stored by Ofwat internally, some of which comes from other, external sources.</a:t>
          </a:r>
          <a:endParaRPr lang="en-GB" sz="1100"/>
        </a:p>
      </xdr:txBody>
    </xdr:sp>
    <xdr:clientData/>
  </xdr:twoCellAnchor>
  <xdr:twoCellAnchor>
    <xdr:from>
      <xdr:col>5</xdr:col>
      <xdr:colOff>106362</xdr:colOff>
      <xdr:row>29</xdr:row>
      <xdr:rowOff>30162</xdr:rowOff>
    </xdr:from>
    <xdr:to>
      <xdr:col>8</xdr:col>
      <xdr:colOff>87312</xdr:colOff>
      <xdr:row>33</xdr:row>
      <xdr:rowOff>19050</xdr:rowOff>
    </xdr:to>
    <xdr:sp macro="" textlink="">
      <xdr:nvSpPr>
        <xdr:cNvPr id="12" name="TextBox 11">
          <a:extLst>
            <a:ext uri="{FF2B5EF4-FFF2-40B4-BE49-F238E27FC236}">
              <a16:creationId xmlns:a16="http://schemas.microsoft.com/office/drawing/2014/main" id="{7167E63D-F61B-4106-8700-383B992CEBC6}"/>
            </a:ext>
          </a:extLst>
        </xdr:cNvPr>
        <xdr:cNvSpPr txBox="1"/>
      </xdr:nvSpPr>
      <xdr:spPr>
        <a:xfrm>
          <a:off x="706437" y="5087937"/>
          <a:ext cx="2657475" cy="655638"/>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For all companies, allowances are not allocated by price control</a:t>
          </a:r>
        </a:p>
      </xdr:txBody>
    </xdr:sp>
    <xdr:clientData/>
  </xdr:twoCellAnchor>
  <xdr:twoCellAnchor>
    <xdr:from>
      <xdr:col>8</xdr:col>
      <xdr:colOff>87312</xdr:colOff>
      <xdr:row>31</xdr:row>
      <xdr:rowOff>20034</xdr:rowOff>
    </xdr:from>
    <xdr:to>
      <xdr:col>11</xdr:col>
      <xdr:colOff>806452</xdr:colOff>
      <xdr:row>31</xdr:row>
      <xdr:rowOff>24606</xdr:rowOff>
    </xdr:to>
    <xdr:cxnSp macro="">
      <xdr:nvCxnSpPr>
        <xdr:cNvPr id="13" name="Straight Connector 12">
          <a:extLst>
            <a:ext uri="{FF2B5EF4-FFF2-40B4-BE49-F238E27FC236}">
              <a16:creationId xmlns:a16="http://schemas.microsoft.com/office/drawing/2014/main" id="{ABE91838-808C-4DFD-BFD4-96365596D993}"/>
            </a:ext>
          </a:extLst>
        </xdr:cNvPr>
        <xdr:cNvCxnSpPr>
          <a:stCxn id="12" idx="3"/>
          <a:endCxn id="7" idx="1"/>
        </xdr:cNvCxnSpPr>
      </xdr:nvCxnSpPr>
      <xdr:spPr>
        <a:xfrm flipV="1">
          <a:off x="3363912" y="5411184"/>
          <a:ext cx="1395415" cy="4572"/>
        </a:xfrm>
        <a:prstGeom prst="line">
          <a:avLst/>
        </a:prstGeom>
        <a:ln w="1905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800102</xdr:colOff>
      <xdr:row>34</xdr:row>
      <xdr:rowOff>152400</xdr:rowOff>
    </xdr:from>
    <xdr:to>
      <xdr:col>11</xdr:col>
      <xdr:colOff>2209802</xdr:colOff>
      <xdr:row>38</xdr:row>
      <xdr:rowOff>114300</xdr:rowOff>
    </xdr:to>
    <xdr:sp macro="" textlink="">
      <xdr:nvSpPr>
        <xdr:cNvPr id="14" name="Rectangle 13">
          <a:extLst>
            <a:ext uri="{FF2B5EF4-FFF2-40B4-BE49-F238E27FC236}">
              <a16:creationId xmlns:a16="http://schemas.microsoft.com/office/drawing/2014/main" id="{18601F81-3053-456B-A322-FC0A077C59FD}"/>
            </a:ext>
          </a:extLst>
        </xdr:cNvPr>
        <xdr:cNvSpPr/>
      </xdr:nvSpPr>
      <xdr:spPr>
        <a:xfrm>
          <a:off x="4752977" y="6043613"/>
          <a:ext cx="1381125" cy="62865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Outputs to aggregator</a:t>
          </a:r>
        </a:p>
      </xdr:txBody>
    </xdr:sp>
    <xdr:clientData/>
  </xdr:twoCellAnchor>
  <xdr:twoCellAnchor>
    <xdr:from>
      <xdr:col>11</xdr:col>
      <xdr:colOff>1504952</xdr:colOff>
      <xdr:row>33</xdr:row>
      <xdr:rowOff>30162</xdr:rowOff>
    </xdr:from>
    <xdr:to>
      <xdr:col>11</xdr:col>
      <xdr:colOff>1504952</xdr:colOff>
      <xdr:row>34</xdr:row>
      <xdr:rowOff>142875</xdr:rowOff>
    </xdr:to>
    <xdr:cxnSp macro="">
      <xdr:nvCxnSpPr>
        <xdr:cNvPr id="15" name="Straight Arrow Connector 14">
          <a:extLst>
            <a:ext uri="{FF2B5EF4-FFF2-40B4-BE49-F238E27FC236}">
              <a16:creationId xmlns:a16="http://schemas.microsoft.com/office/drawing/2014/main" id="{DB53F9C9-20C8-4493-AFCC-97E9C670F076}"/>
            </a:ext>
          </a:extLst>
        </xdr:cNvPr>
        <xdr:cNvCxnSpPr/>
      </xdr:nvCxnSpPr>
      <xdr:spPr>
        <a:xfrm>
          <a:off x="5457827" y="5754687"/>
          <a:ext cx="0" cy="279401"/>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106362</xdr:colOff>
      <xdr:row>35</xdr:row>
      <xdr:rowOff>0</xdr:rowOff>
    </xdr:from>
    <xdr:to>
      <xdr:col>8</xdr:col>
      <xdr:colOff>87312</xdr:colOff>
      <xdr:row>39</xdr:row>
      <xdr:rowOff>95250</xdr:rowOff>
    </xdr:to>
    <xdr:sp macro="" textlink="">
      <xdr:nvSpPr>
        <xdr:cNvPr id="16" name="TextBox 15">
          <a:extLst>
            <a:ext uri="{FF2B5EF4-FFF2-40B4-BE49-F238E27FC236}">
              <a16:creationId xmlns:a16="http://schemas.microsoft.com/office/drawing/2014/main" id="{6DA69D8D-4C3A-494B-A1E3-D632F779B415}"/>
            </a:ext>
          </a:extLst>
        </xdr:cNvPr>
        <xdr:cNvSpPr txBox="1"/>
      </xdr:nvSpPr>
      <xdr:spPr>
        <a:xfrm>
          <a:off x="706437" y="6057900"/>
          <a:ext cx="2657475" cy="762000"/>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Calculated allowances are profiled across the transition period (2023-25) and AMP8 (2025-30) based on the profile</a:t>
          </a:r>
          <a:r>
            <a:rPr lang="en-GB" sz="1100" baseline="0"/>
            <a:t> of</a:t>
          </a:r>
          <a:r>
            <a:rPr lang="en-GB" sz="1100"/>
            <a:t> business plan submissions</a:t>
          </a:r>
        </a:p>
      </xdr:txBody>
    </xdr:sp>
    <xdr:clientData/>
  </xdr:twoCellAnchor>
  <xdr:twoCellAnchor>
    <xdr:from>
      <xdr:col>8</xdr:col>
      <xdr:colOff>87312</xdr:colOff>
      <xdr:row>37</xdr:row>
      <xdr:rowOff>0</xdr:rowOff>
    </xdr:from>
    <xdr:to>
      <xdr:col>11</xdr:col>
      <xdr:colOff>811214</xdr:colOff>
      <xdr:row>37</xdr:row>
      <xdr:rowOff>47625</xdr:rowOff>
    </xdr:to>
    <xdr:cxnSp macro="">
      <xdr:nvCxnSpPr>
        <xdr:cNvPr id="17" name="Straight Connector 16">
          <a:extLst>
            <a:ext uri="{FF2B5EF4-FFF2-40B4-BE49-F238E27FC236}">
              <a16:creationId xmlns:a16="http://schemas.microsoft.com/office/drawing/2014/main" id="{AFB662EC-BCDF-4A2F-B9FE-AC8713D1C6E5}"/>
            </a:ext>
          </a:extLst>
        </xdr:cNvPr>
        <xdr:cNvCxnSpPr>
          <a:stCxn id="16" idx="3"/>
        </xdr:cNvCxnSpPr>
      </xdr:nvCxnSpPr>
      <xdr:spPr>
        <a:xfrm flipV="1">
          <a:off x="3363912" y="6391275"/>
          <a:ext cx="1400177" cy="47625"/>
        </a:xfrm>
        <a:prstGeom prst="line">
          <a:avLst/>
        </a:prstGeom>
        <a:ln w="1905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794545</xdr:colOff>
      <xdr:row>40</xdr:row>
      <xdr:rowOff>63501</xdr:rowOff>
    </xdr:from>
    <xdr:to>
      <xdr:col>11</xdr:col>
      <xdr:colOff>2166145</xdr:colOff>
      <xdr:row>44</xdr:row>
      <xdr:rowOff>31751</xdr:rowOff>
    </xdr:to>
    <xdr:sp macro="" textlink="">
      <xdr:nvSpPr>
        <xdr:cNvPr id="18" name="Rectangle 17">
          <a:extLst>
            <a:ext uri="{FF2B5EF4-FFF2-40B4-BE49-F238E27FC236}">
              <a16:creationId xmlns:a16="http://schemas.microsoft.com/office/drawing/2014/main" id="{C8BCEBA8-2FD3-4786-B75A-CB97B7867ECA}"/>
            </a:ext>
          </a:extLst>
        </xdr:cNvPr>
        <xdr:cNvSpPr/>
      </xdr:nvSpPr>
      <xdr:spPr>
        <a:xfrm>
          <a:off x="4747420" y="6954839"/>
          <a:ext cx="1371600" cy="635000"/>
        </a:xfrm>
        <a:prstGeom prst="rect">
          <a:avLst/>
        </a:prstGeom>
        <a:solidFill>
          <a:srgbClr val="98C561"/>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F_Outputs</a:t>
          </a:r>
        </a:p>
      </xdr:txBody>
    </xdr:sp>
    <xdr:clientData/>
  </xdr:twoCellAnchor>
  <xdr:twoCellAnchor>
    <xdr:from>
      <xdr:col>11</xdr:col>
      <xdr:colOff>1504952</xdr:colOff>
      <xdr:row>38</xdr:row>
      <xdr:rowOff>107552</xdr:rowOff>
    </xdr:from>
    <xdr:to>
      <xdr:col>11</xdr:col>
      <xdr:colOff>1504952</xdr:colOff>
      <xdr:row>40</xdr:row>
      <xdr:rowOff>59531</xdr:rowOff>
    </xdr:to>
    <xdr:cxnSp macro="">
      <xdr:nvCxnSpPr>
        <xdr:cNvPr id="19" name="Straight Arrow Connector 18">
          <a:extLst>
            <a:ext uri="{FF2B5EF4-FFF2-40B4-BE49-F238E27FC236}">
              <a16:creationId xmlns:a16="http://schemas.microsoft.com/office/drawing/2014/main" id="{183D5CE2-9081-4C2D-865E-80D90497551F}"/>
            </a:ext>
          </a:extLst>
        </xdr:cNvPr>
        <xdr:cNvCxnSpPr/>
      </xdr:nvCxnSpPr>
      <xdr:spPr>
        <a:xfrm>
          <a:off x="5457827" y="6665515"/>
          <a:ext cx="0" cy="285354"/>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73025</xdr:colOff>
      <xdr:row>22</xdr:row>
      <xdr:rowOff>48814</xdr:rowOff>
    </xdr:from>
    <xdr:to>
      <xdr:col>11</xdr:col>
      <xdr:colOff>1466225</xdr:colOff>
      <xdr:row>26</xdr:row>
      <xdr:rowOff>10714</xdr:rowOff>
    </xdr:to>
    <xdr:sp macro="" textlink="">
      <xdr:nvSpPr>
        <xdr:cNvPr id="20" name="Rectangle 19">
          <a:extLst>
            <a:ext uri="{FF2B5EF4-FFF2-40B4-BE49-F238E27FC236}">
              <a16:creationId xmlns:a16="http://schemas.microsoft.com/office/drawing/2014/main" id="{2E92F62F-A906-4753-B4B7-61F33D9F2133}"/>
            </a:ext>
          </a:extLst>
        </xdr:cNvPr>
        <xdr:cNvSpPr/>
      </xdr:nvSpPr>
      <xdr:spPr>
        <a:xfrm>
          <a:off x="4025900" y="3939777"/>
          <a:ext cx="1393200" cy="628650"/>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Deep dives</a:t>
          </a:r>
        </a:p>
      </xdr:txBody>
    </xdr:sp>
    <xdr:clientData/>
  </xdr:twoCellAnchor>
  <xdr:twoCellAnchor>
    <xdr:from>
      <xdr:col>11</xdr:col>
      <xdr:colOff>769625</xdr:colOff>
      <xdr:row>26</xdr:row>
      <xdr:rowOff>10713</xdr:rowOff>
    </xdr:from>
    <xdr:to>
      <xdr:col>11</xdr:col>
      <xdr:colOff>1492252</xdr:colOff>
      <xdr:row>29</xdr:row>
      <xdr:rowOff>39683</xdr:rowOff>
    </xdr:to>
    <xdr:cxnSp macro="">
      <xdr:nvCxnSpPr>
        <xdr:cNvPr id="21" name="Connector: Elbow 20">
          <a:extLst>
            <a:ext uri="{FF2B5EF4-FFF2-40B4-BE49-F238E27FC236}">
              <a16:creationId xmlns:a16="http://schemas.microsoft.com/office/drawing/2014/main" id="{4FEA1775-A193-4CFB-8E7B-3D571E30F79E}"/>
            </a:ext>
          </a:extLst>
        </xdr:cNvPr>
        <xdr:cNvCxnSpPr>
          <a:stCxn id="20" idx="2"/>
          <a:endCxn id="7" idx="0"/>
        </xdr:cNvCxnSpPr>
      </xdr:nvCxnSpPr>
      <xdr:spPr>
        <a:xfrm rot="16200000" flipH="1">
          <a:off x="4819298" y="4471628"/>
          <a:ext cx="529032" cy="722627"/>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709616</xdr:colOff>
      <xdr:row>22</xdr:row>
      <xdr:rowOff>63103</xdr:rowOff>
    </xdr:from>
    <xdr:to>
      <xdr:col>16</xdr:col>
      <xdr:colOff>2099075</xdr:colOff>
      <xdr:row>26</xdr:row>
      <xdr:rowOff>25003</xdr:rowOff>
    </xdr:to>
    <xdr:sp macro="" textlink="">
      <xdr:nvSpPr>
        <xdr:cNvPr id="22" name="Rectangle 21">
          <a:extLst>
            <a:ext uri="{FF2B5EF4-FFF2-40B4-BE49-F238E27FC236}">
              <a16:creationId xmlns:a16="http://schemas.microsoft.com/office/drawing/2014/main" id="{F0AFC156-E632-4EA6-9551-CFAA922D853C}"/>
            </a:ext>
          </a:extLst>
        </xdr:cNvPr>
        <xdr:cNvSpPr/>
      </xdr:nvSpPr>
      <xdr:spPr>
        <a:xfrm>
          <a:off x="7700966" y="3954066"/>
          <a:ext cx="1389459" cy="628650"/>
        </a:xfrm>
        <a:prstGeom prst="rect">
          <a:avLst/>
        </a:prstGeom>
        <a:solidFill>
          <a:srgbClr val="CCCCC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Other analysis</a:t>
          </a:r>
        </a:p>
      </xdr:txBody>
    </xdr:sp>
    <xdr:clientData/>
  </xdr:twoCellAnchor>
  <xdr:twoCellAnchor>
    <xdr:from>
      <xdr:col>11</xdr:col>
      <xdr:colOff>1492252</xdr:colOff>
      <xdr:row>26</xdr:row>
      <xdr:rowOff>25004</xdr:rowOff>
    </xdr:from>
    <xdr:to>
      <xdr:col>16</xdr:col>
      <xdr:colOff>1404346</xdr:colOff>
      <xdr:row>29</xdr:row>
      <xdr:rowOff>39685</xdr:rowOff>
    </xdr:to>
    <xdr:cxnSp macro="">
      <xdr:nvCxnSpPr>
        <xdr:cNvPr id="23" name="Connector: Elbow 22">
          <a:extLst>
            <a:ext uri="{FF2B5EF4-FFF2-40B4-BE49-F238E27FC236}">
              <a16:creationId xmlns:a16="http://schemas.microsoft.com/office/drawing/2014/main" id="{58C529DC-49F0-482A-BE74-3B98FA82AA12}"/>
            </a:ext>
          </a:extLst>
        </xdr:cNvPr>
        <xdr:cNvCxnSpPr>
          <a:cxnSpLocks/>
          <a:stCxn id="22" idx="2"/>
          <a:endCxn id="7" idx="0"/>
        </xdr:cNvCxnSpPr>
      </xdr:nvCxnSpPr>
      <xdr:spPr>
        <a:xfrm rot="5400000">
          <a:off x="6663040" y="3364804"/>
          <a:ext cx="514743" cy="2950569"/>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1921669</xdr:colOff>
      <xdr:row>4</xdr:row>
      <xdr:rowOff>19842</xdr:rowOff>
    </xdr:from>
    <xdr:to>
      <xdr:col>11</xdr:col>
      <xdr:colOff>409973</xdr:colOff>
      <xdr:row>7</xdr:row>
      <xdr:rowOff>158353</xdr:rowOff>
    </xdr:to>
    <xdr:sp macro="" textlink="">
      <xdr:nvSpPr>
        <xdr:cNvPr id="24" name="Rectangle 23">
          <a:extLst>
            <a:ext uri="{FF2B5EF4-FFF2-40B4-BE49-F238E27FC236}">
              <a16:creationId xmlns:a16="http://schemas.microsoft.com/office/drawing/2014/main" id="{BE356F87-8BDB-4EFC-BEF1-8D637FB8C7B5}"/>
            </a:ext>
          </a:extLst>
        </xdr:cNvPr>
        <xdr:cNvSpPr/>
      </xdr:nvSpPr>
      <xdr:spPr>
        <a:xfrm>
          <a:off x="3017044" y="910430"/>
          <a:ext cx="1345804" cy="638573"/>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Consolidated input</a:t>
          </a:r>
        </a:p>
      </xdr:txBody>
    </xdr:sp>
    <xdr:clientData/>
  </xdr:twoCellAnchor>
  <xdr:twoCellAnchor>
    <xdr:from>
      <xdr:col>7</xdr:col>
      <xdr:colOff>1919286</xdr:colOff>
      <xdr:row>9</xdr:row>
      <xdr:rowOff>112708</xdr:rowOff>
    </xdr:from>
    <xdr:to>
      <xdr:col>11</xdr:col>
      <xdr:colOff>407590</xdr:colOff>
      <xdr:row>13</xdr:row>
      <xdr:rowOff>90484</xdr:rowOff>
    </xdr:to>
    <xdr:sp macro="" textlink="">
      <xdr:nvSpPr>
        <xdr:cNvPr id="25" name="Rectangle 24">
          <a:extLst>
            <a:ext uri="{FF2B5EF4-FFF2-40B4-BE49-F238E27FC236}">
              <a16:creationId xmlns:a16="http://schemas.microsoft.com/office/drawing/2014/main" id="{22467C7C-12CF-479F-8073-A9097B50B399}"/>
            </a:ext>
          </a:extLst>
        </xdr:cNvPr>
        <xdr:cNvSpPr/>
      </xdr:nvSpPr>
      <xdr:spPr>
        <a:xfrm>
          <a:off x="3014661" y="1836733"/>
          <a:ext cx="1345804" cy="644526"/>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Input Override</a:t>
          </a:r>
        </a:p>
      </xdr:txBody>
    </xdr:sp>
    <xdr:clientData/>
  </xdr:twoCellAnchor>
  <xdr:twoCellAnchor>
    <xdr:from>
      <xdr:col>7</xdr:col>
      <xdr:colOff>1916904</xdr:colOff>
      <xdr:row>16</xdr:row>
      <xdr:rowOff>38890</xdr:rowOff>
    </xdr:from>
    <xdr:to>
      <xdr:col>11</xdr:col>
      <xdr:colOff>405208</xdr:colOff>
      <xdr:row>19</xdr:row>
      <xdr:rowOff>161515</xdr:rowOff>
    </xdr:to>
    <xdr:sp macro="" textlink="">
      <xdr:nvSpPr>
        <xdr:cNvPr id="26" name="Rectangle 25">
          <a:extLst>
            <a:ext uri="{FF2B5EF4-FFF2-40B4-BE49-F238E27FC236}">
              <a16:creationId xmlns:a16="http://schemas.microsoft.com/office/drawing/2014/main" id="{911E6CB6-0555-4F78-9822-5715FBC09854}"/>
            </a:ext>
          </a:extLst>
        </xdr:cNvPr>
        <xdr:cNvSpPr/>
      </xdr:nvSpPr>
      <xdr:spPr>
        <a:xfrm>
          <a:off x="3012279" y="2929728"/>
          <a:ext cx="1345804" cy="622687"/>
        </a:xfrm>
        <a:prstGeom prst="rect">
          <a:avLst/>
        </a:prstGeom>
        <a:solidFill>
          <a:srgbClr val="FFDB8E"/>
        </a:solidFill>
        <a:ln w="19050">
          <a:solidFill>
            <a:srgbClr val="172C5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marL="0" indent="0" algn="ctr"/>
          <a:r>
            <a:rPr lang="en-GB" sz="1050">
              <a:solidFill>
                <a:schemeClr val="tx1"/>
              </a:solidFill>
              <a:latin typeface="+mn-lt"/>
              <a:ea typeface="+mn-ea"/>
              <a:cs typeface="+mn-cs"/>
            </a:rPr>
            <a:t>Final Input</a:t>
          </a:r>
        </a:p>
      </xdr:txBody>
    </xdr:sp>
    <xdr:clientData/>
  </xdr:twoCellAnchor>
  <xdr:twoCellAnchor>
    <xdr:from>
      <xdr:col>7</xdr:col>
      <xdr:colOff>1646040</xdr:colOff>
      <xdr:row>20</xdr:row>
      <xdr:rowOff>21021</xdr:rowOff>
    </xdr:from>
    <xdr:to>
      <xdr:col>11</xdr:col>
      <xdr:colOff>1600796</xdr:colOff>
      <xdr:row>22</xdr:row>
      <xdr:rowOff>38098</xdr:rowOff>
    </xdr:to>
    <xdr:cxnSp macro="">
      <xdr:nvCxnSpPr>
        <xdr:cNvPr id="27" name="Connector: Elbow 26">
          <a:extLst>
            <a:ext uri="{FF2B5EF4-FFF2-40B4-BE49-F238E27FC236}">
              <a16:creationId xmlns:a16="http://schemas.microsoft.com/office/drawing/2014/main" id="{01A5B275-C71D-4212-96E9-CB623B899D98}"/>
            </a:ext>
          </a:extLst>
        </xdr:cNvPr>
        <xdr:cNvCxnSpPr>
          <a:stCxn id="2" idx="2"/>
          <a:endCxn id="3" idx="0"/>
        </xdr:cNvCxnSpPr>
      </xdr:nvCxnSpPr>
      <xdr:spPr>
        <a:xfrm rot="5400000">
          <a:off x="3972317" y="2347707"/>
          <a:ext cx="350452" cy="2812256"/>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227606</xdr:colOff>
      <xdr:row>19</xdr:row>
      <xdr:rowOff>161514</xdr:rowOff>
    </xdr:from>
    <xdr:to>
      <xdr:col>16</xdr:col>
      <xdr:colOff>1404346</xdr:colOff>
      <xdr:row>22</xdr:row>
      <xdr:rowOff>63102</xdr:rowOff>
    </xdr:to>
    <xdr:cxnSp macro="">
      <xdr:nvCxnSpPr>
        <xdr:cNvPr id="28" name="Connector: Elbow 27">
          <a:extLst>
            <a:ext uri="{FF2B5EF4-FFF2-40B4-BE49-F238E27FC236}">
              <a16:creationId xmlns:a16="http://schemas.microsoft.com/office/drawing/2014/main" id="{10819E01-1F1C-4670-897D-10B85F461F1F}"/>
            </a:ext>
          </a:extLst>
        </xdr:cNvPr>
        <xdr:cNvCxnSpPr>
          <a:cxnSpLocks/>
          <a:stCxn id="26" idx="2"/>
          <a:endCxn id="22" idx="0"/>
        </xdr:cNvCxnSpPr>
      </xdr:nvCxnSpPr>
      <xdr:spPr>
        <a:xfrm rot="16200000" flipH="1">
          <a:off x="5839613" y="1397982"/>
          <a:ext cx="401651" cy="4710515"/>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220663</xdr:colOff>
      <xdr:row>20</xdr:row>
      <xdr:rowOff>18641</xdr:rowOff>
    </xdr:from>
    <xdr:to>
      <xdr:col>16</xdr:col>
      <xdr:colOff>401040</xdr:colOff>
      <xdr:row>22</xdr:row>
      <xdr:rowOff>47625</xdr:rowOff>
    </xdr:to>
    <xdr:cxnSp macro="">
      <xdr:nvCxnSpPr>
        <xdr:cNvPr id="29" name="Connector: Elbow 28">
          <a:extLst>
            <a:ext uri="{FF2B5EF4-FFF2-40B4-BE49-F238E27FC236}">
              <a16:creationId xmlns:a16="http://schemas.microsoft.com/office/drawing/2014/main" id="{D2AA6233-4084-4632-A1E2-AA74877339FF}"/>
            </a:ext>
          </a:extLst>
        </xdr:cNvPr>
        <xdr:cNvCxnSpPr>
          <a:stCxn id="6" idx="2"/>
          <a:endCxn id="4" idx="0"/>
        </xdr:cNvCxnSpPr>
      </xdr:nvCxnSpPr>
      <xdr:spPr>
        <a:xfrm rot="5400000">
          <a:off x="6782884" y="3329083"/>
          <a:ext cx="362359" cy="856652"/>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769625</xdr:colOff>
      <xdr:row>20</xdr:row>
      <xdr:rowOff>21022</xdr:rowOff>
    </xdr:from>
    <xdr:to>
      <xdr:col>11</xdr:col>
      <xdr:colOff>1600795</xdr:colOff>
      <xdr:row>22</xdr:row>
      <xdr:rowOff>48814</xdr:rowOff>
    </xdr:to>
    <xdr:cxnSp macro="">
      <xdr:nvCxnSpPr>
        <xdr:cNvPr id="30" name="Connector: Elbow 29">
          <a:extLst>
            <a:ext uri="{FF2B5EF4-FFF2-40B4-BE49-F238E27FC236}">
              <a16:creationId xmlns:a16="http://schemas.microsoft.com/office/drawing/2014/main" id="{BCCDA0D4-50BD-49B1-A264-B5F83D5451E1}"/>
            </a:ext>
          </a:extLst>
        </xdr:cNvPr>
        <xdr:cNvCxnSpPr>
          <a:stCxn id="2" idx="2"/>
          <a:endCxn id="20" idx="0"/>
        </xdr:cNvCxnSpPr>
      </xdr:nvCxnSpPr>
      <xdr:spPr>
        <a:xfrm rot="5400000">
          <a:off x="4957501" y="3343609"/>
          <a:ext cx="361167" cy="831170"/>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1293415</xdr:colOff>
      <xdr:row>6</xdr:row>
      <xdr:rowOff>8731</xdr:rowOff>
    </xdr:from>
    <xdr:to>
      <xdr:col>7</xdr:col>
      <xdr:colOff>1921669</xdr:colOff>
      <xdr:row>6</xdr:row>
      <xdr:rowOff>8731</xdr:rowOff>
    </xdr:to>
    <xdr:cxnSp macro="">
      <xdr:nvCxnSpPr>
        <xdr:cNvPr id="31" name="Connector: Elbow 30">
          <a:extLst>
            <a:ext uri="{FF2B5EF4-FFF2-40B4-BE49-F238E27FC236}">
              <a16:creationId xmlns:a16="http://schemas.microsoft.com/office/drawing/2014/main" id="{43167C23-676E-4550-9D93-55E5F0BEAC8C}"/>
            </a:ext>
          </a:extLst>
        </xdr:cNvPr>
        <xdr:cNvCxnSpPr>
          <a:stCxn id="5" idx="3"/>
          <a:endCxn id="24" idx="1"/>
        </xdr:cNvCxnSpPr>
      </xdr:nvCxnSpPr>
      <xdr:spPr>
        <a:xfrm flipV="1">
          <a:off x="2388790" y="1232694"/>
          <a:ext cx="628254" cy="0"/>
        </a:xfrm>
        <a:prstGeom prst="bentConnector3">
          <a:avLst>
            <a:gd name="adj1" fmla="val 50000"/>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231774</xdr:colOff>
      <xdr:row>7</xdr:row>
      <xdr:rowOff>158353</xdr:rowOff>
    </xdr:from>
    <xdr:to>
      <xdr:col>9</xdr:col>
      <xdr:colOff>234157</xdr:colOff>
      <xdr:row>9</xdr:row>
      <xdr:rowOff>112708</xdr:rowOff>
    </xdr:to>
    <xdr:cxnSp macro="">
      <xdr:nvCxnSpPr>
        <xdr:cNvPr id="32" name="Straight Arrow Connector 31">
          <a:extLst>
            <a:ext uri="{FF2B5EF4-FFF2-40B4-BE49-F238E27FC236}">
              <a16:creationId xmlns:a16="http://schemas.microsoft.com/office/drawing/2014/main" id="{E953C55E-823F-46DA-9A25-EA5931773AF4}"/>
            </a:ext>
          </a:extLst>
        </xdr:cNvPr>
        <xdr:cNvCxnSpPr>
          <a:stCxn id="24" idx="2"/>
          <a:endCxn id="25" idx="0"/>
        </xdr:cNvCxnSpPr>
      </xdr:nvCxnSpPr>
      <xdr:spPr>
        <a:xfrm flipH="1">
          <a:off x="3689349" y="1549003"/>
          <a:ext cx="2383" cy="28773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227606</xdr:colOff>
      <xdr:row>13</xdr:row>
      <xdr:rowOff>90484</xdr:rowOff>
    </xdr:from>
    <xdr:to>
      <xdr:col>9</xdr:col>
      <xdr:colOff>229988</xdr:colOff>
      <xdr:row>16</xdr:row>
      <xdr:rowOff>38890</xdr:rowOff>
    </xdr:to>
    <xdr:cxnSp macro="">
      <xdr:nvCxnSpPr>
        <xdr:cNvPr id="33" name="Straight Arrow Connector 32">
          <a:extLst>
            <a:ext uri="{FF2B5EF4-FFF2-40B4-BE49-F238E27FC236}">
              <a16:creationId xmlns:a16="http://schemas.microsoft.com/office/drawing/2014/main" id="{49C33833-91A9-42E7-A34F-17C8C6CA2FCD}"/>
            </a:ext>
          </a:extLst>
        </xdr:cNvPr>
        <xdr:cNvCxnSpPr>
          <a:stCxn id="25" idx="2"/>
          <a:endCxn id="26" idx="0"/>
        </xdr:cNvCxnSpPr>
      </xdr:nvCxnSpPr>
      <xdr:spPr>
        <a:xfrm flipH="1">
          <a:off x="3685181" y="2481259"/>
          <a:ext cx="2382" cy="448469"/>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981075</xdr:colOff>
      <xdr:row>19</xdr:row>
      <xdr:rowOff>76199</xdr:rowOff>
    </xdr:from>
    <xdr:to>
      <xdr:col>7</xdr:col>
      <xdr:colOff>381000</xdr:colOff>
      <xdr:row>43</xdr:row>
      <xdr:rowOff>66675</xdr:rowOff>
    </xdr:to>
    <xdr:graphicFrame macro="">
      <xdr:nvGraphicFramePr>
        <xdr:cNvPr id="3" name="Chart 2">
          <a:extLst>
            <a:ext uri="{FF2B5EF4-FFF2-40B4-BE49-F238E27FC236}">
              <a16:creationId xmlns:a16="http://schemas.microsoft.com/office/drawing/2014/main" id="{00000000-0008-0000-1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440873</xdr:colOff>
      <xdr:row>18</xdr:row>
      <xdr:rowOff>28575</xdr:rowOff>
    </xdr:from>
    <xdr:to>
      <xdr:col>14</xdr:col>
      <xdr:colOff>556533</xdr:colOff>
      <xdr:row>34</xdr:row>
      <xdr:rowOff>105601</xdr:rowOff>
    </xdr:to>
    <xdr:graphicFrame macro="">
      <xdr:nvGraphicFramePr>
        <xdr:cNvPr id="4" name="Chart 3">
          <a:extLst>
            <a:ext uri="{FF2B5EF4-FFF2-40B4-BE49-F238E27FC236}">
              <a16:creationId xmlns:a16="http://schemas.microsoft.com/office/drawing/2014/main" id="{98840EB5-FF17-48C0-9E9D-C0F2ACD64D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8E9450A-C4BE-406A-90FA-CFBEC9A64C70}" name="Table2" displayName="Table2" ref="B33:C58" totalsRowShown="0" headerRowDxfId="37" headerRowCellStyle="Normal 2">
  <autoFilter ref="B33:C58" xr:uid="{FEF77FAD-B650-49CD-8044-E64A79EDAC1E}"/>
  <tableColumns count="2">
    <tableColumn id="1" xr3:uid="{BF4BE87D-09F1-457A-A9FB-69B0F40E44C2}" name="Tab name" dataDxfId="36"/>
    <tableColumn id="2" xr3:uid="{8B8F25DE-FC2A-4017-8024-839DB1A6D7EF}" name="Description" dataDxfId="3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428A80F-E986-44CB-A864-744AF6477DDB}" name="Table1" displayName="Table1" ref="A6:M127" totalsRowShown="0" headerRowDxfId="34" headerRowBorderDxfId="32" tableBorderDxfId="33">
  <autoFilter ref="A6:M127" xr:uid="{0428A80F-E986-44CB-A864-744AF6477DDB}"/>
  <tableColumns count="13">
    <tableColumn id="1" xr3:uid="{BA2B2CFD-B66F-47B2-95C4-36182FA69B3D}" name="Acronym" dataDxfId="31" dataCellStyle="Normal 5">
      <calculatedColumnFormula>F_Inputs!A6</calculatedColumnFormula>
    </tableColumn>
    <tableColumn id="2" xr3:uid="{6A0C14DD-7F7D-423B-9C52-9359ADE7AFE0}" name="BON code" dataDxfId="30" dataCellStyle="Normal 5">
      <calculatedColumnFormula>F_Inputs!B6</calculatedColumnFormula>
    </tableColumn>
    <tableColumn id="12" xr3:uid="{2EC45903-BCD5-4908-8F8E-07010B07995B}" name="Cost Line" dataDxfId="29" dataCellStyle="Normal 5"/>
    <tableColumn id="3" xr3:uid="{03DBC7AF-180B-44BA-8173-8D01DE1700E0}" name="Unit" dataDxfId="28"/>
    <tableColumn id="4" xr3:uid="{E64F4EAF-61EA-4A16-BB12-E5BB13B6EEB2}" name="Model" dataDxfId="27"/>
    <tableColumn id="5" xr3:uid="{52606254-EF34-4062-9E43-29FC9B9341AF}" name="2023-24" dataDxfId="26">
      <calculatedColumnFormula>SUMIFS(F_Inputs_adjusted!R:R,F_Inputs_adjusted!$A:$A,$A7,F_Inputs_adjusted!$B:$B,$B7)</calculatedColumnFormula>
    </tableColumn>
    <tableColumn id="6" xr3:uid="{01189FDD-09C8-4376-9AB0-BC3BF28C4122}" name="2024-25" dataDxfId="25">
      <calculatedColumnFormula>SUMIFS(F_Inputs_adjusted!S:S,F_Inputs_adjusted!$A:$A,$A7,F_Inputs_adjusted!$B:$B,$B7)</calculatedColumnFormula>
    </tableColumn>
    <tableColumn id="7" xr3:uid="{8551C4DE-D159-4E12-9A45-80C266064FB0}" name="2025-26" dataDxfId="24">
      <calculatedColumnFormula>SUMIFS(F_Inputs_adjusted!T:T,F_Inputs_adjusted!$A:$A,$A7,F_Inputs_adjusted!$B:$B,$B7)</calculatedColumnFormula>
    </tableColumn>
    <tableColumn id="8" xr3:uid="{6F39D5BA-E392-4F98-85F8-D18F87B2EC37}" name="2026-27" dataDxfId="23">
      <calculatedColumnFormula>SUMIFS(F_Inputs_adjusted!U:U,F_Inputs_adjusted!$A:$A,$A7,F_Inputs_adjusted!$B:$B,$B7)</calculatedColumnFormula>
    </tableColumn>
    <tableColumn id="9" xr3:uid="{BA537937-A835-4CDF-BFF2-42A0ADBC1EB5}" name="2027-28" dataDxfId="22">
      <calculatedColumnFormula>SUMIFS(F_Inputs_adjusted!V:V,F_Inputs_adjusted!$A:$A,$A7,F_Inputs_adjusted!$B:$B,$B7)</calculatedColumnFormula>
    </tableColumn>
    <tableColumn id="10" xr3:uid="{1234930B-4635-405D-A5B5-9B0EDB03C286}" name="2028-29" dataDxfId="21">
      <calculatedColumnFormula>SUMIFS(F_Inputs_adjusted!W:W,F_Inputs_adjusted!$A:$A,$A7,F_Inputs_adjusted!$B:$B,$B7)</calculatedColumnFormula>
    </tableColumn>
    <tableColumn id="11" xr3:uid="{AFA7A5EC-CD2B-4211-960A-FCEBE387469C}" name="2029-30" dataDxfId="20">
      <calculatedColumnFormula>SUMIFS(F_Inputs_adjusted!X:X,F_Inputs_adjusted!$A:$A,$A7,F_Inputs_adjusted!$B:$B,$B7)</calculatedColumnFormula>
    </tableColumn>
    <tableColumn id="13" xr3:uid="{B9BA0D90-C839-4CD0-ABFC-20932900FEE7}" name="Total" dataDxfId="19">
      <calculatedColumnFormula>SUM(Table1[[#This Row],[2023-24]:[2029-30]])</calculatedColumnFormula>
    </tableColumn>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7CE553A-9DA7-44AE-BF9C-98D935066DEA}" name="Table3" displayName="Table3" ref="A6:M127" totalsRowShown="0" headerRowDxfId="18" headerRowBorderDxfId="16" tableBorderDxfId="17">
  <autoFilter ref="A6:M127" xr:uid="{07CE553A-9DA7-44AE-BF9C-98D935066DEA}"/>
  <tableColumns count="13">
    <tableColumn id="1" xr3:uid="{3A4B6915-2AED-4365-857B-14AA9BD099C3}" name="Acronym" dataDxfId="15">
      <calculatedColumnFormula>'Input Override'!#REF!</calculatedColumnFormula>
    </tableColumn>
    <tableColumn id="2" xr3:uid="{FE4FE245-54E7-4CED-AEBE-6A61F7BED1C8}" name="BON code" dataDxfId="14">
      <calculatedColumnFormula>'Input Override'!#REF!</calculatedColumnFormula>
    </tableColumn>
    <tableColumn id="13" xr3:uid="{CC1931A3-1B83-4FA7-8C0E-F2EB3E70E741}" name="Column1" dataDxfId="13">
      <calculatedColumnFormula>'Input Override'!#REF!</calculatedColumnFormula>
    </tableColumn>
    <tableColumn id="3" xr3:uid="{E58C788F-0642-43F9-9B53-478DB93D0813}" name="Unit" dataDxfId="12">
      <calculatedColumnFormula>'Input Override'!#REF!</calculatedColumnFormula>
    </tableColumn>
    <tableColumn id="4" xr3:uid="{538BC502-A3FA-490E-88E4-6937F08970A5}" name="Model" dataDxfId="11">
      <calculatedColumnFormula>'Input Override'!#REF!</calculatedColumnFormula>
    </tableColumn>
    <tableColumn id="5" xr3:uid="{4307C0FA-7362-495C-BC30-54D2CD59EA2C}" name="2023-24" dataDxfId="10">
      <calculatedColumnFormula>IF('Input Override'!#REF!="",'Consolidated Input'!#REF!,('Consolidated Input'!#REF!+'Input Override'!#REF!))</calculatedColumnFormula>
    </tableColumn>
    <tableColumn id="6" xr3:uid="{B643603E-9DF8-4DEC-933C-11DF411374DB}" name="2024-25" dataDxfId="9">
      <calculatedColumnFormula>IF('Input Override'!#REF!="",'Consolidated Input'!#REF!,('Consolidated Input'!#REF!+'Input Override'!#REF!))</calculatedColumnFormula>
    </tableColumn>
    <tableColumn id="7" xr3:uid="{B097C60C-0A7B-4DAE-B6FC-15E33F1FC7E6}" name="2025-26" dataDxfId="8">
      <calculatedColumnFormula>IF('Input Override'!#REF!="",'Consolidated Input'!#REF!,('Consolidated Input'!#REF!+'Input Override'!#REF!))</calculatedColumnFormula>
    </tableColumn>
    <tableColumn id="8" xr3:uid="{D857B818-C1A8-47FB-A8FD-3D44CCEEB956}" name="2026-27" dataDxfId="7">
      <calculatedColumnFormula>IF('Input Override'!#REF!="",'Consolidated Input'!#REF!,('Consolidated Input'!#REF!+'Input Override'!#REF!))</calculatedColumnFormula>
    </tableColumn>
    <tableColumn id="9" xr3:uid="{DD6F8502-500D-46B9-9CEE-699880F09F80}" name="2027-28" dataDxfId="6">
      <calculatedColumnFormula>IF('Input Override'!#REF!="",'Consolidated Input'!#REF!,('Consolidated Input'!#REF!+'Input Override'!#REF!))</calculatedColumnFormula>
    </tableColumn>
    <tableColumn id="10" xr3:uid="{C10DCE3D-F452-4463-AA7A-B6BE0710A97C}" name="2028-29" dataDxfId="5">
      <calculatedColumnFormula>IF('Input Override'!#REF!="",'Consolidated Input'!#REF!,('Consolidated Input'!#REF!+'Input Override'!#REF!))</calculatedColumnFormula>
    </tableColumn>
    <tableColumn id="11" xr3:uid="{C7215747-ACDA-43DB-892A-93E49426CF86}" name="2029-30" dataDxfId="4">
      <calculatedColumnFormula>IF('Input Override'!#REF!="",'Consolidated Input'!#REF!,('Consolidated Input'!#REF!+'Input Override'!#REF!))</calculatedColumnFormula>
    </tableColumn>
    <tableColumn id="12" xr3:uid="{EAC9B307-5C0B-4B04-8F93-E961D1838DE1}" name="Total" dataDxfId="3">
      <calculatedColumnFormula>SUM(F7:L7)</calculatedColumnFormula>
    </tableColumn>
  </tableColumns>
  <tableStyleInfo name="TableStyleLight10" showFirstColumn="0" showLastColumn="0" showRowStripes="1" showColumnStripes="0"/>
</table>
</file>

<file path=xl/theme/theme1.xml><?xml version="1.0" encoding="utf-8"?>
<a:theme xmlns:a="http://schemas.openxmlformats.org/drawingml/2006/main" name="Ofwa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C5EF5-8991-407D-8691-43377C2B0C1E}">
  <sheetPr>
    <tabColor rgb="FFCCCCCE"/>
    <outlinePr summaryBelow="0" summaryRight="0"/>
  </sheetPr>
  <dimension ref="A1:N104"/>
  <sheetViews>
    <sheetView tabSelected="1" zoomScale="80" zoomScaleNormal="80" workbookViewId="0"/>
  </sheetViews>
  <sheetFormatPr defaultColWidth="9" defaultRowHeight="0" customHeight="1" zeroHeight="1"/>
  <cols>
    <col min="1" max="1" width="8.140625" style="126" customWidth="1"/>
    <col min="2" max="2" width="61.42578125" style="126" bestFit="1" customWidth="1"/>
    <col min="3" max="3" width="112.85546875" style="126" customWidth="1"/>
    <col min="4" max="4" width="23.5703125" style="126" bestFit="1" customWidth="1"/>
    <col min="5" max="5" width="15.7109375" style="126" customWidth="1"/>
    <col min="6" max="10" width="9" style="126" customWidth="1"/>
    <col min="11" max="14" width="9" style="126"/>
    <col min="15" max="16384" width="9" style="82"/>
  </cols>
  <sheetData>
    <row r="1" spans="1:14" ht="47.65">
      <c r="A1" s="84" t="e">
        <f ca="1" xml:space="preserve"> RIGHT(CELL("filename", $A$1), LEN(CELL("filename", $A$1)) - SEARCH("]", CELL("filename", $A$1)))</f>
        <v>#VALUE!</v>
      </c>
      <c r="B1" s="84"/>
      <c r="C1" s="85"/>
      <c r="D1" s="85"/>
    </row>
    <row r="2" spans="1:14" ht="20.25">
      <c r="A2" s="112"/>
      <c r="B2" s="112"/>
      <c r="C2" s="112"/>
      <c r="D2" s="112"/>
    </row>
    <row r="3" spans="1:14" s="83" customFormat="1" ht="35.65">
      <c r="A3" s="113"/>
      <c r="B3" s="114" t="s">
        <v>0</v>
      </c>
      <c r="C3" s="113"/>
      <c r="D3" s="113"/>
      <c r="E3" s="132"/>
      <c r="F3" s="132"/>
      <c r="G3" s="132"/>
      <c r="H3" s="132"/>
      <c r="I3" s="132"/>
      <c r="J3" s="132"/>
      <c r="K3" s="132"/>
      <c r="L3" s="132"/>
      <c r="M3" s="132"/>
      <c r="N3" s="132"/>
    </row>
    <row r="4" spans="1:14" ht="20.25">
      <c r="A4" s="112"/>
      <c r="B4" s="112"/>
      <c r="C4" s="112"/>
      <c r="D4" s="112"/>
    </row>
    <row r="5" spans="1:14" ht="20.25">
      <c r="A5" s="112"/>
      <c r="B5" s="112" t="s">
        <v>1</v>
      </c>
      <c r="C5" s="112" t="s">
        <v>2</v>
      </c>
      <c r="D5" s="112"/>
    </row>
    <row r="6" spans="1:14" ht="20.25">
      <c r="A6" s="112"/>
      <c r="B6" s="112" t="s">
        <v>3</v>
      </c>
      <c r="C6" s="115">
        <v>2</v>
      </c>
      <c r="D6" s="112"/>
    </row>
    <row r="7" spans="1:14" ht="20.25">
      <c r="A7" s="112"/>
      <c r="B7" s="112" t="s">
        <v>4</v>
      </c>
      <c r="C7" s="116" t="e">
        <f ca="1" xml:space="preserve"> MID(CELL("filename"), FIND("[", CELL("filename"), 1) + 1, FIND("]", CELL("filename"), 1) - FIND("[", CELL("filename"), 1) - 1)</f>
        <v>#VALUE!</v>
      </c>
      <c r="D7" s="112"/>
    </row>
    <row r="8" spans="1:14" ht="20.25">
      <c r="A8" s="112"/>
      <c r="B8" s="112" t="s">
        <v>5</v>
      </c>
      <c r="C8" s="117">
        <v>45627</v>
      </c>
      <c r="D8" s="112"/>
    </row>
    <row r="9" spans="1:14" ht="20.25">
      <c r="A9" s="112"/>
      <c r="B9" s="112"/>
      <c r="C9" s="112"/>
      <c r="D9" s="112"/>
    </row>
    <row r="10" spans="1:14" ht="20.25">
      <c r="A10" s="112"/>
      <c r="B10" s="112" t="s">
        <v>6</v>
      </c>
      <c r="C10" s="118" t="s">
        <v>7</v>
      </c>
      <c r="D10" s="112"/>
    </row>
    <row r="11" spans="1:14" ht="20.25">
      <c r="A11" s="112"/>
      <c r="B11" s="112"/>
      <c r="C11" s="112"/>
      <c r="D11" s="112"/>
    </row>
    <row r="12" spans="1:14" ht="20.25">
      <c r="A12" s="112"/>
      <c r="B12" s="112"/>
      <c r="C12" s="119"/>
      <c r="D12" s="112"/>
    </row>
    <row r="13" spans="1:14" ht="20.25">
      <c r="A13" s="112"/>
      <c r="B13" s="112"/>
      <c r="C13" s="119"/>
      <c r="D13" s="112"/>
    </row>
    <row r="14" spans="1:14" ht="20.25">
      <c r="A14" s="112"/>
      <c r="B14" s="112"/>
      <c r="C14" s="119"/>
      <c r="D14" s="112"/>
    </row>
    <row r="15" spans="1:14" ht="20.25">
      <c r="A15" s="112"/>
      <c r="B15" s="112"/>
      <c r="C15" s="112"/>
      <c r="D15" s="112"/>
    </row>
    <row r="16" spans="1:14" ht="20.25">
      <c r="A16" s="112"/>
      <c r="B16" s="112"/>
      <c r="C16" s="112"/>
      <c r="D16" s="112"/>
    </row>
    <row r="17" spans="1:4" ht="20.25">
      <c r="A17" s="112"/>
      <c r="B17" s="112"/>
      <c r="C17" s="112"/>
      <c r="D17" s="112"/>
    </row>
    <row r="18" spans="1:4" ht="20.25">
      <c r="A18" s="112"/>
      <c r="B18" s="112"/>
      <c r="C18" s="112"/>
      <c r="D18" s="112"/>
    </row>
    <row r="19" spans="1:4" ht="20.25">
      <c r="A19" s="112"/>
      <c r="B19" s="112"/>
      <c r="C19" s="112"/>
      <c r="D19" s="112"/>
    </row>
    <row r="20" spans="1:4" ht="20.25">
      <c r="A20" s="112"/>
      <c r="B20" s="112"/>
      <c r="C20" s="112"/>
      <c r="D20" s="112"/>
    </row>
    <row r="21" spans="1:4" ht="20.25">
      <c r="A21" s="112"/>
      <c r="B21" s="112"/>
      <c r="C21" s="112"/>
      <c r="D21" s="112"/>
    </row>
    <row r="22" spans="1:4" ht="20.25">
      <c r="A22" s="112"/>
      <c r="B22" s="112"/>
      <c r="C22" s="112"/>
      <c r="D22" s="112"/>
    </row>
    <row r="23" spans="1:4" ht="20.25">
      <c r="A23" s="112"/>
      <c r="B23" s="112"/>
      <c r="C23" s="112"/>
      <c r="D23" s="112"/>
    </row>
    <row r="24" spans="1:4" ht="20.25">
      <c r="A24" s="112"/>
      <c r="B24" s="112"/>
      <c r="C24" s="112"/>
      <c r="D24" s="112"/>
    </row>
    <row r="25" spans="1:4" ht="20.25">
      <c r="A25" s="112"/>
      <c r="B25" s="112"/>
      <c r="C25" s="112"/>
      <c r="D25" s="112"/>
    </row>
    <row r="26" spans="1:4" ht="20.25">
      <c r="A26" s="112"/>
      <c r="B26" s="112"/>
      <c r="C26" s="112"/>
      <c r="D26" s="112"/>
    </row>
    <row r="27" spans="1:4" ht="20.25">
      <c r="A27" s="112"/>
      <c r="B27" s="112"/>
      <c r="C27" s="112"/>
      <c r="D27" s="112"/>
    </row>
    <row r="28" spans="1:4" ht="20.25">
      <c r="A28" s="112"/>
      <c r="B28" s="112"/>
      <c r="C28" s="112"/>
      <c r="D28" s="112"/>
    </row>
    <row r="29" spans="1:4" ht="20.25">
      <c r="A29" s="112"/>
      <c r="B29" s="112"/>
      <c r="C29" s="112"/>
      <c r="D29" s="112"/>
    </row>
    <row r="30" spans="1:4" ht="20.25">
      <c r="A30" s="112"/>
      <c r="B30" s="112"/>
      <c r="C30" s="112"/>
      <c r="D30" s="112"/>
    </row>
    <row r="31" spans="1:4" ht="22.15">
      <c r="A31" s="112"/>
      <c r="B31" s="120" t="s">
        <v>8</v>
      </c>
      <c r="C31" s="112"/>
      <c r="D31" s="112"/>
    </row>
    <row r="32" spans="1:4" ht="20.25">
      <c r="A32" s="112"/>
      <c r="B32" s="112"/>
      <c r="C32" s="112"/>
      <c r="D32" s="112"/>
    </row>
    <row r="33" spans="1:4" ht="20.25">
      <c r="A33" s="112"/>
      <c r="B33" s="121" t="s">
        <v>9</v>
      </c>
      <c r="C33" s="121" t="s">
        <v>10</v>
      </c>
      <c r="D33" s="112"/>
    </row>
    <row r="34" spans="1:4" ht="20.25">
      <c r="A34" s="112"/>
      <c r="B34" s="122" t="s">
        <v>11</v>
      </c>
      <c r="C34" s="124" t="s">
        <v>12</v>
      </c>
      <c r="D34" s="112"/>
    </row>
    <row r="35" spans="1:4" ht="20.25">
      <c r="A35" s="112"/>
      <c r="B35" s="123" t="s">
        <v>13</v>
      </c>
      <c r="C35" s="134" t="s">
        <v>14</v>
      </c>
      <c r="D35" s="112"/>
    </row>
    <row r="36" spans="1:4" ht="20.25">
      <c r="A36" s="112"/>
      <c r="B36" s="122" t="s">
        <v>15</v>
      </c>
      <c r="C36" s="124" t="s">
        <v>16</v>
      </c>
      <c r="D36" s="112"/>
    </row>
    <row r="37" spans="1:4" ht="20.25">
      <c r="A37" s="112"/>
      <c r="B37" s="123" t="s">
        <v>17</v>
      </c>
      <c r="C37" s="134" t="s">
        <v>18</v>
      </c>
      <c r="D37" s="112"/>
    </row>
    <row r="38" spans="1:4" ht="50.25" customHeight="1">
      <c r="A38" s="112"/>
      <c r="B38" s="122" t="s">
        <v>19</v>
      </c>
      <c r="C38" s="124" t="s">
        <v>20</v>
      </c>
      <c r="D38" s="112"/>
    </row>
    <row r="39" spans="1:4" ht="27" customHeight="1">
      <c r="A39" s="112"/>
      <c r="B39" s="135" t="s">
        <v>21</v>
      </c>
      <c r="C39" s="136" t="s">
        <v>22</v>
      </c>
      <c r="D39" s="112"/>
    </row>
    <row r="40" spans="1:4" ht="20.25">
      <c r="A40" s="112"/>
      <c r="B40" s="123" t="s">
        <v>23</v>
      </c>
      <c r="C40" s="134" t="s">
        <v>24</v>
      </c>
      <c r="D40" s="112"/>
    </row>
    <row r="41" spans="1:4" ht="20.25">
      <c r="A41" s="112"/>
      <c r="B41" s="122" t="s">
        <v>25</v>
      </c>
      <c r="C41" s="124" t="s">
        <v>26</v>
      </c>
      <c r="D41" s="112"/>
    </row>
    <row r="42" spans="1:4" ht="20.25">
      <c r="A42" s="112"/>
      <c r="B42" s="123" t="s">
        <v>27</v>
      </c>
      <c r="C42" s="134" t="s">
        <v>28</v>
      </c>
      <c r="D42" s="112"/>
    </row>
    <row r="43" spans="1:4" ht="20.25">
      <c r="A43" s="112"/>
      <c r="B43" s="122" t="s">
        <v>29</v>
      </c>
      <c r="C43" s="124" t="s">
        <v>30</v>
      </c>
      <c r="D43" s="112"/>
    </row>
    <row r="44" spans="1:4" ht="20.25">
      <c r="A44" s="112"/>
      <c r="B44" s="123" t="s">
        <v>31</v>
      </c>
      <c r="C44" s="134" t="s">
        <v>32</v>
      </c>
      <c r="D44" s="112"/>
    </row>
    <row r="45" spans="1:4" ht="20.25">
      <c r="A45" s="112"/>
      <c r="B45" s="123" t="s">
        <v>33</v>
      </c>
      <c r="C45" s="134" t="s">
        <v>16</v>
      </c>
      <c r="D45" s="112"/>
    </row>
    <row r="46" spans="1:4" ht="20.25">
      <c r="A46" s="112"/>
      <c r="B46" s="122" t="s">
        <v>34</v>
      </c>
      <c r="C46" s="124" t="s">
        <v>35</v>
      </c>
      <c r="D46" s="112"/>
    </row>
    <row r="47" spans="1:4" ht="20.25">
      <c r="A47" s="112"/>
      <c r="B47" s="122" t="s">
        <v>36</v>
      </c>
      <c r="C47" s="124" t="s">
        <v>37</v>
      </c>
      <c r="D47" s="112"/>
    </row>
    <row r="48" spans="1:4" ht="21.95" customHeight="1">
      <c r="A48" s="112"/>
      <c r="B48" s="123" t="s">
        <v>38</v>
      </c>
      <c r="C48" s="134" t="s">
        <v>39</v>
      </c>
      <c r="D48" s="112"/>
    </row>
    <row r="49" spans="1:5" ht="45" customHeight="1">
      <c r="A49" s="112"/>
      <c r="B49" s="122" t="s">
        <v>40</v>
      </c>
      <c r="C49" s="124" t="s">
        <v>41</v>
      </c>
      <c r="D49" s="112"/>
    </row>
    <row r="50" spans="1:5" ht="45" customHeight="1">
      <c r="A50" s="112"/>
      <c r="B50" s="122" t="s">
        <v>42</v>
      </c>
      <c r="C50" s="124" t="s">
        <v>41</v>
      </c>
      <c r="D50" s="112"/>
    </row>
    <row r="51" spans="1:5" ht="46.5" customHeight="1">
      <c r="A51" s="112"/>
      <c r="B51" s="122" t="s">
        <v>43</v>
      </c>
      <c r="C51" s="124" t="s">
        <v>41</v>
      </c>
      <c r="D51" s="112"/>
    </row>
    <row r="52" spans="1:5" ht="21.95" customHeight="1">
      <c r="A52" s="112"/>
      <c r="B52" s="123" t="s">
        <v>44</v>
      </c>
      <c r="C52" s="134" t="s">
        <v>16</v>
      </c>
      <c r="D52" s="112"/>
    </row>
    <row r="53" spans="1:5" ht="21.95" customHeight="1">
      <c r="A53" s="112"/>
      <c r="B53" s="122" t="s">
        <v>45</v>
      </c>
      <c r="C53" s="124" t="s">
        <v>46</v>
      </c>
      <c r="D53" s="112"/>
    </row>
    <row r="54" spans="1:5" ht="21.95" customHeight="1">
      <c r="A54" s="112"/>
      <c r="B54" s="123" t="s">
        <v>47</v>
      </c>
      <c r="C54" s="134" t="s">
        <v>48</v>
      </c>
      <c r="D54" s="112"/>
    </row>
    <row r="55" spans="1:5" ht="21.95" customHeight="1">
      <c r="A55" s="112"/>
      <c r="B55" s="122" t="s">
        <v>49</v>
      </c>
      <c r="C55" s="124" t="s">
        <v>50</v>
      </c>
      <c r="D55" s="112"/>
    </row>
    <row r="56" spans="1:5" ht="21.95" customHeight="1">
      <c r="A56" s="112"/>
      <c r="B56" s="123" t="s">
        <v>51</v>
      </c>
      <c r="C56" s="134" t="s">
        <v>52</v>
      </c>
      <c r="D56" s="112"/>
    </row>
    <row r="57" spans="1:5" ht="21.95" customHeight="1">
      <c r="A57" s="112"/>
      <c r="B57" s="122" t="s">
        <v>53</v>
      </c>
      <c r="C57" s="124" t="s">
        <v>54</v>
      </c>
      <c r="D57" s="112"/>
    </row>
    <row r="58" spans="1:5" ht="21.95" customHeight="1">
      <c r="A58" s="112"/>
      <c r="B58" s="123" t="s">
        <v>55</v>
      </c>
      <c r="C58" s="134" t="s">
        <v>56</v>
      </c>
      <c r="D58" s="112"/>
    </row>
    <row r="59" spans="1:5" ht="13.5" customHeight="1">
      <c r="A59" s="112"/>
      <c r="B59" s="112"/>
      <c r="C59" s="112"/>
      <c r="D59" s="112"/>
    </row>
    <row r="60" spans="1:5" ht="13.5" customHeight="1"/>
    <row r="61" spans="1:5" ht="13.5" customHeight="1"/>
    <row r="62" spans="1:5" ht="13.5" customHeight="1"/>
    <row r="63" spans="1:5" ht="13.5" customHeight="1"/>
    <row r="64" spans="1:5" ht="13.5" customHeight="1">
      <c r="B64" s="127" t="s">
        <v>57</v>
      </c>
      <c r="C64" s="127"/>
      <c r="D64" s="128"/>
      <c r="E64" s="133"/>
    </row>
    <row r="65" spans="2:5" ht="21" customHeight="1">
      <c r="B65" s="129"/>
      <c r="C65" s="128"/>
      <c r="D65" s="128"/>
      <c r="E65" s="133"/>
    </row>
    <row r="66" spans="2:5" ht="23.25" customHeight="1">
      <c r="B66" s="130" t="s">
        <v>58</v>
      </c>
      <c r="C66" s="130" t="s">
        <v>59</v>
      </c>
      <c r="D66" s="237" t="s">
        <v>60</v>
      </c>
      <c r="E66" s="239"/>
    </row>
    <row r="67" spans="2:5" ht="34.5" customHeight="1">
      <c r="B67" s="131"/>
      <c r="C67" s="175"/>
      <c r="D67" s="238"/>
      <c r="E67" s="240"/>
    </row>
    <row r="68" spans="2:5" ht="13.5" customHeight="1"/>
    <row r="69" spans="2:5" ht="13.5" customHeight="1"/>
    <row r="70" spans="2:5" ht="13.5" customHeight="1"/>
    <row r="71" spans="2:5" ht="13.5" customHeight="1"/>
    <row r="72" spans="2:5" ht="13.5" customHeight="1"/>
    <row r="73" spans="2:5" ht="13.5" customHeight="1"/>
    <row r="74" spans="2:5" ht="13.5" customHeight="1"/>
    <row r="75" spans="2:5" ht="13.5" customHeight="1"/>
    <row r="76" spans="2:5" ht="13.5" customHeight="1"/>
    <row r="77" spans="2:5" ht="13.5" customHeight="1"/>
    <row r="78" spans="2:5" ht="13.5" customHeight="1"/>
    <row r="79" spans="2:5" ht="13.5" customHeight="1"/>
    <row r="80" spans="2:5"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spans="1:14" ht="13.5" customHeight="1"/>
    <row r="98" spans="1:14" ht="13.5" customHeight="1"/>
    <row r="99" spans="1:14" ht="13.5" customHeight="1"/>
    <row r="100" spans="1:14" ht="13.5" customHeight="1"/>
    <row r="101" spans="1:14" ht="13.5" customHeight="1"/>
    <row r="102" spans="1:14" ht="13.5" customHeight="1"/>
    <row r="103" spans="1:14" ht="13.5" customHeight="1"/>
    <row r="104" spans="1:14" ht="13.5" customHeight="1">
      <c r="A104" s="82"/>
      <c r="B104" s="82"/>
      <c r="C104" s="82"/>
      <c r="D104" s="82"/>
      <c r="E104" s="82"/>
      <c r="F104" s="82"/>
      <c r="G104" s="82"/>
      <c r="H104" s="82"/>
      <c r="I104" s="82"/>
      <c r="J104" s="82"/>
      <c r="K104" s="82"/>
      <c r="L104" s="82"/>
      <c r="M104" s="82"/>
      <c r="N104" s="82"/>
    </row>
  </sheetData>
  <hyperlinks>
    <hyperlink ref="C10" r:id="rId1" xr:uid="{D3E887A4-B7A8-4CB3-B380-8B7F04DAF780}"/>
  </hyperlinks>
  <pageMargins left="0.7" right="0.7" top="0.75" bottom="0.75" header="0.3" footer="0.3"/>
  <pageSetup paperSize="9" orientation="portrait"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56DF2-32C7-42DA-8337-1C8C4CB64B65}">
  <sheetPr>
    <tabColor rgb="FFCCCCCE"/>
    <outlinePr summaryBelow="0" summaryRight="0"/>
  </sheetPr>
  <dimension ref="A1:AM49"/>
  <sheetViews>
    <sheetView zoomScale="80" zoomScaleNormal="80" workbookViewId="0"/>
  </sheetViews>
  <sheetFormatPr defaultColWidth="9" defaultRowHeight="12.95" customHeight="1" zeroHeight="1"/>
  <cols>
    <col min="1" max="4" width="1.42578125" style="88" customWidth="1"/>
    <col min="5" max="5" width="2.5703125" style="88" customWidth="1"/>
    <col min="6" max="6" width="4.42578125" style="88" customWidth="1"/>
    <col min="7" max="7" width="2.5703125" style="88" customWidth="1"/>
    <col min="8" max="8" width="30.5703125" style="88" customWidth="1"/>
    <col min="9" max="9" width="2.5703125" style="88" customWidth="1"/>
    <col min="10" max="10" width="4.42578125" style="88" customWidth="1"/>
    <col min="11" max="11" width="2.5703125" style="88" customWidth="1"/>
    <col min="12" max="12" width="30.5703125" style="88" customWidth="1"/>
    <col min="13" max="13" width="2.5703125" style="88" customWidth="1"/>
    <col min="14" max="14" width="4.42578125" style="88" customWidth="1"/>
    <col min="15" max="16" width="2.5703125" style="88" customWidth="1"/>
    <col min="17" max="17" width="30.5703125" style="88" customWidth="1"/>
    <col min="18" max="18" width="38.85546875" style="88" customWidth="1"/>
    <col min="19" max="39" width="9" style="88" customWidth="1"/>
    <col min="40" max="40" width="9" style="86" customWidth="1"/>
    <col min="41" max="50" width="0" style="86" hidden="1" customWidth="1"/>
    <col min="51" max="16384" width="9" style="86"/>
  </cols>
  <sheetData>
    <row r="1" spans="1:39" ht="47.65">
      <c r="A1" s="84" t="e">
        <f ca="1" xml:space="preserve"> RIGHT(CELL("filename", A1), LEN(CELL("filename", A1)) - SEARCH("]", CELL("filename", A1)))</f>
        <v>#VALUE!</v>
      </c>
      <c r="B1" s="84"/>
      <c r="C1" s="84"/>
      <c r="D1" s="84"/>
      <c r="E1" s="84"/>
      <c r="F1" s="84"/>
      <c r="G1" s="84"/>
      <c r="H1" s="84"/>
      <c r="I1" s="84"/>
      <c r="J1" s="84"/>
      <c r="K1" s="84"/>
      <c r="L1" s="84"/>
      <c r="M1" s="84"/>
      <c r="N1" s="84"/>
      <c r="O1" s="84"/>
      <c r="P1" s="84"/>
      <c r="Q1" s="84"/>
      <c r="R1" s="84"/>
      <c r="S1" s="86"/>
      <c r="T1" s="86"/>
      <c r="U1" s="86"/>
      <c r="V1" s="86"/>
      <c r="W1" s="86"/>
      <c r="X1" s="86"/>
      <c r="Y1" s="86"/>
      <c r="Z1" s="86"/>
      <c r="AA1" s="86"/>
      <c r="AB1" s="86"/>
      <c r="AC1" s="86"/>
      <c r="AD1" s="86"/>
      <c r="AE1" s="86"/>
      <c r="AF1" s="86"/>
      <c r="AG1" s="86"/>
      <c r="AH1" s="86"/>
      <c r="AI1" s="86"/>
      <c r="AJ1" s="86"/>
      <c r="AK1" s="86"/>
      <c r="AL1" s="86"/>
      <c r="AM1" s="86"/>
    </row>
    <row r="2" spans="1:39" ht="20.25">
      <c r="A2" s="89"/>
      <c r="B2" s="90"/>
      <c r="C2" s="90"/>
      <c r="D2" s="90"/>
      <c r="E2" s="90"/>
      <c r="F2" s="90"/>
      <c r="G2" s="90"/>
      <c r="H2" s="91"/>
      <c r="I2" s="90"/>
      <c r="J2" s="90"/>
      <c r="K2" s="90"/>
      <c r="L2" s="90"/>
      <c r="M2" s="90"/>
      <c r="N2" s="90"/>
      <c r="O2" s="90"/>
      <c r="P2" s="90"/>
      <c r="Q2" s="90"/>
      <c r="R2" s="90"/>
      <c r="S2" s="86"/>
      <c r="T2" s="86"/>
      <c r="U2" s="86"/>
      <c r="V2" s="86"/>
      <c r="W2" s="86"/>
      <c r="X2" s="86"/>
      <c r="Y2" s="86"/>
      <c r="Z2" s="86"/>
      <c r="AA2" s="86"/>
      <c r="AB2" s="86"/>
      <c r="AC2" s="86"/>
      <c r="AD2" s="86"/>
      <c r="AE2" s="86"/>
      <c r="AF2" s="86"/>
      <c r="AG2" s="86"/>
      <c r="AH2" s="86"/>
      <c r="AI2" s="86"/>
      <c r="AJ2" s="86"/>
      <c r="AK2" s="86"/>
      <c r="AL2" s="86"/>
      <c r="AM2" s="86"/>
    </row>
    <row r="3" spans="1:39" s="87" customFormat="1" ht="13.15">
      <c r="A3" s="87" t="s">
        <v>13</v>
      </c>
    </row>
    <row r="4" spans="1:39" ht="20.25">
      <c r="A4" s="89"/>
      <c r="B4" s="90"/>
      <c r="C4" s="90"/>
      <c r="D4" s="90"/>
      <c r="E4" s="90"/>
      <c r="F4" s="90"/>
      <c r="G4" s="90"/>
      <c r="H4" s="91"/>
      <c r="I4" s="90"/>
      <c r="J4" s="90"/>
      <c r="K4" s="90"/>
      <c r="L4" s="90"/>
      <c r="M4" s="90"/>
      <c r="N4" s="90"/>
      <c r="O4" s="90"/>
      <c r="P4" s="90"/>
      <c r="Q4" s="90"/>
      <c r="R4" s="90"/>
      <c r="S4" s="86"/>
      <c r="T4" s="86"/>
      <c r="U4" s="86"/>
      <c r="V4" s="86"/>
      <c r="W4" s="86"/>
      <c r="X4" s="86"/>
      <c r="Y4" s="86"/>
      <c r="Z4" s="86"/>
      <c r="AA4" s="86"/>
      <c r="AB4" s="86"/>
      <c r="AC4" s="86"/>
      <c r="AD4" s="86"/>
      <c r="AE4" s="86"/>
      <c r="AF4" s="86"/>
      <c r="AG4" s="86"/>
      <c r="AH4" s="86"/>
      <c r="AI4" s="86"/>
      <c r="AJ4" s="86"/>
      <c r="AK4" s="86"/>
      <c r="AL4" s="86"/>
      <c r="AM4" s="86"/>
    </row>
    <row r="5" spans="1:39" ht="20.25">
      <c r="A5" s="92"/>
      <c r="B5" s="93"/>
      <c r="C5" s="93"/>
      <c r="D5" s="93"/>
      <c r="E5" s="93"/>
      <c r="F5" s="94"/>
      <c r="G5" s="95"/>
      <c r="H5" s="95"/>
      <c r="I5" s="95"/>
      <c r="J5" s="95"/>
      <c r="K5" s="96"/>
      <c r="L5" s="94"/>
      <c r="M5" s="96"/>
      <c r="N5" s="96"/>
      <c r="O5" s="96"/>
      <c r="P5" s="95"/>
      <c r="Q5" s="95"/>
      <c r="R5" s="95"/>
      <c r="S5" s="86"/>
      <c r="T5" s="86"/>
      <c r="U5" s="86"/>
      <c r="V5" s="86"/>
      <c r="W5" s="86"/>
      <c r="X5" s="86"/>
      <c r="Y5" s="86"/>
      <c r="Z5" s="86"/>
      <c r="AA5" s="86"/>
      <c r="AB5" s="86"/>
      <c r="AC5" s="86"/>
      <c r="AD5" s="86"/>
      <c r="AE5" s="86"/>
      <c r="AF5" s="86"/>
      <c r="AG5" s="86"/>
      <c r="AH5" s="86"/>
      <c r="AI5" s="86"/>
      <c r="AJ5" s="86"/>
      <c r="AK5" s="86"/>
      <c r="AL5" s="86"/>
      <c r="AM5" s="86"/>
    </row>
    <row r="6" spans="1:39" ht="20.25">
      <c r="A6" s="89"/>
      <c r="B6" s="90"/>
      <c r="C6" s="90"/>
      <c r="D6" s="90"/>
      <c r="E6" s="90"/>
      <c r="F6" s="90"/>
      <c r="G6" s="90"/>
      <c r="H6" s="90"/>
      <c r="I6" s="90"/>
      <c r="J6" s="90"/>
      <c r="K6" s="90"/>
      <c r="L6" s="91"/>
      <c r="M6" s="90"/>
      <c r="N6" s="90"/>
      <c r="O6" s="90"/>
      <c r="P6" s="90"/>
      <c r="Q6" s="90"/>
      <c r="R6" s="90"/>
      <c r="S6" s="86"/>
      <c r="T6" s="86"/>
      <c r="U6" s="86"/>
      <c r="V6" s="86"/>
      <c r="W6" s="86"/>
      <c r="X6" s="86"/>
      <c r="Y6" s="86"/>
      <c r="Z6" s="86"/>
      <c r="AA6" s="86"/>
      <c r="AB6" s="86"/>
      <c r="AC6" s="86"/>
      <c r="AD6" s="86"/>
      <c r="AE6" s="86"/>
      <c r="AF6" s="86"/>
      <c r="AG6" s="86"/>
      <c r="AH6" s="86"/>
      <c r="AI6" s="86"/>
      <c r="AJ6" s="86"/>
      <c r="AK6" s="86"/>
      <c r="AL6" s="86"/>
      <c r="AM6" s="86"/>
    </row>
    <row r="7" spans="1:39" ht="20.25">
      <c r="A7" s="89"/>
      <c r="B7" s="90"/>
      <c r="C7" s="90"/>
      <c r="D7" s="90"/>
      <c r="E7" s="90"/>
      <c r="F7" s="90"/>
      <c r="G7" s="90"/>
      <c r="H7" s="90"/>
      <c r="I7" s="90"/>
      <c r="J7" s="90"/>
      <c r="K7" s="90"/>
      <c r="L7" s="91"/>
      <c r="M7" s="90"/>
      <c r="N7" s="90"/>
      <c r="O7" s="90"/>
      <c r="P7" s="90"/>
      <c r="Q7" s="90"/>
      <c r="R7" s="90"/>
      <c r="S7" s="86"/>
      <c r="T7" s="86"/>
      <c r="U7" s="86"/>
      <c r="V7" s="86"/>
      <c r="W7" s="86"/>
      <c r="X7" s="86"/>
      <c r="Y7" s="86"/>
      <c r="Z7" s="86"/>
      <c r="AA7" s="86"/>
      <c r="AB7" s="86"/>
      <c r="AC7" s="86"/>
      <c r="AD7" s="86"/>
      <c r="AE7" s="86"/>
      <c r="AF7" s="86"/>
      <c r="AG7" s="86"/>
      <c r="AH7" s="86"/>
      <c r="AI7" s="86"/>
      <c r="AJ7" s="86"/>
      <c r="AK7" s="86"/>
      <c r="AL7" s="86"/>
      <c r="AM7" s="86"/>
    </row>
    <row r="8" spans="1:39" ht="20.25">
      <c r="A8" s="89"/>
      <c r="B8" s="90"/>
      <c r="C8" s="90"/>
      <c r="D8" s="90"/>
      <c r="E8" s="90"/>
      <c r="F8" s="90"/>
      <c r="G8" s="90"/>
      <c r="H8" s="97"/>
      <c r="I8" s="90"/>
      <c r="J8" s="90"/>
      <c r="K8" s="90"/>
      <c r="L8" s="91"/>
      <c r="M8" s="90"/>
      <c r="N8" s="90"/>
      <c r="O8" s="90"/>
      <c r="P8" s="90"/>
      <c r="Q8" s="97"/>
      <c r="R8" s="90"/>
      <c r="S8" s="86"/>
      <c r="T8" s="86"/>
      <c r="U8" s="86"/>
      <c r="V8" s="86"/>
      <c r="W8" s="86"/>
      <c r="X8" s="86"/>
      <c r="Y8" s="86"/>
      <c r="Z8" s="86"/>
      <c r="AA8" s="86"/>
      <c r="AB8" s="86"/>
      <c r="AC8" s="86"/>
      <c r="AD8" s="86"/>
      <c r="AE8" s="86"/>
      <c r="AF8" s="86"/>
      <c r="AG8" s="86"/>
      <c r="AH8" s="86"/>
      <c r="AI8" s="86"/>
      <c r="AJ8" s="86"/>
      <c r="AK8" s="86"/>
      <c r="AL8" s="86"/>
      <c r="AM8" s="86"/>
    </row>
    <row r="9" spans="1:39" ht="20.25">
      <c r="A9" s="89"/>
      <c r="B9" s="90"/>
      <c r="C9" s="90"/>
      <c r="D9" s="90"/>
      <c r="E9" s="90"/>
      <c r="F9" s="90"/>
      <c r="G9" s="90"/>
      <c r="H9" s="90"/>
      <c r="I9" s="90"/>
      <c r="J9" s="90"/>
      <c r="K9" s="90"/>
      <c r="L9" s="91"/>
      <c r="M9" s="90"/>
      <c r="N9" s="90"/>
      <c r="O9" s="90"/>
      <c r="P9" s="90"/>
      <c r="Q9" s="90"/>
      <c r="R9" s="90"/>
      <c r="S9" s="86"/>
      <c r="T9" s="86"/>
      <c r="U9" s="86"/>
      <c r="V9" s="86"/>
      <c r="W9" s="86"/>
      <c r="X9" s="86"/>
      <c r="Y9" s="86"/>
      <c r="Z9" s="86"/>
      <c r="AA9" s="86"/>
      <c r="AB9" s="86"/>
      <c r="AC9" s="86"/>
      <c r="AD9" s="86"/>
      <c r="AE9" s="86"/>
      <c r="AF9" s="86"/>
      <c r="AG9" s="86"/>
      <c r="AH9" s="86"/>
      <c r="AI9" s="86"/>
      <c r="AJ9" s="86"/>
      <c r="AK9" s="86"/>
      <c r="AL9" s="86"/>
      <c r="AM9" s="86"/>
    </row>
    <row r="10" spans="1:39" ht="20.25">
      <c r="A10" s="89"/>
      <c r="B10" s="90"/>
      <c r="C10" s="90"/>
      <c r="D10" s="90"/>
      <c r="E10" s="90"/>
      <c r="F10" s="90"/>
      <c r="G10" s="90"/>
      <c r="H10" s="90"/>
      <c r="I10" s="90"/>
      <c r="J10" s="90"/>
      <c r="K10" s="90"/>
      <c r="L10" s="91"/>
      <c r="M10" s="90"/>
      <c r="N10" s="90"/>
      <c r="O10" s="90"/>
      <c r="P10" s="90"/>
      <c r="Q10" s="90"/>
      <c r="R10" s="90"/>
      <c r="S10" s="86"/>
      <c r="T10" s="86"/>
      <c r="U10" s="86"/>
      <c r="V10" s="86"/>
      <c r="W10" s="86"/>
      <c r="X10" s="86"/>
      <c r="Y10" s="86"/>
      <c r="Z10" s="86"/>
      <c r="AA10" s="86"/>
      <c r="AB10" s="86"/>
      <c r="AC10" s="86"/>
      <c r="AD10" s="86"/>
      <c r="AE10" s="86"/>
      <c r="AF10" s="86"/>
      <c r="AG10" s="86"/>
      <c r="AH10" s="86"/>
      <c r="AI10" s="86"/>
      <c r="AJ10" s="86"/>
      <c r="AK10" s="86"/>
      <c r="AL10" s="86"/>
      <c r="AM10" s="86"/>
    </row>
    <row r="11" spans="1:39" ht="20.25">
      <c r="A11" s="89"/>
      <c r="B11" s="90"/>
      <c r="C11" s="90"/>
      <c r="D11" s="90"/>
      <c r="E11" s="90"/>
      <c r="F11" s="90"/>
      <c r="G11" s="90"/>
      <c r="H11" s="90"/>
      <c r="I11" s="90"/>
      <c r="J11" s="90"/>
      <c r="K11" s="90"/>
      <c r="L11" s="91"/>
      <c r="M11" s="90"/>
      <c r="N11" s="90"/>
      <c r="O11" s="90"/>
      <c r="P11" s="90"/>
      <c r="Q11" s="90"/>
      <c r="R11" s="90"/>
      <c r="S11" s="86"/>
      <c r="T11" s="86"/>
      <c r="U11" s="86"/>
      <c r="V11" s="86"/>
      <c r="W11" s="86"/>
      <c r="X11" s="86"/>
      <c r="Y11" s="86"/>
      <c r="Z11" s="86"/>
      <c r="AA11" s="86"/>
      <c r="AB11" s="86"/>
      <c r="AC11" s="86"/>
      <c r="AD11" s="86"/>
      <c r="AE11" s="86"/>
      <c r="AF11" s="86"/>
      <c r="AG11" s="86"/>
      <c r="AH11" s="86"/>
      <c r="AI11" s="86"/>
      <c r="AJ11" s="86"/>
      <c r="AK11" s="86"/>
      <c r="AL11" s="86"/>
      <c r="AM11" s="86"/>
    </row>
    <row r="12" spans="1:39" ht="20.25">
      <c r="A12" s="89"/>
      <c r="B12" s="90"/>
      <c r="C12" s="90"/>
      <c r="D12" s="90"/>
      <c r="E12" s="90"/>
      <c r="F12" s="90"/>
      <c r="G12" s="90"/>
      <c r="H12" s="90"/>
      <c r="I12" s="90"/>
      <c r="J12" s="90"/>
      <c r="K12" s="90"/>
      <c r="L12" s="91"/>
      <c r="M12" s="90"/>
      <c r="N12" s="90"/>
      <c r="O12" s="90"/>
      <c r="Q12" s="90"/>
      <c r="R12" s="90"/>
      <c r="S12" s="86"/>
      <c r="T12" s="86"/>
      <c r="U12" s="86"/>
      <c r="V12" s="86"/>
      <c r="W12" s="86"/>
      <c r="X12" s="86"/>
      <c r="Y12" s="86"/>
      <c r="Z12" s="86"/>
      <c r="AA12" s="86"/>
      <c r="AB12" s="86"/>
      <c r="AC12" s="86"/>
      <c r="AD12" s="86"/>
      <c r="AE12" s="86"/>
      <c r="AF12" s="86"/>
      <c r="AG12" s="86"/>
      <c r="AH12" s="86"/>
      <c r="AI12" s="86"/>
      <c r="AJ12" s="86"/>
      <c r="AK12" s="86"/>
      <c r="AL12" s="86"/>
      <c r="AM12" s="86"/>
    </row>
    <row r="13" spans="1:39" ht="20.25">
      <c r="A13" s="92"/>
      <c r="B13" s="93"/>
      <c r="C13" s="93"/>
      <c r="D13" s="93"/>
      <c r="E13" s="93"/>
      <c r="F13" s="98"/>
      <c r="G13" s="99"/>
      <c r="H13" s="99"/>
      <c r="I13" s="99"/>
      <c r="J13" s="99"/>
      <c r="K13" s="99"/>
      <c r="L13" s="98"/>
      <c r="M13" s="99"/>
      <c r="N13" s="99"/>
      <c r="O13" s="99"/>
      <c r="P13" s="90"/>
      <c r="Q13" s="99"/>
      <c r="R13" s="99"/>
      <c r="S13" s="86"/>
      <c r="T13" s="86"/>
      <c r="U13" s="86"/>
      <c r="V13" s="86"/>
      <c r="W13" s="86"/>
      <c r="X13" s="86"/>
      <c r="Y13" s="86"/>
      <c r="Z13" s="86"/>
      <c r="AA13" s="86"/>
      <c r="AB13" s="86"/>
      <c r="AC13" s="86"/>
      <c r="AD13" s="86"/>
      <c r="AE13" s="86"/>
      <c r="AF13" s="86"/>
      <c r="AG13" s="86"/>
      <c r="AH13" s="86"/>
      <c r="AI13" s="86"/>
      <c r="AJ13" s="86"/>
      <c r="AK13" s="86"/>
      <c r="AL13" s="86"/>
      <c r="AM13" s="86"/>
    </row>
    <row r="14" spans="1:39" ht="20.25">
      <c r="A14" s="92"/>
      <c r="B14" s="93"/>
      <c r="C14" s="93"/>
      <c r="D14" s="93"/>
      <c r="E14" s="93"/>
      <c r="F14" s="98"/>
      <c r="G14" s="99"/>
      <c r="H14" s="99"/>
      <c r="I14" s="99"/>
      <c r="J14" s="99"/>
      <c r="K14" s="99"/>
      <c r="L14" s="98"/>
      <c r="M14" s="99"/>
      <c r="N14" s="99"/>
      <c r="O14" s="99"/>
      <c r="P14" s="90"/>
      <c r="Q14" s="99"/>
      <c r="R14" s="99"/>
      <c r="S14" s="86"/>
      <c r="T14" s="86"/>
      <c r="U14" s="86"/>
      <c r="V14" s="86"/>
      <c r="W14" s="86"/>
      <c r="X14" s="86"/>
      <c r="Y14" s="86"/>
      <c r="Z14" s="86"/>
      <c r="AA14" s="86"/>
      <c r="AB14" s="86"/>
      <c r="AC14" s="86"/>
      <c r="AD14" s="86"/>
      <c r="AE14" s="86"/>
      <c r="AF14" s="86"/>
      <c r="AG14" s="86"/>
      <c r="AH14" s="86"/>
      <c r="AI14" s="86"/>
      <c r="AJ14" s="86"/>
      <c r="AK14" s="86"/>
      <c r="AL14" s="86"/>
      <c r="AM14" s="86"/>
    </row>
    <row r="15" spans="1:39" ht="20.25">
      <c r="A15" s="92"/>
      <c r="B15" s="93"/>
      <c r="C15" s="93"/>
      <c r="D15" s="93"/>
      <c r="E15" s="93"/>
      <c r="F15" s="98"/>
      <c r="G15" s="99"/>
      <c r="H15" s="99"/>
      <c r="I15" s="99"/>
      <c r="J15" s="99"/>
      <c r="K15" s="99"/>
      <c r="L15" s="98"/>
      <c r="M15" s="99"/>
      <c r="N15" s="99"/>
      <c r="O15" s="99"/>
      <c r="P15" s="90"/>
      <c r="Q15" s="99"/>
      <c r="R15" s="99"/>
      <c r="S15" s="86"/>
      <c r="T15" s="86"/>
      <c r="U15" s="86"/>
      <c r="V15" s="86"/>
      <c r="W15" s="86"/>
      <c r="X15" s="86"/>
      <c r="Y15" s="86"/>
      <c r="Z15" s="86"/>
      <c r="AA15" s="86"/>
      <c r="AB15" s="86"/>
      <c r="AC15" s="86"/>
      <c r="AD15" s="86"/>
      <c r="AE15" s="86"/>
      <c r="AF15" s="86"/>
      <c r="AG15" s="86"/>
      <c r="AH15" s="86"/>
      <c r="AI15" s="86"/>
      <c r="AJ15" s="86"/>
      <c r="AK15" s="86"/>
      <c r="AL15" s="86"/>
      <c r="AM15" s="86"/>
    </row>
    <row r="16" spans="1:39" ht="20.25">
      <c r="A16" s="89"/>
      <c r="B16" s="90"/>
      <c r="C16" s="90"/>
      <c r="D16" s="90"/>
      <c r="E16" s="90"/>
      <c r="F16" s="90"/>
      <c r="G16" s="90"/>
      <c r="H16" s="90"/>
      <c r="I16" s="90"/>
      <c r="J16" s="90"/>
      <c r="K16" s="90"/>
      <c r="L16" s="91"/>
      <c r="M16" s="90"/>
      <c r="N16" s="90"/>
      <c r="O16" s="90"/>
      <c r="P16" s="90"/>
      <c r="Q16" s="90"/>
      <c r="R16" s="90"/>
      <c r="S16" s="86"/>
      <c r="T16" s="86"/>
      <c r="U16" s="86"/>
      <c r="V16" s="86"/>
      <c r="W16" s="86"/>
      <c r="X16" s="86"/>
      <c r="Y16" s="86"/>
      <c r="Z16" s="86"/>
      <c r="AA16" s="86"/>
      <c r="AB16" s="86"/>
      <c r="AC16" s="86"/>
      <c r="AD16" s="86"/>
      <c r="AE16" s="86"/>
      <c r="AF16" s="86"/>
      <c r="AG16" s="86"/>
      <c r="AH16" s="86"/>
      <c r="AI16" s="86"/>
      <c r="AJ16" s="86"/>
      <c r="AK16" s="86"/>
      <c r="AL16" s="86"/>
      <c r="AM16" s="86"/>
    </row>
    <row r="17" spans="1:39" ht="20.25">
      <c r="A17" s="89"/>
      <c r="B17" s="90"/>
      <c r="C17" s="90"/>
      <c r="D17" s="90"/>
      <c r="E17" s="90"/>
      <c r="F17" s="90"/>
      <c r="G17" s="90"/>
      <c r="H17" s="90"/>
      <c r="I17" s="90"/>
      <c r="J17" s="90"/>
      <c r="K17" s="90"/>
      <c r="L17" s="91"/>
      <c r="M17" s="90"/>
      <c r="N17" s="90"/>
      <c r="O17" s="90"/>
      <c r="P17" s="90"/>
      <c r="Q17" s="90"/>
      <c r="R17" s="90"/>
      <c r="S17" s="86"/>
      <c r="T17" s="86"/>
      <c r="U17" s="86"/>
      <c r="V17" s="86"/>
      <c r="W17" s="86"/>
      <c r="X17" s="86"/>
      <c r="Y17" s="86"/>
      <c r="Z17" s="86"/>
      <c r="AA17" s="86"/>
      <c r="AB17" s="86"/>
      <c r="AC17" s="86"/>
      <c r="AD17" s="86"/>
      <c r="AE17" s="86"/>
      <c r="AF17" s="86"/>
      <c r="AG17" s="86"/>
      <c r="AH17" s="86"/>
      <c r="AI17" s="86"/>
      <c r="AJ17" s="86"/>
      <c r="AK17" s="86"/>
      <c r="AL17" s="86"/>
      <c r="AM17" s="86"/>
    </row>
    <row r="18" spans="1:39" ht="20.25">
      <c r="A18" s="89"/>
      <c r="B18" s="90"/>
      <c r="C18" s="90"/>
      <c r="D18" s="90"/>
      <c r="E18" s="90"/>
      <c r="F18" s="90"/>
      <c r="G18" s="90"/>
      <c r="H18" s="90"/>
      <c r="I18" s="90"/>
      <c r="J18" s="90"/>
      <c r="K18" s="90"/>
      <c r="L18" s="91"/>
      <c r="M18" s="90"/>
      <c r="N18" s="90"/>
      <c r="O18" s="90"/>
      <c r="P18" s="90"/>
      <c r="Q18" s="90"/>
      <c r="R18" s="90"/>
      <c r="S18" s="86"/>
      <c r="T18" s="86"/>
      <c r="U18" s="86"/>
      <c r="V18" s="86"/>
      <c r="W18" s="86"/>
      <c r="X18" s="86"/>
      <c r="Y18" s="86"/>
      <c r="Z18" s="86"/>
      <c r="AA18" s="86"/>
      <c r="AB18" s="86"/>
      <c r="AC18" s="86"/>
      <c r="AD18" s="86"/>
      <c r="AE18" s="86"/>
      <c r="AF18" s="86"/>
      <c r="AG18" s="86"/>
      <c r="AH18" s="86"/>
      <c r="AI18" s="86"/>
      <c r="AJ18" s="86"/>
      <c r="AK18" s="86"/>
      <c r="AL18" s="86"/>
      <c r="AM18" s="86"/>
    </row>
    <row r="19" spans="1:39" ht="20.25">
      <c r="A19" s="89"/>
      <c r="B19" s="90"/>
      <c r="C19" s="90"/>
      <c r="D19" s="90"/>
      <c r="E19" s="90"/>
      <c r="F19" s="90"/>
      <c r="G19" s="90"/>
      <c r="H19" s="90"/>
      <c r="I19" s="90"/>
      <c r="J19" s="90"/>
      <c r="K19" s="90"/>
      <c r="L19" s="91"/>
      <c r="M19" s="90"/>
      <c r="N19" s="90"/>
      <c r="O19" s="90"/>
      <c r="P19" s="90"/>
      <c r="Q19" s="90"/>
      <c r="R19" s="90"/>
      <c r="S19" s="86"/>
      <c r="T19" s="86"/>
      <c r="U19" s="86"/>
      <c r="V19" s="86"/>
      <c r="W19" s="86"/>
      <c r="X19" s="86"/>
      <c r="Y19" s="86"/>
      <c r="Z19" s="86"/>
      <c r="AA19" s="86"/>
      <c r="AB19" s="86"/>
      <c r="AC19" s="86"/>
      <c r="AD19" s="86"/>
      <c r="AE19" s="86"/>
      <c r="AF19" s="86"/>
      <c r="AG19" s="86"/>
      <c r="AH19" s="86"/>
      <c r="AI19" s="86"/>
      <c r="AJ19" s="86"/>
      <c r="AK19" s="86"/>
      <c r="AL19" s="86"/>
      <c r="AM19" s="86"/>
    </row>
    <row r="20" spans="1:39" ht="20.25">
      <c r="A20" s="89"/>
      <c r="B20" s="90"/>
      <c r="C20" s="90"/>
      <c r="D20" s="90"/>
      <c r="E20" s="90"/>
      <c r="F20" s="90"/>
      <c r="G20" s="90"/>
      <c r="H20" s="90"/>
      <c r="I20" s="90"/>
      <c r="J20" s="90"/>
      <c r="K20" s="90"/>
      <c r="L20" s="90"/>
      <c r="M20" s="90"/>
      <c r="N20" s="90"/>
      <c r="O20" s="90"/>
      <c r="P20" s="90"/>
      <c r="Q20" s="90"/>
      <c r="R20" s="90"/>
      <c r="S20" s="86"/>
      <c r="T20" s="86"/>
      <c r="U20" s="86"/>
      <c r="V20" s="86"/>
      <c r="W20" s="86"/>
      <c r="X20" s="86"/>
      <c r="Y20" s="86"/>
      <c r="Z20" s="86"/>
      <c r="AA20" s="86"/>
      <c r="AB20" s="86"/>
      <c r="AC20" s="86"/>
      <c r="AD20" s="86"/>
      <c r="AE20" s="86"/>
      <c r="AF20" s="86"/>
      <c r="AG20" s="86"/>
      <c r="AH20" s="86"/>
      <c r="AI20" s="86"/>
      <c r="AJ20" s="86"/>
      <c r="AK20" s="86"/>
      <c r="AL20" s="86"/>
      <c r="AM20" s="86"/>
    </row>
    <row r="21" spans="1:39" ht="20.25">
      <c r="A21" s="89"/>
      <c r="B21" s="90"/>
      <c r="C21" s="90"/>
      <c r="D21" s="90"/>
      <c r="E21" s="90"/>
      <c r="F21" s="90"/>
      <c r="G21" s="90"/>
      <c r="H21" s="90"/>
      <c r="I21" s="90"/>
      <c r="J21" s="90"/>
      <c r="K21" s="90"/>
      <c r="L21" s="90"/>
      <c r="M21" s="90"/>
      <c r="N21" s="90"/>
      <c r="O21" s="90"/>
      <c r="P21" s="90"/>
      <c r="Q21" s="90"/>
      <c r="R21" s="90"/>
      <c r="S21" s="86"/>
      <c r="T21" s="86"/>
      <c r="U21" s="86"/>
      <c r="V21" s="86"/>
      <c r="W21" s="86"/>
      <c r="X21" s="86"/>
      <c r="Y21" s="86"/>
      <c r="Z21" s="86"/>
      <c r="AA21" s="86"/>
      <c r="AB21" s="86"/>
      <c r="AC21" s="86"/>
      <c r="AD21" s="86"/>
      <c r="AE21" s="86"/>
      <c r="AF21" s="86"/>
      <c r="AG21" s="86"/>
      <c r="AH21" s="86"/>
      <c r="AI21" s="86"/>
      <c r="AJ21" s="86"/>
      <c r="AK21" s="86"/>
      <c r="AL21" s="86"/>
      <c r="AM21" s="86"/>
    </row>
    <row r="22" spans="1:39" ht="20.25">
      <c r="A22" s="89"/>
      <c r="B22" s="90"/>
      <c r="C22" s="90"/>
      <c r="D22" s="90"/>
      <c r="E22" s="90"/>
      <c r="F22" s="90"/>
      <c r="G22" s="90"/>
      <c r="H22" s="97"/>
      <c r="I22" s="90"/>
      <c r="J22" s="90"/>
      <c r="K22" s="90"/>
      <c r="L22" s="97"/>
      <c r="M22" s="90"/>
      <c r="N22" s="90"/>
      <c r="O22" s="90"/>
      <c r="P22" s="90"/>
      <c r="Q22" s="97"/>
      <c r="R22" s="90"/>
      <c r="S22" s="86"/>
      <c r="T22" s="86"/>
      <c r="U22" s="86"/>
      <c r="V22" s="86"/>
      <c r="W22" s="86"/>
      <c r="X22" s="86"/>
      <c r="Y22" s="86"/>
      <c r="Z22" s="86"/>
      <c r="AA22" s="86"/>
      <c r="AB22" s="86"/>
      <c r="AC22" s="86"/>
      <c r="AD22" s="86"/>
      <c r="AE22" s="86"/>
      <c r="AF22" s="86"/>
      <c r="AG22" s="86"/>
      <c r="AH22" s="86"/>
      <c r="AI22" s="86"/>
      <c r="AJ22" s="86"/>
      <c r="AK22" s="86"/>
      <c r="AL22" s="86"/>
      <c r="AM22" s="86"/>
    </row>
    <row r="23" spans="1:39" ht="20.25">
      <c r="A23" s="89"/>
      <c r="B23" s="90"/>
      <c r="C23" s="90"/>
      <c r="D23" s="90"/>
      <c r="E23" s="90"/>
      <c r="F23" s="90"/>
      <c r="G23" s="90"/>
      <c r="H23" s="90"/>
      <c r="I23" s="90"/>
      <c r="J23" s="90"/>
      <c r="K23" s="90"/>
      <c r="L23" s="90"/>
      <c r="M23" s="90"/>
      <c r="N23" s="90"/>
      <c r="O23" s="90"/>
      <c r="P23" s="90"/>
      <c r="Q23" s="90"/>
      <c r="R23" s="90"/>
      <c r="S23" s="86"/>
      <c r="T23" s="86"/>
      <c r="U23" s="86"/>
      <c r="V23" s="86"/>
      <c r="W23" s="86"/>
      <c r="X23" s="86"/>
      <c r="Y23" s="86"/>
      <c r="Z23" s="86"/>
      <c r="AA23" s="86"/>
      <c r="AB23" s="86"/>
      <c r="AC23" s="86"/>
      <c r="AD23" s="86"/>
      <c r="AE23" s="86"/>
      <c r="AF23" s="86"/>
      <c r="AG23" s="86"/>
      <c r="AH23" s="86"/>
      <c r="AI23" s="86"/>
      <c r="AJ23" s="86"/>
      <c r="AK23" s="86"/>
      <c r="AL23" s="86"/>
      <c r="AM23" s="86"/>
    </row>
    <row r="24" spans="1:39" ht="20.25">
      <c r="A24" s="89"/>
      <c r="B24" s="90"/>
      <c r="C24" s="90"/>
      <c r="D24" s="90"/>
      <c r="E24" s="90"/>
      <c r="F24" s="90"/>
      <c r="G24" s="90"/>
      <c r="H24" s="90"/>
      <c r="I24" s="90"/>
      <c r="J24" s="90"/>
      <c r="K24" s="90"/>
      <c r="L24" s="91"/>
      <c r="M24" s="90"/>
      <c r="N24" s="90"/>
      <c r="O24" s="90"/>
      <c r="P24" s="90"/>
      <c r="Q24" s="90"/>
      <c r="R24" s="90"/>
      <c r="S24" s="86"/>
      <c r="T24" s="86"/>
      <c r="U24" s="86"/>
      <c r="V24" s="86"/>
      <c r="W24" s="86"/>
      <c r="X24" s="86"/>
      <c r="Y24" s="86"/>
      <c r="Z24" s="86"/>
      <c r="AA24" s="86"/>
      <c r="AB24" s="86"/>
      <c r="AC24" s="86"/>
      <c r="AD24" s="86"/>
      <c r="AE24" s="86"/>
      <c r="AF24" s="86"/>
      <c r="AG24" s="86"/>
      <c r="AH24" s="86"/>
      <c r="AI24" s="86"/>
      <c r="AJ24" s="86"/>
      <c r="AK24" s="86"/>
      <c r="AL24" s="86"/>
      <c r="AM24" s="86"/>
    </row>
    <row r="25" spans="1:39" ht="20.25">
      <c r="A25" s="89"/>
      <c r="B25" s="90"/>
      <c r="C25" s="90"/>
      <c r="D25" s="90"/>
      <c r="E25" s="90"/>
      <c r="F25" s="90"/>
      <c r="G25" s="90"/>
      <c r="H25" s="90"/>
      <c r="I25" s="90"/>
      <c r="J25" s="90"/>
      <c r="K25" s="90"/>
      <c r="L25" s="91"/>
      <c r="M25" s="90"/>
      <c r="N25" s="90"/>
      <c r="O25" s="90"/>
      <c r="P25" s="90"/>
      <c r="Q25" s="90"/>
      <c r="R25" s="90"/>
      <c r="S25" s="86"/>
      <c r="T25" s="86"/>
      <c r="U25" s="86"/>
      <c r="V25" s="86"/>
      <c r="W25" s="86"/>
      <c r="X25" s="86"/>
      <c r="Y25" s="86"/>
      <c r="Z25" s="86"/>
      <c r="AA25" s="86"/>
      <c r="AB25" s="86"/>
      <c r="AC25" s="86"/>
      <c r="AD25" s="86"/>
      <c r="AE25" s="86"/>
      <c r="AF25" s="86"/>
      <c r="AG25" s="86"/>
      <c r="AH25" s="86"/>
      <c r="AI25" s="86"/>
      <c r="AJ25" s="86"/>
      <c r="AK25" s="86"/>
      <c r="AL25" s="86"/>
      <c r="AM25" s="86"/>
    </row>
    <row r="26" spans="1:39" ht="20.25">
      <c r="A26" s="89"/>
      <c r="B26" s="90"/>
      <c r="C26" s="90"/>
      <c r="D26" s="90"/>
      <c r="E26" s="90"/>
      <c r="F26" s="90"/>
      <c r="G26" s="90"/>
      <c r="H26" s="90"/>
      <c r="I26" s="90"/>
      <c r="J26" s="90"/>
      <c r="K26" s="90"/>
      <c r="L26" s="91"/>
      <c r="M26" s="90"/>
      <c r="N26" s="90"/>
      <c r="O26" s="90"/>
      <c r="P26" s="90"/>
      <c r="Q26" s="90"/>
      <c r="R26" s="90"/>
      <c r="S26" s="86"/>
      <c r="T26" s="86"/>
      <c r="U26" s="86"/>
      <c r="V26" s="86"/>
      <c r="W26" s="86"/>
      <c r="X26" s="86"/>
      <c r="Y26" s="86"/>
      <c r="Z26" s="86"/>
      <c r="AA26" s="86"/>
      <c r="AB26" s="86"/>
      <c r="AC26" s="86"/>
      <c r="AD26" s="86"/>
      <c r="AE26" s="86"/>
      <c r="AF26" s="86"/>
      <c r="AG26" s="86"/>
      <c r="AH26" s="86"/>
      <c r="AI26" s="86"/>
      <c r="AJ26" s="86"/>
      <c r="AK26" s="86"/>
      <c r="AL26" s="86"/>
      <c r="AM26" s="86"/>
    </row>
    <row r="27" spans="1:39" ht="20.25">
      <c r="A27" s="89"/>
      <c r="B27" s="90"/>
      <c r="C27" s="90"/>
      <c r="D27" s="90"/>
      <c r="E27" s="90"/>
      <c r="F27" s="90"/>
      <c r="G27" s="90"/>
      <c r="H27" s="90"/>
      <c r="I27" s="90"/>
      <c r="J27" s="90"/>
      <c r="K27" s="90"/>
      <c r="L27" s="91"/>
      <c r="M27" s="90"/>
      <c r="N27" s="90"/>
      <c r="O27" s="90"/>
      <c r="P27" s="90"/>
      <c r="Q27" s="90"/>
      <c r="R27" s="90"/>
      <c r="S27" s="86"/>
      <c r="T27" s="86"/>
      <c r="U27" s="86"/>
      <c r="V27" s="86"/>
      <c r="W27" s="86"/>
      <c r="X27" s="86"/>
      <c r="Y27" s="86"/>
      <c r="Z27" s="86"/>
      <c r="AA27" s="86"/>
      <c r="AB27" s="86"/>
      <c r="AC27" s="86"/>
      <c r="AD27" s="86"/>
      <c r="AE27" s="86"/>
      <c r="AF27" s="86"/>
      <c r="AG27" s="86"/>
      <c r="AH27" s="86"/>
      <c r="AI27" s="86"/>
      <c r="AJ27" s="86"/>
      <c r="AK27" s="86"/>
      <c r="AL27" s="86"/>
      <c r="AM27" s="86"/>
    </row>
    <row r="28" spans="1:39" ht="20.25">
      <c r="A28" s="89"/>
      <c r="B28" s="90"/>
      <c r="C28" s="90"/>
      <c r="D28" s="90"/>
      <c r="E28" s="90"/>
      <c r="F28" s="90"/>
      <c r="G28" s="90"/>
      <c r="H28" s="90"/>
      <c r="I28" s="90"/>
      <c r="J28" s="90"/>
      <c r="K28" s="90"/>
      <c r="L28" s="91"/>
      <c r="M28" s="90"/>
      <c r="N28" s="90"/>
      <c r="O28" s="90"/>
      <c r="P28" s="90"/>
      <c r="Q28" s="90"/>
      <c r="R28" s="90"/>
      <c r="S28" s="86"/>
      <c r="T28" s="86"/>
      <c r="U28" s="86"/>
      <c r="V28" s="86"/>
      <c r="W28" s="86"/>
      <c r="X28" s="86"/>
      <c r="Y28" s="86"/>
      <c r="Z28" s="86"/>
      <c r="AA28" s="86"/>
      <c r="AB28" s="86"/>
      <c r="AC28" s="86"/>
      <c r="AD28" s="86"/>
      <c r="AE28" s="86"/>
      <c r="AF28" s="86"/>
      <c r="AG28" s="86"/>
      <c r="AH28" s="86"/>
      <c r="AI28" s="86"/>
      <c r="AJ28" s="86"/>
      <c r="AK28" s="86"/>
      <c r="AL28" s="86"/>
      <c r="AM28" s="86"/>
    </row>
    <row r="29" spans="1:39" ht="20.25">
      <c r="A29" s="89"/>
      <c r="B29" s="90"/>
      <c r="C29" s="90"/>
      <c r="D29" s="90"/>
      <c r="E29" s="90"/>
      <c r="F29" s="90"/>
      <c r="G29" s="90"/>
      <c r="H29" s="90"/>
      <c r="I29" s="90"/>
      <c r="J29" s="90"/>
      <c r="K29" s="90"/>
      <c r="L29" s="91"/>
      <c r="M29" s="90"/>
      <c r="N29" s="90"/>
      <c r="O29" s="90"/>
      <c r="P29" s="90"/>
      <c r="Q29" s="90"/>
      <c r="R29" s="90"/>
      <c r="S29" s="86"/>
      <c r="T29" s="86"/>
      <c r="U29" s="86"/>
      <c r="V29" s="86"/>
      <c r="W29" s="86"/>
      <c r="X29" s="86"/>
      <c r="Y29" s="86"/>
      <c r="Z29" s="86"/>
      <c r="AA29" s="86"/>
      <c r="AB29" s="86"/>
      <c r="AC29" s="86"/>
      <c r="AD29" s="86"/>
      <c r="AE29" s="86"/>
      <c r="AF29" s="86"/>
      <c r="AG29" s="86"/>
      <c r="AH29" s="86"/>
      <c r="AI29" s="86"/>
      <c r="AJ29" s="86"/>
      <c r="AK29" s="86"/>
      <c r="AL29" s="86"/>
      <c r="AM29" s="86"/>
    </row>
    <row r="30" spans="1:39" ht="20.25">
      <c r="A30" s="89"/>
      <c r="B30" s="90"/>
      <c r="C30" s="90"/>
      <c r="D30" s="90"/>
      <c r="E30" s="90"/>
      <c r="F30" s="90"/>
      <c r="G30" s="90"/>
      <c r="H30" s="90"/>
      <c r="I30" s="90"/>
      <c r="J30" s="90"/>
      <c r="K30" s="90"/>
      <c r="L30" s="91"/>
      <c r="M30" s="90"/>
      <c r="N30" s="90"/>
      <c r="O30" s="90"/>
      <c r="P30" s="90"/>
      <c r="Q30" s="90"/>
      <c r="R30" s="90"/>
      <c r="S30" s="86"/>
      <c r="T30" s="86"/>
      <c r="U30" s="86"/>
      <c r="V30" s="86"/>
      <c r="W30" s="86"/>
      <c r="X30" s="86"/>
      <c r="Y30" s="86"/>
      <c r="Z30" s="86"/>
      <c r="AA30" s="86"/>
      <c r="AB30" s="86"/>
      <c r="AC30" s="86"/>
      <c r="AD30" s="86"/>
      <c r="AE30" s="86"/>
      <c r="AF30" s="86"/>
      <c r="AG30" s="86"/>
      <c r="AH30" s="86"/>
      <c r="AI30" s="86"/>
      <c r="AJ30" s="86"/>
      <c r="AK30" s="86"/>
      <c r="AL30" s="86"/>
      <c r="AM30" s="86"/>
    </row>
    <row r="31" spans="1:39" ht="20.25">
      <c r="A31" s="89"/>
      <c r="B31" s="90"/>
      <c r="C31" s="90"/>
      <c r="D31" s="90"/>
      <c r="E31" s="90"/>
      <c r="F31" s="90"/>
      <c r="G31" s="90"/>
      <c r="H31" s="90"/>
      <c r="I31" s="90"/>
      <c r="J31" s="90"/>
      <c r="K31" s="90"/>
      <c r="L31" s="91"/>
      <c r="M31" s="90"/>
      <c r="N31" s="90"/>
      <c r="O31" s="90"/>
      <c r="P31" s="90"/>
      <c r="Q31" s="90"/>
      <c r="R31" s="90"/>
      <c r="S31" s="86"/>
      <c r="T31" s="86"/>
      <c r="U31" s="86"/>
      <c r="V31" s="86"/>
      <c r="W31" s="86"/>
      <c r="X31" s="86"/>
      <c r="Y31" s="86"/>
      <c r="Z31" s="86"/>
      <c r="AA31" s="86"/>
      <c r="AB31" s="86"/>
      <c r="AC31" s="86"/>
      <c r="AD31" s="86"/>
      <c r="AE31" s="86"/>
      <c r="AF31" s="86"/>
      <c r="AG31" s="86"/>
      <c r="AH31" s="86"/>
      <c r="AI31" s="86"/>
      <c r="AJ31" s="86"/>
      <c r="AK31" s="86"/>
      <c r="AL31" s="86"/>
      <c r="AM31" s="86"/>
    </row>
    <row r="32" spans="1:39" ht="20.25">
      <c r="A32" s="89"/>
      <c r="B32" s="90"/>
      <c r="C32" s="90"/>
      <c r="D32" s="90"/>
      <c r="E32" s="90"/>
      <c r="F32" s="90"/>
      <c r="G32" s="90"/>
      <c r="H32" s="90"/>
      <c r="I32" s="90"/>
      <c r="J32" s="90"/>
      <c r="K32" s="90"/>
      <c r="L32" s="91"/>
      <c r="M32" s="90"/>
      <c r="N32" s="90"/>
      <c r="O32" s="90"/>
      <c r="P32" s="90"/>
      <c r="Q32" s="90"/>
      <c r="R32" s="90"/>
      <c r="S32" s="86"/>
      <c r="T32" s="86"/>
      <c r="U32" s="86"/>
      <c r="V32" s="86"/>
      <c r="W32" s="86"/>
      <c r="X32" s="86"/>
      <c r="Y32" s="86"/>
      <c r="Z32" s="86"/>
      <c r="AA32" s="86"/>
      <c r="AB32" s="86"/>
      <c r="AC32" s="86"/>
      <c r="AD32" s="86"/>
      <c r="AE32" s="86"/>
      <c r="AF32" s="86"/>
      <c r="AG32" s="86"/>
      <c r="AH32" s="86"/>
      <c r="AI32" s="86"/>
      <c r="AJ32" s="86"/>
      <c r="AK32" s="86"/>
      <c r="AL32" s="86"/>
      <c r="AM32" s="86"/>
    </row>
    <row r="33" spans="1:39" ht="20.25">
      <c r="A33" s="89"/>
      <c r="B33" s="90"/>
      <c r="C33" s="90"/>
      <c r="D33" s="90"/>
      <c r="E33" s="90"/>
      <c r="F33" s="90"/>
      <c r="G33" s="90"/>
      <c r="H33" s="90"/>
      <c r="I33" s="90"/>
      <c r="J33" s="90"/>
      <c r="K33" s="90"/>
      <c r="L33" s="91"/>
      <c r="M33" s="90"/>
      <c r="N33" s="90"/>
      <c r="O33" s="90"/>
      <c r="P33" s="90"/>
      <c r="Q33" s="90"/>
      <c r="R33" s="90"/>
      <c r="S33" s="86"/>
      <c r="T33" s="86"/>
      <c r="U33" s="86"/>
      <c r="V33" s="86"/>
      <c r="W33" s="86"/>
      <c r="X33" s="86"/>
      <c r="Y33" s="86"/>
      <c r="Z33" s="86"/>
      <c r="AA33" s="86"/>
      <c r="AB33" s="86"/>
      <c r="AC33" s="86"/>
      <c r="AD33" s="86"/>
      <c r="AE33" s="86"/>
      <c r="AF33" s="86"/>
      <c r="AG33" s="86"/>
      <c r="AH33" s="86"/>
      <c r="AI33" s="86"/>
      <c r="AJ33" s="86"/>
      <c r="AK33" s="86"/>
      <c r="AL33" s="86"/>
      <c r="AM33" s="86"/>
    </row>
    <row r="34" spans="1:39" ht="20.25">
      <c r="A34" s="89"/>
      <c r="B34" s="90"/>
      <c r="C34" s="90"/>
      <c r="D34" s="90"/>
      <c r="E34" s="90"/>
      <c r="F34" s="90"/>
      <c r="G34" s="90"/>
      <c r="H34" s="90"/>
      <c r="I34" s="90"/>
      <c r="J34" s="90"/>
      <c r="K34" s="90"/>
      <c r="L34" s="91"/>
      <c r="M34" s="90"/>
      <c r="N34" s="90"/>
      <c r="O34" s="90"/>
      <c r="P34" s="90"/>
      <c r="Q34" s="90"/>
      <c r="R34" s="90"/>
      <c r="S34" s="86"/>
      <c r="T34" s="86"/>
      <c r="U34" s="86"/>
      <c r="V34" s="86"/>
      <c r="W34" s="86"/>
      <c r="X34" s="86"/>
      <c r="Y34" s="86"/>
      <c r="Z34" s="86"/>
      <c r="AA34" s="86"/>
      <c r="AB34" s="86"/>
      <c r="AC34" s="86"/>
      <c r="AD34" s="86"/>
      <c r="AE34" s="86"/>
      <c r="AF34" s="86"/>
      <c r="AG34" s="86"/>
      <c r="AH34" s="86"/>
      <c r="AI34" s="86"/>
      <c r="AJ34" s="86"/>
      <c r="AK34" s="86"/>
      <c r="AL34" s="86"/>
      <c r="AM34" s="86"/>
    </row>
    <row r="35" spans="1:39" ht="20.25">
      <c r="A35" s="89"/>
      <c r="B35" s="90"/>
      <c r="C35" s="90"/>
      <c r="D35" s="90"/>
      <c r="E35" s="90"/>
      <c r="F35" s="90"/>
      <c r="G35" s="90"/>
      <c r="H35" s="90"/>
      <c r="I35" s="90"/>
      <c r="J35" s="90"/>
      <c r="K35" s="90"/>
      <c r="L35" s="91"/>
      <c r="M35" s="90"/>
      <c r="N35" s="90"/>
      <c r="O35" s="90"/>
      <c r="P35" s="90"/>
      <c r="Q35" s="90"/>
      <c r="R35" s="90"/>
      <c r="S35" s="86"/>
      <c r="T35" s="86"/>
      <c r="U35" s="86"/>
      <c r="V35" s="86"/>
      <c r="W35" s="86"/>
      <c r="X35" s="86"/>
      <c r="Y35" s="86"/>
      <c r="Z35" s="86"/>
      <c r="AA35" s="86"/>
      <c r="AB35" s="86"/>
      <c r="AC35" s="86"/>
      <c r="AD35" s="86"/>
      <c r="AE35" s="86"/>
      <c r="AF35" s="86"/>
      <c r="AG35" s="86"/>
      <c r="AH35" s="86"/>
      <c r="AI35" s="86"/>
      <c r="AJ35" s="86"/>
      <c r="AK35" s="86"/>
      <c r="AL35" s="86"/>
      <c r="AM35" s="86"/>
    </row>
    <row r="36" spans="1:39" ht="20.25">
      <c r="A36" s="89"/>
      <c r="B36" s="90"/>
      <c r="C36" s="90"/>
      <c r="D36" s="90"/>
      <c r="E36" s="90"/>
      <c r="F36" s="90"/>
      <c r="G36" s="90"/>
      <c r="H36" s="90"/>
      <c r="I36" s="90"/>
      <c r="J36" s="90"/>
      <c r="K36" s="90"/>
      <c r="L36" s="91"/>
      <c r="M36" s="90"/>
      <c r="N36" s="90"/>
      <c r="O36" s="90"/>
      <c r="P36" s="90"/>
      <c r="Q36" s="90"/>
      <c r="R36" s="90"/>
      <c r="S36" s="86"/>
      <c r="T36" s="86"/>
      <c r="U36" s="86"/>
      <c r="V36" s="86"/>
      <c r="W36" s="86"/>
      <c r="X36" s="86"/>
      <c r="Y36" s="86"/>
      <c r="Z36" s="86"/>
      <c r="AA36" s="86"/>
      <c r="AB36" s="86"/>
      <c r="AC36" s="86"/>
      <c r="AD36" s="86"/>
      <c r="AE36" s="86"/>
      <c r="AF36" s="86"/>
      <c r="AG36" s="86"/>
      <c r="AH36" s="86"/>
      <c r="AI36" s="86"/>
      <c r="AJ36" s="86"/>
      <c r="AK36" s="86"/>
      <c r="AL36" s="86"/>
      <c r="AM36" s="86"/>
    </row>
    <row r="37" spans="1:39" ht="20.25">
      <c r="A37" s="89"/>
      <c r="B37" s="90"/>
      <c r="C37" s="90"/>
      <c r="D37" s="90"/>
      <c r="E37" s="90"/>
      <c r="F37" s="90"/>
      <c r="G37" s="90"/>
      <c r="H37" s="90"/>
      <c r="I37" s="90"/>
      <c r="J37" s="90"/>
      <c r="K37" s="90"/>
      <c r="L37" s="91"/>
      <c r="M37" s="90"/>
      <c r="N37" s="90"/>
      <c r="O37" s="90"/>
      <c r="P37" s="90"/>
      <c r="Q37" s="90"/>
      <c r="R37" s="90"/>
      <c r="S37" s="86"/>
      <c r="T37" s="86"/>
      <c r="U37" s="86"/>
      <c r="V37" s="86"/>
      <c r="W37" s="86"/>
      <c r="X37" s="86"/>
      <c r="Y37" s="86"/>
      <c r="Z37" s="86"/>
      <c r="AA37" s="86"/>
      <c r="AB37" s="86"/>
      <c r="AC37" s="86"/>
      <c r="AD37" s="86"/>
      <c r="AE37" s="86"/>
      <c r="AF37" s="86"/>
      <c r="AG37" s="86"/>
      <c r="AH37" s="86"/>
      <c r="AI37" s="86"/>
      <c r="AJ37" s="86"/>
      <c r="AK37" s="86"/>
      <c r="AL37" s="86"/>
      <c r="AM37" s="86"/>
    </row>
    <row r="38" spans="1:39" ht="20.25">
      <c r="A38" s="89"/>
      <c r="B38" s="90"/>
      <c r="C38" s="90"/>
      <c r="D38" s="90"/>
      <c r="E38" s="90"/>
      <c r="F38" s="90"/>
      <c r="G38" s="90"/>
      <c r="H38" s="90"/>
      <c r="I38" s="90"/>
      <c r="J38" s="90"/>
      <c r="K38" s="90"/>
      <c r="L38" s="91"/>
      <c r="M38" s="90"/>
      <c r="N38" s="90"/>
      <c r="O38" s="90"/>
      <c r="P38" s="90"/>
      <c r="Q38" s="90"/>
      <c r="R38" s="90"/>
      <c r="S38" s="86"/>
      <c r="T38" s="86"/>
      <c r="U38" s="86"/>
      <c r="V38" s="86"/>
      <c r="W38" s="86"/>
      <c r="X38" s="86"/>
      <c r="Y38" s="86"/>
      <c r="Z38" s="86"/>
      <c r="AA38" s="86"/>
      <c r="AB38" s="86"/>
      <c r="AC38" s="86"/>
      <c r="AD38" s="86"/>
      <c r="AE38" s="86"/>
      <c r="AF38" s="86"/>
      <c r="AG38" s="86"/>
      <c r="AH38" s="86"/>
      <c r="AI38" s="86"/>
      <c r="AJ38" s="86"/>
      <c r="AK38" s="86"/>
      <c r="AL38" s="86"/>
      <c r="AM38" s="86"/>
    </row>
    <row r="39" spans="1:39" ht="20.25">
      <c r="A39" s="89"/>
      <c r="B39" s="90"/>
      <c r="C39" s="90"/>
      <c r="D39" s="90"/>
      <c r="E39" s="90"/>
      <c r="F39" s="90"/>
      <c r="G39" s="90"/>
      <c r="H39" s="90"/>
      <c r="I39" s="90"/>
      <c r="J39" s="90"/>
      <c r="K39" s="90"/>
      <c r="L39" s="91"/>
      <c r="M39" s="90"/>
      <c r="N39" s="90"/>
      <c r="O39" s="90"/>
      <c r="P39" s="90"/>
      <c r="Q39" s="90"/>
      <c r="R39" s="90"/>
      <c r="S39" s="86"/>
      <c r="T39" s="86"/>
      <c r="U39" s="86"/>
      <c r="V39" s="86"/>
      <c r="W39" s="86"/>
      <c r="X39" s="86"/>
      <c r="Y39" s="86"/>
      <c r="Z39" s="86"/>
      <c r="AA39" s="86"/>
      <c r="AB39" s="86"/>
      <c r="AC39" s="86"/>
      <c r="AD39" s="86"/>
      <c r="AE39" s="86"/>
      <c r="AF39" s="86"/>
      <c r="AG39" s="86"/>
      <c r="AH39" s="86"/>
      <c r="AI39" s="86"/>
      <c r="AJ39" s="86"/>
      <c r="AK39" s="86"/>
      <c r="AL39" s="86"/>
      <c r="AM39" s="86"/>
    </row>
    <row r="40" spans="1:39" ht="20.25">
      <c r="A40" s="89"/>
      <c r="B40" s="90"/>
      <c r="C40" s="90"/>
      <c r="D40" s="90"/>
      <c r="E40" s="90"/>
      <c r="F40" s="90"/>
      <c r="G40" s="90"/>
      <c r="H40" s="90"/>
      <c r="I40" s="90"/>
      <c r="J40" s="90"/>
      <c r="K40" s="90"/>
      <c r="L40" s="91"/>
      <c r="M40" s="90"/>
      <c r="N40" s="90"/>
      <c r="O40" s="90"/>
      <c r="P40" s="90"/>
      <c r="Q40" s="90"/>
      <c r="R40" s="90"/>
      <c r="S40" s="86"/>
      <c r="T40" s="86"/>
      <c r="U40" s="86"/>
      <c r="V40" s="86"/>
      <c r="W40" s="86"/>
      <c r="X40" s="86"/>
      <c r="Y40" s="86"/>
      <c r="Z40" s="86"/>
      <c r="AA40" s="86"/>
      <c r="AB40" s="86"/>
      <c r="AC40" s="86"/>
      <c r="AD40" s="86"/>
      <c r="AE40" s="86"/>
      <c r="AF40" s="86"/>
      <c r="AG40" s="86"/>
      <c r="AH40" s="86"/>
      <c r="AI40" s="86"/>
      <c r="AJ40" s="86"/>
      <c r="AK40" s="86"/>
      <c r="AL40" s="86"/>
      <c r="AM40" s="86"/>
    </row>
    <row r="41" spans="1:39" ht="20.25">
      <c r="A41" s="89"/>
      <c r="B41" s="90"/>
      <c r="C41" s="90"/>
      <c r="D41" s="90"/>
      <c r="E41" s="90"/>
      <c r="F41" s="90"/>
      <c r="G41" s="90"/>
      <c r="H41" s="90"/>
      <c r="I41" s="90"/>
      <c r="J41" s="90"/>
      <c r="K41" s="90"/>
      <c r="L41" s="91"/>
      <c r="M41" s="90"/>
      <c r="N41" s="90"/>
      <c r="O41" s="90"/>
      <c r="P41" s="90"/>
      <c r="Q41" s="90"/>
      <c r="R41" s="90"/>
      <c r="S41" s="86"/>
      <c r="T41" s="86"/>
      <c r="U41" s="86"/>
      <c r="V41" s="86"/>
      <c r="W41" s="86"/>
      <c r="X41" s="86"/>
      <c r="Y41" s="86"/>
      <c r="Z41" s="86"/>
      <c r="AA41" s="86"/>
      <c r="AB41" s="86"/>
      <c r="AC41" s="86"/>
      <c r="AD41" s="86"/>
      <c r="AE41" s="86"/>
      <c r="AF41" s="86"/>
      <c r="AG41" s="86"/>
      <c r="AH41" s="86"/>
      <c r="AI41" s="86"/>
      <c r="AJ41" s="86"/>
      <c r="AK41" s="86"/>
      <c r="AL41" s="86"/>
      <c r="AM41" s="86"/>
    </row>
    <row r="42" spans="1:39" ht="20.25">
      <c r="A42" s="89"/>
      <c r="B42" s="90"/>
      <c r="C42" s="90"/>
      <c r="D42" s="90"/>
      <c r="E42" s="90"/>
      <c r="F42" s="90"/>
      <c r="G42" s="90"/>
      <c r="H42" s="90"/>
      <c r="I42" s="90"/>
      <c r="J42" s="90"/>
      <c r="K42" s="90"/>
      <c r="L42" s="91"/>
      <c r="M42" s="90"/>
      <c r="N42" s="90"/>
      <c r="O42" s="90"/>
      <c r="P42" s="90"/>
      <c r="Q42" s="90"/>
      <c r="R42" s="90"/>
      <c r="S42" s="86"/>
      <c r="T42" s="86"/>
      <c r="U42" s="86"/>
      <c r="V42" s="86"/>
      <c r="W42" s="86"/>
      <c r="X42" s="86"/>
      <c r="Y42" s="86"/>
      <c r="Z42" s="86"/>
      <c r="AA42" s="86"/>
      <c r="AB42" s="86"/>
      <c r="AC42" s="86"/>
      <c r="AD42" s="86"/>
      <c r="AE42" s="86"/>
      <c r="AF42" s="86"/>
      <c r="AG42" s="86"/>
      <c r="AH42" s="86"/>
      <c r="AI42" s="86"/>
      <c r="AJ42" s="86"/>
      <c r="AK42" s="86"/>
      <c r="AL42" s="86"/>
      <c r="AM42" s="86"/>
    </row>
    <row r="43" spans="1:39" ht="20.25">
      <c r="A43" s="89"/>
      <c r="B43" s="90"/>
      <c r="C43" s="90"/>
      <c r="D43" s="90"/>
      <c r="E43" s="90"/>
      <c r="F43" s="90"/>
      <c r="G43" s="90"/>
      <c r="H43" s="90"/>
      <c r="I43" s="90"/>
      <c r="J43" s="90"/>
      <c r="K43" s="90"/>
      <c r="L43" s="91"/>
      <c r="M43" s="90"/>
      <c r="N43" s="90"/>
      <c r="O43" s="90"/>
      <c r="P43" s="90"/>
      <c r="Q43" s="90"/>
      <c r="R43" s="90"/>
      <c r="S43" s="86"/>
      <c r="T43" s="86"/>
      <c r="U43" s="86"/>
      <c r="V43" s="86"/>
      <c r="W43" s="86"/>
      <c r="X43" s="86"/>
      <c r="Y43" s="86"/>
      <c r="Z43" s="86"/>
      <c r="AA43" s="86"/>
      <c r="AB43" s="86"/>
      <c r="AC43" s="86"/>
      <c r="AD43" s="86"/>
      <c r="AE43" s="86"/>
      <c r="AF43" s="86"/>
      <c r="AG43" s="86"/>
      <c r="AH43" s="86"/>
      <c r="AI43" s="86"/>
      <c r="AJ43" s="86"/>
      <c r="AK43" s="86"/>
      <c r="AL43" s="86"/>
      <c r="AM43" s="86"/>
    </row>
    <row r="44" spans="1:39" ht="20.25">
      <c r="A44" s="89"/>
      <c r="B44" s="90"/>
      <c r="C44" s="90"/>
      <c r="D44" s="90"/>
      <c r="E44" s="90"/>
      <c r="F44" s="90"/>
      <c r="G44" s="90"/>
      <c r="H44" s="90"/>
      <c r="I44" s="90"/>
      <c r="J44" s="90"/>
      <c r="K44" s="90"/>
      <c r="L44" s="91"/>
      <c r="M44" s="90"/>
      <c r="N44" s="90"/>
      <c r="O44" s="90"/>
      <c r="P44" s="90"/>
      <c r="Q44" s="90"/>
      <c r="R44" s="90"/>
      <c r="S44" s="86"/>
      <c r="T44" s="86"/>
      <c r="U44" s="86"/>
      <c r="V44" s="86"/>
      <c r="W44" s="86"/>
      <c r="X44" s="86"/>
      <c r="Y44" s="86"/>
      <c r="Z44" s="86"/>
      <c r="AA44" s="86"/>
      <c r="AB44" s="86"/>
      <c r="AC44" s="86"/>
      <c r="AD44" s="86"/>
      <c r="AE44" s="86"/>
      <c r="AF44" s="86"/>
      <c r="AG44" s="86"/>
      <c r="AH44" s="86"/>
      <c r="AI44" s="86"/>
      <c r="AJ44" s="86"/>
      <c r="AK44" s="86"/>
      <c r="AL44" s="86"/>
      <c r="AM44" s="86"/>
    </row>
    <row r="45" spans="1:39" ht="20.25">
      <c r="A45" s="89"/>
      <c r="B45" s="90"/>
      <c r="C45" s="90"/>
      <c r="D45" s="90"/>
      <c r="E45" s="90"/>
      <c r="F45" s="90"/>
      <c r="G45" s="90"/>
      <c r="H45" s="90"/>
      <c r="I45" s="90"/>
      <c r="J45" s="90"/>
      <c r="K45" s="90"/>
      <c r="L45" s="91"/>
      <c r="M45" s="90"/>
      <c r="N45" s="90"/>
      <c r="O45" s="90"/>
      <c r="P45" s="90"/>
      <c r="Q45" s="90"/>
      <c r="R45" s="90"/>
      <c r="S45" s="86"/>
      <c r="T45" s="86"/>
      <c r="U45" s="86"/>
      <c r="V45" s="86"/>
      <c r="W45" s="86"/>
      <c r="X45" s="86"/>
      <c r="Y45" s="86"/>
      <c r="Z45" s="86"/>
      <c r="AA45" s="86"/>
      <c r="AB45" s="86"/>
      <c r="AC45" s="86"/>
      <c r="AD45" s="86"/>
      <c r="AE45" s="86"/>
      <c r="AF45" s="86"/>
      <c r="AG45" s="86"/>
      <c r="AH45" s="86"/>
      <c r="AI45" s="86"/>
      <c r="AJ45" s="86"/>
      <c r="AK45" s="86"/>
      <c r="AL45" s="86"/>
      <c r="AM45" s="86"/>
    </row>
    <row r="46" spans="1:39" ht="20.25">
      <c r="A46" s="89"/>
      <c r="B46" s="90"/>
      <c r="C46" s="90"/>
      <c r="D46" s="90"/>
      <c r="E46" s="90"/>
      <c r="F46" s="90"/>
      <c r="G46" s="90"/>
      <c r="H46" s="90"/>
      <c r="I46" s="90"/>
      <c r="J46" s="90"/>
      <c r="K46" s="90"/>
      <c r="L46" s="91"/>
      <c r="M46" s="90"/>
      <c r="N46" s="90"/>
      <c r="O46" s="90"/>
      <c r="P46" s="90"/>
      <c r="Q46" s="90"/>
      <c r="R46" s="90"/>
      <c r="S46" s="86"/>
      <c r="T46" s="86"/>
      <c r="U46" s="86"/>
      <c r="V46" s="86"/>
      <c r="W46" s="86"/>
      <c r="X46" s="86"/>
      <c r="Y46" s="86"/>
      <c r="Z46" s="86"/>
      <c r="AA46" s="86"/>
      <c r="AB46" s="86"/>
      <c r="AC46" s="86"/>
      <c r="AD46" s="86"/>
      <c r="AE46" s="86"/>
      <c r="AF46" s="86"/>
      <c r="AG46" s="86"/>
      <c r="AH46" s="86"/>
      <c r="AI46" s="86"/>
      <c r="AJ46" s="86"/>
      <c r="AK46" s="86"/>
      <c r="AL46" s="86"/>
      <c r="AM46" s="86"/>
    </row>
    <row r="47" spans="1:39" ht="20.25">
      <c r="A47" s="89"/>
      <c r="B47" s="90"/>
      <c r="C47" s="90"/>
      <c r="D47" s="90"/>
      <c r="E47" s="90"/>
      <c r="F47" s="90"/>
      <c r="G47" s="90"/>
      <c r="H47" s="90"/>
      <c r="I47" s="90"/>
      <c r="J47" s="90"/>
      <c r="K47" s="90"/>
      <c r="L47" s="91"/>
      <c r="M47" s="90"/>
      <c r="N47" s="90"/>
      <c r="O47" s="90"/>
      <c r="P47" s="90"/>
      <c r="Q47" s="90"/>
      <c r="R47" s="90"/>
      <c r="S47" s="86"/>
      <c r="T47" s="86"/>
      <c r="U47" s="86"/>
      <c r="V47" s="86"/>
      <c r="W47" s="86"/>
      <c r="X47" s="86"/>
      <c r="Y47" s="86"/>
      <c r="Z47" s="86"/>
      <c r="AA47" s="86"/>
      <c r="AB47" s="86"/>
      <c r="AC47" s="86"/>
      <c r="AD47" s="86"/>
      <c r="AE47" s="86"/>
      <c r="AF47" s="86"/>
      <c r="AG47" s="86"/>
      <c r="AH47" s="86"/>
      <c r="AI47" s="86"/>
      <c r="AJ47" s="86"/>
      <c r="AK47" s="86"/>
      <c r="AL47" s="86"/>
      <c r="AM47" s="86"/>
    </row>
    <row r="48" spans="1:39" ht="20.25">
      <c r="A48" s="89"/>
      <c r="B48" s="90"/>
      <c r="C48" s="90"/>
      <c r="D48" s="90"/>
      <c r="E48" s="90"/>
      <c r="F48" s="90"/>
      <c r="G48" s="90"/>
      <c r="H48" s="90"/>
      <c r="I48" s="90"/>
      <c r="J48" s="90"/>
      <c r="K48" s="90"/>
      <c r="L48" s="91"/>
      <c r="M48" s="90"/>
      <c r="N48" s="90"/>
      <c r="O48" s="90"/>
      <c r="P48" s="90"/>
      <c r="Q48" s="90"/>
      <c r="R48" s="90"/>
      <c r="S48" s="86"/>
      <c r="T48" s="86"/>
      <c r="U48" s="86"/>
      <c r="V48" s="86"/>
      <c r="W48" s="86"/>
      <c r="X48" s="86"/>
      <c r="Y48" s="86"/>
      <c r="Z48" s="86"/>
      <c r="AA48" s="86"/>
      <c r="AB48" s="86"/>
      <c r="AC48" s="86"/>
      <c r="AD48" s="86"/>
      <c r="AE48" s="86"/>
      <c r="AF48" s="86"/>
      <c r="AG48" s="86"/>
      <c r="AH48" s="86"/>
      <c r="AI48" s="86"/>
      <c r="AJ48" s="86"/>
      <c r="AK48" s="86"/>
      <c r="AL48" s="86"/>
      <c r="AM48" s="86"/>
    </row>
    <row r="49" spans="1:39" ht="20.25">
      <c r="A49" s="100" t="s">
        <v>61</v>
      </c>
      <c r="B49" s="100"/>
      <c r="C49" s="101"/>
      <c r="D49" s="102"/>
      <c r="E49" s="101"/>
      <c r="F49" s="103"/>
      <c r="G49" s="100"/>
      <c r="H49" s="100"/>
      <c r="I49" s="100"/>
      <c r="J49" s="100"/>
      <c r="K49" s="100"/>
      <c r="L49" s="100"/>
      <c r="M49" s="100"/>
      <c r="N49" s="100"/>
      <c r="O49" s="100"/>
      <c r="P49" s="100"/>
      <c r="Q49" s="100"/>
      <c r="R49" s="100"/>
      <c r="S49" s="86"/>
      <c r="T49" s="86"/>
      <c r="U49" s="86"/>
      <c r="V49" s="86"/>
      <c r="W49" s="86"/>
      <c r="X49" s="86"/>
      <c r="Y49" s="86"/>
      <c r="Z49" s="86"/>
      <c r="AA49" s="86"/>
      <c r="AB49" s="86"/>
      <c r="AC49" s="86"/>
      <c r="AD49" s="86"/>
      <c r="AE49" s="86"/>
      <c r="AF49" s="86"/>
      <c r="AG49" s="86"/>
      <c r="AH49" s="86"/>
      <c r="AI49" s="86"/>
      <c r="AJ49" s="86"/>
      <c r="AK49" s="86"/>
      <c r="AL49" s="86"/>
      <c r="AM49" s="8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89E67-302C-4E1F-A953-146D696425AD}">
  <sheetPr>
    <tabColor rgb="FFFFDB8E"/>
  </sheetPr>
  <dimension ref="A1"/>
  <sheetViews>
    <sheetView zoomScale="80" zoomScaleNormal="80" workbookViewId="0"/>
  </sheetViews>
  <sheetFormatPr defaultRowHeight="12.7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DB8E"/>
  </sheetPr>
  <dimension ref="A1:O128"/>
  <sheetViews>
    <sheetView zoomScale="80" zoomScaleNormal="80" workbookViewId="0"/>
  </sheetViews>
  <sheetFormatPr defaultRowHeight="12.75"/>
  <cols>
    <col min="2" max="2" width="29.7109375" customWidth="1"/>
    <col min="3" max="3" width="31" customWidth="1"/>
  </cols>
  <sheetData>
    <row r="1" spans="1:15" s="82" customFormat="1" ht="47.65">
      <c r="A1" s="84" t="e">
        <f ca="1" xml:space="preserve"> RIGHT(CELL("filename", $A$1), LEN(CELL("filename", $A$1)) - SEARCH("]", CELL("filename", $A$1)))</f>
        <v>#VALUE!</v>
      </c>
      <c r="B1" s="84"/>
      <c r="C1" s="85"/>
      <c r="D1" s="85"/>
      <c r="E1" s="126"/>
      <c r="F1" s="126"/>
      <c r="G1" s="126"/>
      <c r="H1" s="126"/>
      <c r="I1" s="126"/>
      <c r="J1" s="126"/>
      <c r="K1" s="126"/>
      <c r="L1" s="126"/>
      <c r="M1" s="126"/>
      <c r="N1" s="126"/>
    </row>
    <row r="2" spans="1:15" ht="14.25">
      <c r="C2" s="35" t="s">
        <v>62</v>
      </c>
      <c r="E2" s="35" t="s">
        <v>63</v>
      </c>
    </row>
    <row r="3" spans="1:15" ht="14.25">
      <c r="A3" s="41" t="s">
        <v>64</v>
      </c>
      <c r="B3" s="41" t="s">
        <v>65</v>
      </c>
      <c r="C3" s="41" t="s">
        <v>66</v>
      </c>
      <c r="D3" s="41" t="s">
        <v>67</v>
      </c>
      <c r="E3" s="41" t="s">
        <v>68</v>
      </c>
      <c r="F3" s="41" t="s">
        <v>69</v>
      </c>
      <c r="G3" s="41" t="s">
        <v>70</v>
      </c>
      <c r="H3" s="41" t="s">
        <v>71</v>
      </c>
      <c r="I3" s="41" t="s">
        <v>72</v>
      </c>
      <c r="J3" s="41" t="s">
        <v>73</v>
      </c>
      <c r="K3" s="41" t="s">
        <v>74</v>
      </c>
      <c r="L3" s="41" t="s">
        <v>75</v>
      </c>
      <c r="M3" s="41" t="s">
        <v>76</v>
      </c>
      <c r="N3" s="41" t="s">
        <v>77</v>
      </c>
      <c r="O3" s="41" t="s">
        <v>78</v>
      </c>
    </row>
    <row r="5" spans="1:15" ht="14.25">
      <c r="F5" s="41" t="s">
        <v>79</v>
      </c>
      <c r="G5" s="41" t="s">
        <v>79</v>
      </c>
      <c r="H5" s="41" t="s">
        <v>79</v>
      </c>
      <c r="I5" s="41" t="s">
        <v>79</v>
      </c>
      <c r="J5" s="41" t="s">
        <v>79</v>
      </c>
      <c r="K5" s="41" t="s">
        <v>79</v>
      </c>
      <c r="L5" s="41" t="s">
        <v>79</v>
      </c>
      <c r="M5" s="41" t="s">
        <v>79</v>
      </c>
      <c r="N5" s="41" t="s">
        <v>79</v>
      </c>
      <c r="O5" s="41" t="s">
        <v>79</v>
      </c>
    </row>
    <row r="6" spans="1:15" ht="14.25">
      <c r="F6" s="41" t="s">
        <v>80</v>
      </c>
      <c r="G6" s="41" t="s">
        <v>80</v>
      </c>
      <c r="H6" s="41" t="s">
        <v>80</v>
      </c>
      <c r="I6" s="41" t="s">
        <v>80</v>
      </c>
      <c r="J6" s="41" t="s">
        <v>80</v>
      </c>
      <c r="K6" s="41" t="s">
        <v>80</v>
      </c>
      <c r="L6" s="41" t="s">
        <v>80</v>
      </c>
      <c r="M6" s="41" t="s">
        <v>80</v>
      </c>
      <c r="N6" s="41" t="s">
        <v>80</v>
      </c>
      <c r="O6" s="41" t="s">
        <v>80</v>
      </c>
    </row>
    <row r="7" spans="1:15" ht="14.25">
      <c r="F7" s="41" t="s">
        <v>81</v>
      </c>
      <c r="G7" s="41" t="s">
        <v>81</v>
      </c>
      <c r="H7" s="41" t="s">
        <v>81</v>
      </c>
      <c r="I7" s="41" t="s">
        <v>81</v>
      </c>
      <c r="J7" s="41" t="s">
        <v>81</v>
      </c>
      <c r="K7" s="41" t="s">
        <v>81</v>
      </c>
      <c r="L7" s="41" t="s">
        <v>81</v>
      </c>
      <c r="M7" s="41" t="s">
        <v>81</v>
      </c>
      <c r="N7" s="41" t="s">
        <v>81</v>
      </c>
      <c r="O7" s="41" t="s">
        <v>81</v>
      </c>
    </row>
    <row r="8" spans="1:15">
      <c r="A8" t="s">
        <v>82</v>
      </c>
      <c r="B8" t="s">
        <v>83</v>
      </c>
      <c r="C8" t="s">
        <v>84</v>
      </c>
      <c r="D8" t="s">
        <v>85</v>
      </c>
      <c r="E8" t="s">
        <v>79</v>
      </c>
      <c r="F8" s="52" t="s">
        <v>86</v>
      </c>
      <c r="G8" s="52" t="s">
        <v>86</v>
      </c>
      <c r="H8" s="52" t="s">
        <v>86</v>
      </c>
      <c r="I8" s="34">
        <v>0</v>
      </c>
      <c r="J8" s="34">
        <v>0</v>
      </c>
      <c r="K8" s="52" t="s">
        <v>86</v>
      </c>
      <c r="L8" s="52" t="s">
        <v>86</v>
      </c>
      <c r="M8" s="52" t="s">
        <v>86</v>
      </c>
      <c r="N8" s="52" t="s">
        <v>86</v>
      </c>
      <c r="O8" s="52" t="s">
        <v>86</v>
      </c>
    </row>
    <row r="9" spans="1:15">
      <c r="A9" t="s">
        <v>82</v>
      </c>
      <c r="B9" t="s">
        <v>87</v>
      </c>
      <c r="C9" t="s">
        <v>88</v>
      </c>
      <c r="D9" t="s">
        <v>85</v>
      </c>
      <c r="E9" t="s">
        <v>79</v>
      </c>
      <c r="F9" s="52" t="s">
        <v>86</v>
      </c>
      <c r="G9" s="52" t="s">
        <v>86</v>
      </c>
      <c r="H9" s="52" t="s">
        <v>86</v>
      </c>
      <c r="I9" s="34">
        <v>0</v>
      </c>
      <c r="J9" s="34">
        <v>0</v>
      </c>
      <c r="K9" s="52" t="s">
        <v>86</v>
      </c>
      <c r="L9" s="52" t="s">
        <v>86</v>
      </c>
      <c r="M9" s="52" t="s">
        <v>86</v>
      </c>
      <c r="N9" s="52" t="s">
        <v>86</v>
      </c>
      <c r="O9" s="52" t="s">
        <v>86</v>
      </c>
    </row>
    <row r="10" spans="1:15">
      <c r="A10" t="s">
        <v>82</v>
      </c>
      <c r="B10" t="s">
        <v>89</v>
      </c>
      <c r="C10" t="s">
        <v>90</v>
      </c>
      <c r="D10" t="s">
        <v>85</v>
      </c>
      <c r="E10" t="s">
        <v>79</v>
      </c>
      <c r="F10" s="52" t="s">
        <v>86</v>
      </c>
      <c r="G10" s="52" t="s">
        <v>86</v>
      </c>
      <c r="H10" s="52" t="s">
        <v>86</v>
      </c>
      <c r="I10" s="34">
        <v>0</v>
      </c>
      <c r="J10" s="34">
        <v>0</v>
      </c>
      <c r="K10" s="52" t="s">
        <v>86</v>
      </c>
      <c r="L10" s="52" t="s">
        <v>86</v>
      </c>
      <c r="M10" s="52" t="s">
        <v>86</v>
      </c>
      <c r="N10" s="52" t="s">
        <v>86</v>
      </c>
      <c r="O10" s="52" t="s">
        <v>86</v>
      </c>
    </row>
    <row r="11" spans="1:15">
      <c r="A11" t="s">
        <v>82</v>
      </c>
      <c r="B11" t="s">
        <v>91</v>
      </c>
      <c r="C11" t="s">
        <v>84</v>
      </c>
      <c r="D11" t="s">
        <v>85</v>
      </c>
      <c r="E11" t="s">
        <v>79</v>
      </c>
      <c r="F11" s="52" t="s">
        <v>86</v>
      </c>
      <c r="G11" s="52" t="s">
        <v>86</v>
      </c>
      <c r="H11" s="52" t="s">
        <v>86</v>
      </c>
      <c r="I11" s="34">
        <v>0</v>
      </c>
      <c r="J11" s="34">
        <v>0</v>
      </c>
      <c r="K11" s="34">
        <v>0</v>
      </c>
      <c r="L11" s="34">
        <v>0</v>
      </c>
      <c r="M11" s="34">
        <v>0</v>
      </c>
      <c r="N11" s="34">
        <v>0</v>
      </c>
      <c r="O11" s="34">
        <v>0</v>
      </c>
    </row>
    <row r="12" spans="1:15">
      <c r="A12" t="s">
        <v>82</v>
      </c>
      <c r="B12" t="s">
        <v>92</v>
      </c>
      <c r="C12" t="s">
        <v>88</v>
      </c>
      <c r="D12" t="s">
        <v>85</v>
      </c>
      <c r="E12" t="s">
        <v>79</v>
      </c>
      <c r="F12" s="52" t="s">
        <v>86</v>
      </c>
      <c r="G12" s="52" t="s">
        <v>86</v>
      </c>
      <c r="H12" s="52" t="s">
        <v>86</v>
      </c>
      <c r="I12" s="34">
        <v>0</v>
      </c>
      <c r="J12" s="34">
        <v>0</v>
      </c>
      <c r="K12" s="34">
        <v>0</v>
      </c>
      <c r="L12" s="34">
        <v>0</v>
      </c>
      <c r="M12" s="34">
        <v>0</v>
      </c>
      <c r="N12" s="34">
        <v>0</v>
      </c>
      <c r="O12" s="34">
        <v>0</v>
      </c>
    </row>
    <row r="13" spans="1:15">
      <c r="A13" t="s">
        <v>82</v>
      </c>
      <c r="B13" t="s">
        <v>93</v>
      </c>
      <c r="C13" t="s">
        <v>90</v>
      </c>
      <c r="D13" t="s">
        <v>85</v>
      </c>
      <c r="E13" t="s">
        <v>79</v>
      </c>
      <c r="F13" s="52" t="s">
        <v>86</v>
      </c>
      <c r="G13" s="52" t="s">
        <v>86</v>
      </c>
      <c r="H13" s="52" t="s">
        <v>86</v>
      </c>
      <c r="I13" s="34">
        <v>0</v>
      </c>
      <c r="J13" s="34">
        <v>0</v>
      </c>
      <c r="K13" s="34">
        <v>0</v>
      </c>
      <c r="L13" s="34">
        <v>0</v>
      </c>
      <c r="M13" s="34">
        <v>0</v>
      </c>
      <c r="N13" s="34">
        <v>0</v>
      </c>
      <c r="O13" s="34">
        <v>0</v>
      </c>
    </row>
    <row r="14" spans="1:15">
      <c r="A14" t="s">
        <v>82</v>
      </c>
      <c r="B14" t="s">
        <v>94</v>
      </c>
      <c r="C14" t="s">
        <v>84</v>
      </c>
      <c r="D14" t="s">
        <v>85</v>
      </c>
      <c r="E14" t="s">
        <v>79</v>
      </c>
      <c r="F14" s="52" t="s">
        <v>86</v>
      </c>
      <c r="G14" s="52" t="s">
        <v>86</v>
      </c>
      <c r="H14" s="34">
        <v>0</v>
      </c>
      <c r="I14" s="34">
        <v>0</v>
      </c>
      <c r="J14" s="34">
        <v>0</v>
      </c>
      <c r="K14" s="34">
        <v>0</v>
      </c>
      <c r="L14" s="34">
        <v>1.3340000000000001</v>
      </c>
      <c r="M14" s="34">
        <v>3.7810000000000001</v>
      </c>
      <c r="N14" s="34">
        <v>6.8819999999999997</v>
      </c>
      <c r="O14" s="34">
        <v>5.0220000000000002</v>
      </c>
    </row>
    <row r="15" spans="1:15">
      <c r="A15" t="s">
        <v>82</v>
      </c>
      <c r="B15" t="s">
        <v>95</v>
      </c>
      <c r="C15" t="s">
        <v>88</v>
      </c>
      <c r="D15" t="s">
        <v>85</v>
      </c>
      <c r="E15" t="s">
        <v>79</v>
      </c>
      <c r="F15" s="52" t="s">
        <v>86</v>
      </c>
      <c r="G15" s="52" t="s">
        <v>86</v>
      </c>
      <c r="H15" s="34">
        <v>0</v>
      </c>
      <c r="I15" s="34">
        <v>0</v>
      </c>
      <c r="J15" s="34">
        <v>0</v>
      </c>
      <c r="K15" s="34">
        <v>0</v>
      </c>
      <c r="L15" s="34">
        <v>0</v>
      </c>
      <c r="M15" s="34">
        <v>0</v>
      </c>
      <c r="N15" s="34">
        <v>0</v>
      </c>
      <c r="O15" s="34">
        <v>2E-3</v>
      </c>
    </row>
    <row r="16" spans="1:15">
      <c r="A16" t="s">
        <v>82</v>
      </c>
      <c r="B16" t="s">
        <v>96</v>
      </c>
      <c r="C16" t="s">
        <v>90</v>
      </c>
      <c r="D16" t="s">
        <v>85</v>
      </c>
      <c r="E16" t="s">
        <v>79</v>
      </c>
      <c r="F16" s="52" t="s">
        <v>86</v>
      </c>
      <c r="G16" s="52" t="s">
        <v>86</v>
      </c>
      <c r="H16" s="34">
        <v>0</v>
      </c>
      <c r="I16" s="34">
        <v>0</v>
      </c>
      <c r="J16" s="34">
        <v>0</v>
      </c>
      <c r="K16" s="34">
        <v>0</v>
      </c>
      <c r="L16" s="34">
        <v>1.3340000000000001</v>
      </c>
      <c r="M16" s="34">
        <v>3.7810000000000001</v>
      </c>
      <c r="N16" s="34">
        <v>6.8819999999999997</v>
      </c>
      <c r="O16" s="34">
        <v>5.024</v>
      </c>
    </row>
    <row r="17" spans="1:15">
      <c r="A17" t="s">
        <v>82</v>
      </c>
      <c r="B17" t="s">
        <v>97</v>
      </c>
      <c r="C17" t="s">
        <v>98</v>
      </c>
      <c r="D17" t="s">
        <v>99</v>
      </c>
      <c r="E17" t="s">
        <v>79</v>
      </c>
      <c r="F17" s="52" t="s">
        <v>86</v>
      </c>
      <c r="G17" s="52" t="s">
        <v>86</v>
      </c>
      <c r="H17" s="34">
        <v>0</v>
      </c>
      <c r="I17" s="34">
        <v>0</v>
      </c>
      <c r="J17" s="34">
        <v>0</v>
      </c>
      <c r="K17" s="34">
        <v>0</v>
      </c>
      <c r="L17" s="34">
        <v>0</v>
      </c>
      <c r="M17" s="34">
        <v>0</v>
      </c>
      <c r="N17" s="34">
        <v>0</v>
      </c>
      <c r="O17" s="34">
        <v>40</v>
      </c>
    </row>
    <row r="18" spans="1:15">
      <c r="A18" t="s">
        <v>82</v>
      </c>
      <c r="B18" t="s">
        <v>100</v>
      </c>
      <c r="C18" t="s">
        <v>101</v>
      </c>
      <c r="D18" t="s">
        <v>102</v>
      </c>
      <c r="E18" t="s">
        <v>79</v>
      </c>
      <c r="F18" s="52" t="s">
        <v>86</v>
      </c>
      <c r="G18" s="52" t="s">
        <v>86</v>
      </c>
      <c r="H18" s="53">
        <v>0</v>
      </c>
      <c r="I18" s="53">
        <v>0</v>
      </c>
      <c r="J18" s="53">
        <v>0</v>
      </c>
      <c r="K18" s="53">
        <v>0</v>
      </c>
      <c r="L18" s="53">
        <v>0</v>
      </c>
      <c r="M18" s="53">
        <v>0</v>
      </c>
      <c r="N18" s="53">
        <v>0</v>
      </c>
      <c r="O18" s="53">
        <v>1</v>
      </c>
    </row>
    <row r="19" spans="1:15">
      <c r="A19" t="s">
        <v>103</v>
      </c>
      <c r="B19" t="s">
        <v>83</v>
      </c>
      <c r="C19" t="s">
        <v>84</v>
      </c>
      <c r="D19" t="s">
        <v>85</v>
      </c>
      <c r="E19" t="s">
        <v>79</v>
      </c>
      <c r="F19" s="52" t="s">
        <v>86</v>
      </c>
      <c r="G19" s="52" t="s">
        <v>86</v>
      </c>
      <c r="H19" s="52" t="s">
        <v>86</v>
      </c>
      <c r="I19" s="34">
        <v>0</v>
      </c>
      <c r="J19" s="34">
        <v>0</v>
      </c>
      <c r="K19" s="52" t="s">
        <v>86</v>
      </c>
      <c r="L19" s="52" t="s">
        <v>86</v>
      </c>
      <c r="M19" s="52" t="s">
        <v>86</v>
      </c>
      <c r="N19" s="52" t="s">
        <v>86</v>
      </c>
      <c r="O19" s="52" t="s">
        <v>86</v>
      </c>
    </row>
    <row r="20" spans="1:15">
      <c r="A20" t="s">
        <v>103</v>
      </c>
      <c r="B20" t="s">
        <v>87</v>
      </c>
      <c r="C20" t="s">
        <v>88</v>
      </c>
      <c r="D20" t="s">
        <v>85</v>
      </c>
      <c r="E20" t="s">
        <v>79</v>
      </c>
      <c r="F20" s="52" t="s">
        <v>86</v>
      </c>
      <c r="G20" s="52" t="s">
        <v>86</v>
      </c>
      <c r="H20" s="52" t="s">
        <v>86</v>
      </c>
      <c r="I20" s="34">
        <v>0</v>
      </c>
      <c r="J20" s="34">
        <v>0</v>
      </c>
      <c r="K20" s="52" t="s">
        <v>86</v>
      </c>
      <c r="L20" s="52" t="s">
        <v>86</v>
      </c>
      <c r="M20" s="52" t="s">
        <v>86</v>
      </c>
      <c r="N20" s="52" t="s">
        <v>86</v>
      </c>
      <c r="O20" s="52" t="s">
        <v>86</v>
      </c>
    </row>
    <row r="21" spans="1:15">
      <c r="A21" t="s">
        <v>103</v>
      </c>
      <c r="B21" t="s">
        <v>89</v>
      </c>
      <c r="C21" t="s">
        <v>90</v>
      </c>
      <c r="D21" t="s">
        <v>85</v>
      </c>
      <c r="E21" t="s">
        <v>79</v>
      </c>
      <c r="F21" s="52" t="s">
        <v>86</v>
      </c>
      <c r="G21" s="52" t="s">
        <v>86</v>
      </c>
      <c r="H21" s="52" t="s">
        <v>86</v>
      </c>
      <c r="I21" s="34">
        <v>0</v>
      </c>
      <c r="J21" s="34">
        <v>0</v>
      </c>
      <c r="K21" s="52" t="s">
        <v>86</v>
      </c>
      <c r="L21" s="52" t="s">
        <v>86</v>
      </c>
      <c r="M21" s="52" t="s">
        <v>86</v>
      </c>
      <c r="N21" s="52" t="s">
        <v>86</v>
      </c>
      <c r="O21" s="52" t="s">
        <v>86</v>
      </c>
    </row>
    <row r="22" spans="1:15">
      <c r="A22" t="s">
        <v>103</v>
      </c>
      <c r="B22" t="s">
        <v>91</v>
      </c>
      <c r="C22" t="s">
        <v>84</v>
      </c>
      <c r="D22" t="s">
        <v>85</v>
      </c>
      <c r="E22" t="s">
        <v>79</v>
      </c>
      <c r="F22" s="52" t="s">
        <v>86</v>
      </c>
      <c r="G22" s="52" t="s">
        <v>86</v>
      </c>
      <c r="H22" s="52" t="s">
        <v>86</v>
      </c>
      <c r="I22" s="34">
        <v>0</v>
      </c>
      <c r="J22" s="34">
        <v>0</v>
      </c>
      <c r="K22" s="34">
        <v>0</v>
      </c>
      <c r="L22" s="34">
        <v>0</v>
      </c>
      <c r="M22" s="34">
        <v>0</v>
      </c>
      <c r="N22" s="34">
        <v>0</v>
      </c>
      <c r="O22" s="34">
        <v>0</v>
      </c>
    </row>
    <row r="23" spans="1:15">
      <c r="A23" t="s">
        <v>103</v>
      </c>
      <c r="B23" t="s">
        <v>92</v>
      </c>
      <c r="C23" t="s">
        <v>88</v>
      </c>
      <c r="D23" t="s">
        <v>85</v>
      </c>
      <c r="E23" t="s">
        <v>79</v>
      </c>
      <c r="F23" s="52" t="s">
        <v>86</v>
      </c>
      <c r="G23" s="52" t="s">
        <v>86</v>
      </c>
      <c r="H23" s="52" t="s">
        <v>86</v>
      </c>
      <c r="I23" s="34">
        <v>0</v>
      </c>
      <c r="J23" s="34">
        <v>0</v>
      </c>
      <c r="K23" s="34">
        <v>0</v>
      </c>
      <c r="L23" s="34">
        <v>0</v>
      </c>
      <c r="M23" s="34">
        <v>0</v>
      </c>
      <c r="N23" s="34">
        <v>0</v>
      </c>
      <c r="O23" s="34">
        <v>0</v>
      </c>
    </row>
    <row r="24" spans="1:15">
      <c r="A24" t="s">
        <v>103</v>
      </c>
      <c r="B24" t="s">
        <v>93</v>
      </c>
      <c r="C24" t="s">
        <v>90</v>
      </c>
      <c r="D24" t="s">
        <v>85</v>
      </c>
      <c r="E24" t="s">
        <v>79</v>
      </c>
      <c r="F24" s="52" t="s">
        <v>86</v>
      </c>
      <c r="G24" s="52" t="s">
        <v>86</v>
      </c>
      <c r="H24" s="52" t="s">
        <v>86</v>
      </c>
      <c r="I24" s="34">
        <v>0</v>
      </c>
      <c r="J24" s="34">
        <v>0</v>
      </c>
      <c r="K24" s="34">
        <v>0</v>
      </c>
      <c r="L24" s="34">
        <v>0</v>
      </c>
      <c r="M24" s="34">
        <v>0</v>
      </c>
      <c r="N24" s="34">
        <v>0</v>
      </c>
      <c r="O24" s="34">
        <v>0</v>
      </c>
    </row>
    <row r="25" spans="1:15">
      <c r="A25" t="s">
        <v>103</v>
      </c>
      <c r="B25" t="s">
        <v>94</v>
      </c>
      <c r="C25" t="s">
        <v>84</v>
      </c>
      <c r="D25" t="s">
        <v>85</v>
      </c>
      <c r="E25" t="s">
        <v>79</v>
      </c>
      <c r="F25" s="52" t="s">
        <v>86</v>
      </c>
      <c r="G25" s="52" t="s">
        <v>86</v>
      </c>
      <c r="H25" s="34">
        <v>0</v>
      </c>
      <c r="I25" s="34">
        <v>0</v>
      </c>
      <c r="J25" s="34">
        <v>0</v>
      </c>
      <c r="K25" s="34">
        <v>1.742</v>
      </c>
      <c r="L25" s="34">
        <v>3.3980000000000001</v>
      </c>
      <c r="M25" s="34">
        <v>5.0469999999999997</v>
      </c>
      <c r="N25" s="34">
        <v>4.2640000000000002</v>
      </c>
      <c r="O25" s="34">
        <v>2.6659999999999999</v>
      </c>
    </row>
    <row r="26" spans="1:15">
      <c r="A26" t="s">
        <v>103</v>
      </c>
      <c r="B26" t="s">
        <v>95</v>
      </c>
      <c r="C26" t="s">
        <v>88</v>
      </c>
      <c r="D26" t="s">
        <v>85</v>
      </c>
      <c r="E26" t="s">
        <v>79</v>
      </c>
      <c r="F26" s="52" t="s">
        <v>86</v>
      </c>
      <c r="G26" s="52" t="s">
        <v>86</v>
      </c>
      <c r="H26" s="34">
        <v>0</v>
      </c>
      <c r="I26" s="34">
        <v>0</v>
      </c>
      <c r="J26" s="34">
        <v>0</v>
      </c>
      <c r="K26" s="34">
        <v>0.191</v>
      </c>
      <c r="L26" s="34">
        <v>0.38300000000000001</v>
      </c>
      <c r="M26" s="34">
        <v>0.57499999999999996</v>
      </c>
      <c r="N26" s="34">
        <v>0.76700000000000002</v>
      </c>
      <c r="O26" s="34">
        <v>0.96199999999999997</v>
      </c>
    </row>
    <row r="27" spans="1:15">
      <c r="A27" t="s">
        <v>103</v>
      </c>
      <c r="B27" t="s">
        <v>96</v>
      </c>
      <c r="C27" t="s">
        <v>90</v>
      </c>
      <c r="D27" t="s">
        <v>85</v>
      </c>
      <c r="E27" t="s">
        <v>79</v>
      </c>
      <c r="F27" s="52" t="s">
        <v>86</v>
      </c>
      <c r="G27" s="52" t="s">
        <v>86</v>
      </c>
      <c r="H27" s="34">
        <v>0</v>
      </c>
      <c r="I27" s="34">
        <v>0</v>
      </c>
      <c r="J27" s="34">
        <v>0</v>
      </c>
      <c r="K27" s="34">
        <v>1.9330000000000001</v>
      </c>
      <c r="L27" s="34">
        <v>3.7810000000000001</v>
      </c>
      <c r="M27" s="34">
        <v>5.6219999999999999</v>
      </c>
      <c r="N27" s="34">
        <v>5.0310000000000006</v>
      </c>
      <c r="O27" s="34">
        <v>3.6280000000000001</v>
      </c>
    </row>
    <row r="28" spans="1:15">
      <c r="A28" t="s">
        <v>103</v>
      </c>
      <c r="B28" t="s">
        <v>97</v>
      </c>
      <c r="C28" t="s">
        <v>98</v>
      </c>
      <c r="D28" t="s">
        <v>99</v>
      </c>
      <c r="E28" t="s">
        <v>79</v>
      </c>
      <c r="F28" s="52" t="s">
        <v>86</v>
      </c>
      <c r="G28" s="52" t="s">
        <v>86</v>
      </c>
      <c r="H28" s="34">
        <v>0</v>
      </c>
      <c r="I28" s="34">
        <v>0</v>
      </c>
      <c r="J28" s="34">
        <v>0</v>
      </c>
      <c r="K28" s="34">
        <v>2.1869999999999998</v>
      </c>
      <c r="L28" s="34">
        <v>2.1869999999999998</v>
      </c>
      <c r="M28" s="34">
        <v>2.1869999999999998</v>
      </c>
      <c r="N28" s="34">
        <v>2.1869999999999998</v>
      </c>
      <c r="O28" s="34">
        <v>2.1869999999999998</v>
      </c>
    </row>
    <row r="29" spans="1:15">
      <c r="A29" t="s">
        <v>103</v>
      </c>
      <c r="B29" t="s">
        <v>100</v>
      </c>
      <c r="C29" t="s">
        <v>101</v>
      </c>
      <c r="D29" t="s">
        <v>102</v>
      </c>
      <c r="E29" t="s">
        <v>79</v>
      </c>
      <c r="F29" s="52" t="s">
        <v>86</v>
      </c>
      <c r="G29" s="52" t="s">
        <v>86</v>
      </c>
      <c r="H29" s="53">
        <v>0</v>
      </c>
      <c r="I29" s="53">
        <v>0</v>
      </c>
      <c r="J29" s="53">
        <v>0</v>
      </c>
      <c r="K29" s="53">
        <v>1</v>
      </c>
      <c r="L29" s="53">
        <v>1</v>
      </c>
      <c r="M29" s="53">
        <v>1</v>
      </c>
      <c r="N29" s="53">
        <v>1</v>
      </c>
      <c r="O29" s="53">
        <v>1</v>
      </c>
    </row>
    <row r="30" spans="1:15">
      <c r="A30" t="s">
        <v>104</v>
      </c>
      <c r="B30" t="s">
        <v>83</v>
      </c>
      <c r="C30" t="s">
        <v>84</v>
      </c>
      <c r="D30" t="s">
        <v>85</v>
      </c>
      <c r="E30" t="s">
        <v>79</v>
      </c>
      <c r="F30" s="52" t="s">
        <v>86</v>
      </c>
      <c r="G30" s="52" t="s">
        <v>86</v>
      </c>
      <c r="H30" s="52" t="s">
        <v>86</v>
      </c>
      <c r="I30" s="34">
        <v>0</v>
      </c>
      <c r="J30" s="34">
        <v>0</v>
      </c>
      <c r="K30" s="52" t="s">
        <v>86</v>
      </c>
      <c r="L30" s="52" t="s">
        <v>86</v>
      </c>
      <c r="M30" s="52" t="s">
        <v>86</v>
      </c>
      <c r="N30" s="52" t="s">
        <v>86</v>
      </c>
      <c r="O30" s="52" t="s">
        <v>86</v>
      </c>
    </row>
    <row r="31" spans="1:15">
      <c r="A31" t="s">
        <v>104</v>
      </c>
      <c r="B31" t="s">
        <v>87</v>
      </c>
      <c r="C31" t="s">
        <v>88</v>
      </c>
      <c r="D31" t="s">
        <v>85</v>
      </c>
      <c r="E31" t="s">
        <v>79</v>
      </c>
      <c r="F31" s="52" t="s">
        <v>86</v>
      </c>
      <c r="G31" s="52" t="s">
        <v>86</v>
      </c>
      <c r="H31" s="52" t="s">
        <v>86</v>
      </c>
      <c r="I31" s="34">
        <v>0</v>
      </c>
      <c r="J31" s="34">
        <v>0</v>
      </c>
      <c r="K31" s="52" t="s">
        <v>86</v>
      </c>
      <c r="L31" s="52" t="s">
        <v>86</v>
      </c>
      <c r="M31" s="52" t="s">
        <v>86</v>
      </c>
      <c r="N31" s="52" t="s">
        <v>86</v>
      </c>
      <c r="O31" s="52" t="s">
        <v>86</v>
      </c>
    </row>
    <row r="32" spans="1:15">
      <c r="A32" t="s">
        <v>104</v>
      </c>
      <c r="B32" t="s">
        <v>89</v>
      </c>
      <c r="C32" t="s">
        <v>90</v>
      </c>
      <c r="D32" t="s">
        <v>85</v>
      </c>
      <c r="E32" t="s">
        <v>79</v>
      </c>
      <c r="F32" s="52" t="s">
        <v>86</v>
      </c>
      <c r="G32" s="52" t="s">
        <v>86</v>
      </c>
      <c r="H32" s="52" t="s">
        <v>86</v>
      </c>
      <c r="I32" s="34">
        <v>0</v>
      </c>
      <c r="J32" s="34">
        <v>0</v>
      </c>
      <c r="K32" s="52" t="s">
        <v>86</v>
      </c>
      <c r="L32" s="52" t="s">
        <v>86</v>
      </c>
      <c r="M32" s="52" t="s">
        <v>86</v>
      </c>
      <c r="N32" s="52" t="s">
        <v>86</v>
      </c>
      <c r="O32" s="52" t="s">
        <v>86</v>
      </c>
    </row>
    <row r="33" spans="1:15">
      <c r="A33" t="s">
        <v>104</v>
      </c>
      <c r="B33" t="s">
        <v>91</v>
      </c>
      <c r="C33" t="s">
        <v>84</v>
      </c>
      <c r="D33" t="s">
        <v>85</v>
      </c>
      <c r="E33" t="s">
        <v>79</v>
      </c>
      <c r="F33" s="52" t="s">
        <v>86</v>
      </c>
      <c r="G33" s="52" t="s">
        <v>86</v>
      </c>
      <c r="H33" s="52" t="s">
        <v>86</v>
      </c>
      <c r="I33" s="34">
        <v>0</v>
      </c>
      <c r="J33" s="34">
        <v>0</v>
      </c>
      <c r="K33" s="34">
        <v>0</v>
      </c>
      <c r="L33" s="34">
        <v>0</v>
      </c>
      <c r="M33" s="34">
        <v>0</v>
      </c>
      <c r="N33" s="34">
        <v>0</v>
      </c>
      <c r="O33" s="34">
        <v>0</v>
      </c>
    </row>
    <row r="34" spans="1:15">
      <c r="A34" t="s">
        <v>104</v>
      </c>
      <c r="B34" t="s">
        <v>92</v>
      </c>
      <c r="C34" t="s">
        <v>88</v>
      </c>
      <c r="D34" t="s">
        <v>85</v>
      </c>
      <c r="E34" t="s">
        <v>79</v>
      </c>
      <c r="F34" s="52" t="s">
        <v>86</v>
      </c>
      <c r="G34" s="52" t="s">
        <v>86</v>
      </c>
      <c r="H34" s="52" t="s">
        <v>86</v>
      </c>
      <c r="I34" s="34">
        <v>0</v>
      </c>
      <c r="J34" s="34">
        <v>0</v>
      </c>
      <c r="K34" s="34">
        <v>0</v>
      </c>
      <c r="L34" s="34">
        <v>0</v>
      </c>
      <c r="M34" s="34">
        <v>0</v>
      </c>
      <c r="N34" s="34">
        <v>0</v>
      </c>
      <c r="O34" s="34">
        <v>0</v>
      </c>
    </row>
    <row r="35" spans="1:15">
      <c r="A35" t="s">
        <v>104</v>
      </c>
      <c r="B35" t="s">
        <v>93</v>
      </c>
      <c r="C35" t="s">
        <v>90</v>
      </c>
      <c r="D35" t="s">
        <v>85</v>
      </c>
      <c r="E35" t="s">
        <v>79</v>
      </c>
      <c r="F35" s="52" t="s">
        <v>86</v>
      </c>
      <c r="G35" s="52" t="s">
        <v>86</v>
      </c>
      <c r="H35" s="52" t="s">
        <v>86</v>
      </c>
      <c r="I35" s="34">
        <v>0</v>
      </c>
      <c r="J35" s="34">
        <v>0</v>
      </c>
      <c r="K35" s="34">
        <v>0</v>
      </c>
      <c r="L35" s="34">
        <v>0</v>
      </c>
      <c r="M35" s="34">
        <v>0</v>
      </c>
      <c r="N35" s="34">
        <v>0</v>
      </c>
      <c r="O35" s="34">
        <v>0</v>
      </c>
    </row>
    <row r="36" spans="1:15">
      <c r="A36" t="s">
        <v>104</v>
      </c>
      <c r="B36" t="s">
        <v>94</v>
      </c>
      <c r="C36" t="s">
        <v>84</v>
      </c>
      <c r="D36" t="s">
        <v>85</v>
      </c>
      <c r="E36" t="s">
        <v>79</v>
      </c>
      <c r="F36" s="52" t="s">
        <v>86</v>
      </c>
      <c r="G36" s="52" t="s">
        <v>86</v>
      </c>
      <c r="H36" s="34">
        <v>0</v>
      </c>
      <c r="I36" s="34">
        <v>0</v>
      </c>
      <c r="J36" s="34">
        <v>0</v>
      </c>
      <c r="K36" s="34">
        <v>0</v>
      </c>
      <c r="L36" s="34">
        <v>0</v>
      </c>
      <c r="M36" s="34">
        <v>0</v>
      </c>
      <c r="N36" s="34">
        <v>0</v>
      </c>
      <c r="O36" s="34">
        <v>0</v>
      </c>
    </row>
    <row r="37" spans="1:15">
      <c r="A37" t="s">
        <v>104</v>
      </c>
      <c r="B37" t="s">
        <v>95</v>
      </c>
      <c r="C37" t="s">
        <v>88</v>
      </c>
      <c r="D37" t="s">
        <v>85</v>
      </c>
      <c r="E37" t="s">
        <v>79</v>
      </c>
      <c r="F37" s="52" t="s">
        <v>86</v>
      </c>
      <c r="G37" s="52" t="s">
        <v>86</v>
      </c>
      <c r="H37" s="34">
        <v>0</v>
      </c>
      <c r="I37" s="34">
        <v>0</v>
      </c>
      <c r="J37" s="34">
        <v>0</v>
      </c>
      <c r="K37" s="34">
        <v>0</v>
      </c>
      <c r="L37" s="34">
        <v>0</v>
      </c>
      <c r="M37" s="34">
        <v>0</v>
      </c>
      <c r="N37" s="34">
        <v>0</v>
      </c>
      <c r="O37" s="34">
        <v>0</v>
      </c>
    </row>
    <row r="38" spans="1:15">
      <c r="A38" t="s">
        <v>104</v>
      </c>
      <c r="B38" t="s">
        <v>96</v>
      </c>
      <c r="C38" t="s">
        <v>90</v>
      </c>
      <c r="D38" t="s">
        <v>85</v>
      </c>
      <c r="E38" t="s">
        <v>79</v>
      </c>
      <c r="F38" s="52" t="s">
        <v>86</v>
      </c>
      <c r="G38" s="52" t="s">
        <v>86</v>
      </c>
      <c r="H38" s="34">
        <v>0</v>
      </c>
      <c r="I38" s="34">
        <v>0</v>
      </c>
      <c r="J38" s="34">
        <v>0</v>
      </c>
      <c r="K38" s="34">
        <v>0</v>
      </c>
      <c r="L38" s="34">
        <v>0</v>
      </c>
      <c r="M38" s="34">
        <v>0</v>
      </c>
      <c r="N38" s="34">
        <v>0</v>
      </c>
      <c r="O38" s="34">
        <v>0</v>
      </c>
    </row>
    <row r="39" spans="1:15">
      <c r="A39" t="s">
        <v>104</v>
      </c>
      <c r="B39" t="s">
        <v>97</v>
      </c>
      <c r="C39" t="s">
        <v>98</v>
      </c>
      <c r="D39" t="s">
        <v>99</v>
      </c>
      <c r="E39" t="s">
        <v>79</v>
      </c>
      <c r="F39" s="52" t="s">
        <v>86</v>
      </c>
      <c r="G39" s="52" t="s">
        <v>86</v>
      </c>
      <c r="H39" s="52" t="s">
        <v>86</v>
      </c>
      <c r="I39" s="52" t="s">
        <v>86</v>
      </c>
      <c r="J39" s="52" t="s">
        <v>86</v>
      </c>
      <c r="K39" s="52" t="s">
        <v>86</v>
      </c>
      <c r="L39" s="52" t="s">
        <v>86</v>
      </c>
      <c r="M39" s="52" t="s">
        <v>86</v>
      </c>
      <c r="N39" s="52" t="s">
        <v>86</v>
      </c>
      <c r="O39" s="52" t="s">
        <v>86</v>
      </c>
    </row>
    <row r="40" spans="1:15">
      <c r="A40" t="s">
        <v>104</v>
      </c>
      <c r="B40" t="s">
        <v>100</v>
      </c>
      <c r="C40" t="s">
        <v>101</v>
      </c>
      <c r="D40" t="s">
        <v>102</v>
      </c>
      <c r="E40" t="s">
        <v>79</v>
      </c>
      <c r="F40" s="52" t="s">
        <v>86</v>
      </c>
      <c r="G40" s="52" t="s">
        <v>86</v>
      </c>
      <c r="H40" s="52" t="s">
        <v>86</v>
      </c>
      <c r="I40" s="52" t="s">
        <v>86</v>
      </c>
      <c r="J40" s="52" t="s">
        <v>86</v>
      </c>
      <c r="K40" s="52" t="s">
        <v>86</v>
      </c>
      <c r="L40" s="52" t="s">
        <v>86</v>
      </c>
      <c r="M40" s="52" t="s">
        <v>86</v>
      </c>
      <c r="N40" s="52" t="s">
        <v>86</v>
      </c>
      <c r="O40" s="52" t="s">
        <v>86</v>
      </c>
    </row>
    <row r="41" spans="1:15">
      <c r="A41" t="s">
        <v>105</v>
      </c>
      <c r="B41" t="s">
        <v>83</v>
      </c>
      <c r="C41" t="s">
        <v>84</v>
      </c>
      <c r="D41" t="s">
        <v>85</v>
      </c>
      <c r="E41" t="s">
        <v>79</v>
      </c>
      <c r="F41" s="52" t="s">
        <v>86</v>
      </c>
      <c r="G41" s="52" t="s">
        <v>86</v>
      </c>
      <c r="H41" s="52" t="s">
        <v>86</v>
      </c>
      <c r="I41" s="34">
        <v>0</v>
      </c>
      <c r="J41" s="34">
        <v>0</v>
      </c>
      <c r="K41" s="52" t="s">
        <v>86</v>
      </c>
      <c r="L41" s="52" t="s">
        <v>86</v>
      </c>
      <c r="M41" s="52" t="s">
        <v>86</v>
      </c>
      <c r="N41" s="52" t="s">
        <v>86</v>
      </c>
      <c r="O41" s="52" t="s">
        <v>86</v>
      </c>
    </row>
    <row r="42" spans="1:15">
      <c r="A42" t="s">
        <v>105</v>
      </c>
      <c r="B42" t="s">
        <v>87</v>
      </c>
      <c r="C42" t="s">
        <v>88</v>
      </c>
      <c r="D42" t="s">
        <v>85</v>
      </c>
      <c r="E42" t="s">
        <v>79</v>
      </c>
      <c r="F42" s="52" t="s">
        <v>86</v>
      </c>
      <c r="G42" s="52" t="s">
        <v>86</v>
      </c>
      <c r="H42" s="52" t="s">
        <v>86</v>
      </c>
      <c r="I42" s="34">
        <v>0</v>
      </c>
      <c r="J42" s="34">
        <v>0</v>
      </c>
      <c r="K42" s="52" t="s">
        <v>86</v>
      </c>
      <c r="L42" s="52" t="s">
        <v>86</v>
      </c>
      <c r="M42" s="52" t="s">
        <v>86</v>
      </c>
      <c r="N42" s="52" t="s">
        <v>86</v>
      </c>
      <c r="O42" s="52" t="s">
        <v>86</v>
      </c>
    </row>
    <row r="43" spans="1:15">
      <c r="A43" t="s">
        <v>105</v>
      </c>
      <c r="B43" t="s">
        <v>89</v>
      </c>
      <c r="C43" t="s">
        <v>90</v>
      </c>
      <c r="D43" t="s">
        <v>85</v>
      </c>
      <c r="E43" t="s">
        <v>79</v>
      </c>
      <c r="F43" s="52" t="s">
        <v>86</v>
      </c>
      <c r="G43" s="52" t="s">
        <v>86</v>
      </c>
      <c r="H43" s="52" t="s">
        <v>86</v>
      </c>
      <c r="I43" s="34">
        <v>0</v>
      </c>
      <c r="J43" s="34">
        <v>0</v>
      </c>
      <c r="K43" s="52" t="s">
        <v>86</v>
      </c>
      <c r="L43" s="52" t="s">
        <v>86</v>
      </c>
      <c r="M43" s="52" t="s">
        <v>86</v>
      </c>
      <c r="N43" s="52" t="s">
        <v>86</v>
      </c>
      <c r="O43" s="52" t="s">
        <v>86</v>
      </c>
    </row>
    <row r="44" spans="1:15">
      <c r="A44" t="s">
        <v>105</v>
      </c>
      <c r="B44" t="s">
        <v>91</v>
      </c>
      <c r="C44" t="s">
        <v>84</v>
      </c>
      <c r="D44" t="s">
        <v>85</v>
      </c>
      <c r="E44" t="s">
        <v>79</v>
      </c>
      <c r="F44" s="52" t="s">
        <v>86</v>
      </c>
      <c r="G44" s="52" t="s">
        <v>86</v>
      </c>
      <c r="H44" s="52" t="s">
        <v>86</v>
      </c>
      <c r="I44" s="34">
        <v>0</v>
      </c>
      <c r="J44" s="34">
        <v>0</v>
      </c>
      <c r="K44" s="34">
        <v>0</v>
      </c>
      <c r="L44" s="34">
        <v>0</v>
      </c>
      <c r="M44" s="34">
        <v>0</v>
      </c>
      <c r="N44" s="34">
        <v>0</v>
      </c>
      <c r="O44" s="34">
        <v>0</v>
      </c>
    </row>
    <row r="45" spans="1:15">
      <c r="A45" t="s">
        <v>105</v>
      </c>
      <c r="B45" t="s">
        <v>92</v>
      </c>
      <c r="C45" t="s">
        <v>88</v>
      </c>
      <c r="D45" t="s">
        <v>85</v>
      </c>
      <c r="E45" t="s">
        <v>79</v>
      </c>
      <c r="F45" s="52" t="s">
        <v>86</v>
      </c>
      <c r="G45" s="52" t="s">
        <v>86</v>
      </c>
      <c r="H45" s="52" t="s">
        <v>86</v>
      </c>
      <c r="I45" s="34">
        <v>0</v>
      </c>
      <c r="J45" s="34">
        <v>0</v>
      </c>
      <c r="K45" s="34">
        <v>0</v>
      </c>
      <c r="L45" s="34">
        <v>0</v>
      </c>
      <c r="M45" s="34">
        <v>0</v>
      </c>
      <c r="N45" s="34">
        <v>0</v>
      </c>
      <c r="O45" s="34">
        <v>0</v>
      </c>
    </row>
    <row r="46" spans="1:15">
      <c r="A46" t="s">
        <v>105</v>
      </c>
      <c r="B46" t="s">
        <v>93</v>
      </c>
      <c r="C46" t="s">
        <v>90</v>
      </c>
      <c r="D46" t="s">
        <v>85</v>
      </c>
      <c r="E46" t="s">
        <v>79</v>
      </c>
      <c r="F46" s="52" t="s">
        <v>86</v>
      </c>
      <c r="G46" s="52" t="s">
        <v>86</v>
      </c>
      <c r="H46" s="52" t="s">
        <v>86</v>
      </c>
      <c r="I46" s="34">
        <v>0</v>
      </c>
      <c r="J46" s="34">
        <v>0</v>
      </c>
      <c r="K46" s="34">
        <v>0</v>
      </c>
      <c r="L46" s="34">
        <v>0</v>
      </c>
      <c r="M46" s="34">
        <v>0</v>
      </c>
      <c r="N46" s="34">
        <v>0</v>
      </c>
      <c r="O46" s="34">
        <v>0</v>
      </c>
    </row>
    <row r="47" spans="1:15">
      <c r="A47" t="s">
        <v>105</v>
      </c>
      <c r="B47" t="s">
        <v>94</v>
      </c>
      <c r="C47" t="s">
        <v>84</v>
      </c>
      <c r="D47" t="s">
        <v>85</v>
      </c>
      <c r="E47" t="s">
        <v>79</v>
      </c>
      <c r="F47" s="52" t="s">
        <v>86</v>
      </c>
      <c r="G47" s="52" t="s">
        <v>86</v>
      </c>
      <c r="H47" s="34">
        <v>0</v>
      </c>
      <c r="I47" s="34">
        <v>0</v>
      </c>
      <c r="J47" s="34">
        <v>0</v>
      </c>
      <c r="K47" s="34">
        <v>0</v>
      </c>
      <c r="L47" s="34">
        <v>0</v>
      </c>
      <c r="M47" s="34">
        <v>8.25</v>
      </c>
      <c r="N47" s="34">
        <v>8.25</v>
      </c>
      <c r="O47" s="34">
        <v>0</v>
      </c>
    </row>
    <row r="48" spans="1:15">
      <c r="A48" t="s">
        <v>105</v>
      </c>
      <c r="B48" t="s">
        <v>95</v>
      </c>
      <c r="C48" t="s">
        <v>88</v>
      </c>
      <c r="D48" t="s">
        <v>85</v>
      </c>
      <c r="E48" t="s">
        <v>79</v>
      </c>
      <c r="F48" s="52" t="s">
        <v>86</v>
      </c>
      <c r="G48" s="52" t="s">
        <v>86</v>
      </c>
      <c r="H48" s="34">
        <v>0</v>
      </c>
      <c r="I48" s="34">
        <v>0</v>
      </c>
      <c r="J48" s="34">
        <v>0</v>
      </c>
      <c r="K48" s="34">
        <v>0.71799999999999997</v>
      </c>
      <c r="L48" s="34">
        <v>0.71799999999999997</v>
      </c>
      <c r="M48" s="34">
        <v>0.63400000000000001</v>
      </c>
      <c r="N48" s="34">
        <v>0.55000000000000004</v>
      </c>
      <c r="O48" s="34">
        <v>0.55000000000000004</v>
      </c>
    </row>
    <row r="49" spans="1:15">
      <c r="A49" t="s">
        <v>105</v>
      </c>
      <c r="B49" t="s">
        <v>96</v>
      </c>
      <c r="C49" t="s">
        <v>90</v>
      </c>
      <c r="D49" t="s">
        <v>85</v>
      </c>
      <c r="E49" t="s">
        <v>79</v>
      </c>
      <c r="F49" s="52" t="s">
        <v>86</v>
      </c>
      <c r="G49" s="52" t="s">
        <v>86</v>
      </c>
      <c r="H49" s="34">
        <v>0</v>
      </c>
      <c r="I49" s="34">
        <v>0</v>
      </c>
      <c r="J49" s="34">
        <v>0</v>
      </c>
      <c r="K49" s="34">
        <v>0.71799999999999997</v>
      </c>
      <c r="L49" s="34">
        <v>0.71799999999999997</v>
      </c>
      <c r="M49" s="34">
        <v>8.8840000000000003</v>
      </c>
      <c r="N49" s="34">
        <v>8.8000000000000007</v>
      </c>
      <c r="O49" s="34">
        <v>0.55000000000000004</v>
      </c>
    </row>
    <row r="50" spans="1:15">
      <c r="A50" t="s">
        <v>105</v>
      </c>
      <c r="B50" t="s">
        <v>97</v>
      </c>
      <c r="C50" t="s">
        <v>98</v>
      </c>
      <c r="D50" t="s">
        <v>99</v>
      </c>
      <c r="E50" t="s">
        <v>79</v>
      </c>
      <c r="F50" s="52" t="s">
        <v>86</v>
      </c>
      <c r="G50" s="52" t="s">
        <v>86</v>
      </c>
      <c r="H50" s="34">
        <v>0</v>
      </c>
      <c r="I50" s="34">
        <v>0</v>
      </c>
      <c r="J50" s="34">
        <v>0</v>
      </c>
      <c r="K50" s="34">
        <v>0</v>
      </c>
      <c r="L50" s="34">
        <v>0</v>
      </c>
      <c r="M50" s="34">
        <v>7.5750000000000002</v>
      </c>
      <c r="N50" s="34">
        <v>14.068</v>
      </c>
      <c r="O50" s="34">
        <v>6.4420000000000002</v>
      </c>
    </row>
    <row r="51" spans="1:15">
      <c r="A51" t="s">
        <v>105</v>
      </c>
      <c r="B51" t="s">
        <v>100</v>
      </c>
      <c r="C51" t="s">
        <v>101</v>
      </c>
      <c r="D51" t="s">
        <v>102</v>
      </c>
      <c r="E51" t="s">
        <v>79</v>
      </c>
      <c r="F51" s="52" t="s">
        <v>86</v>
      </c>
      <c r="G51" s="52" t="s">
        <v>86</v>
      </c>
      <c r="H51" s="53">
        <v>0</v>
      </c>
      <c r="I51" s="53">
        <v>0</v>
      </c>
      <c r="J51" s="53">
        <v>0</v>
      </c>
      <c r="K51" s="53">
        <v>0</v>
      </c>
      <c r="L51" s="53">
        <v>0</v>
      </c>
      <c r="M51" s="53">
        <v>1</v>
      </c>
      <c r="N51" s="53">
        <v>1</v>
      </c>
      <c r="O51" s="53">
        <v>0</v>
      </c>
    </row>
    <row r="52" spans="1:15">
      <c r="A52" t="s">
        <v>106</v>
      </c>
      <c r="B52" t="s">
        <v>83</v>
      </c>
      <c r="C52" t="s">
        <v>84</v>
      </c>
      <c r="D52" t="s">
        <v>85</v>
      </c>
      <c r="E52" t="s">
        <v>79</v>
      </c>
      <c r="F52" s="52" t="s">
        <v>86</v>
      </c>
      <c r="G52" s="52" t="s">
        <v>86</v>
      </c>
      <c r="H52" s="52" t="s">
        <v>86</v>
      </c>
      <c r="I52" s="34">
        <v>0</v>
      </c>
      <c r="J52" s="34">
        <v>0</v>
      </c>
      <c r="K52" s="52" t="s">
        <v>86</v>
      </c>
      <c r="L52" s="52" t="s">
        <v>86</v>
      </c>
      <c r="M52" s="52" t="s">
        <v>86</v>
      </c>
      <c r="N52" s="52" t="s">
        <v>86</v>
      </c>
      <c r="O52" s="52" t="s">
        <v>86</v>
      </c>
    </row>
    <row r="53" spans="1:15">
      <c r="A53" t="s">
        <v>106</v>
      </c>
      <c r="B53" t="s">
        <v>87</v>
      </c>
      <c r="C53" t="s">
        <v>88</v>
      </c>
      <c r="D53" t="s">
        <v>85</v>
      </c>
      <c r="E53" t="s">
        <v>79</v>
      </c>
      <c r="F53" s="52" t="s">
        <v>86</v>
      </c>
      <c r="G53" s="52" t="s">
        <v>86</v>
      </c>
      <c r="H53" s="52" t="s">
        <v>86</v>
      </c>
      <c r="I53" s="34">
        <v>0</v>
      </c>
      <c r="J53" s="34">
        <v>0</v>
      </c>
      <c r="K53" s="52" t="s">
        <v>86</v>
      </c>
      <c r="L53" s="52" t="s">
        <v>86</v>
      </c>
      <c r="M53" s="52" t="s">
        <v>86</v>
      </c>
      <c r="N53" s="52" t="s">
        <v>86</v>
      </c>
      <c r="O53" s="52" t="s">
        <v>86</v>
      </c>
    </row>
    <row r="54" spans="1:15">
      <c r="A54" t="s">
        <v>106</v>
      </c>
      <c r="B54" t="s">
        <v>89</v>
      </c>
      <c r="C54" t="s">
        <v>90</v>
      </c>
      <c r="D54" t="s">
        <v>85</v>
      </c>
      <c r="E54" t="s">
        <v>79</v>
      </c>
      <c r="F54" s="52" t="s">
        <v>86</v>
      </c>
      <c r="G54" s="52" t="s">
        <v>86</v>
      </c>
      <c r="H54" s="52" t="s">
        <v>86</v>
      </c>
      <c r="I54" s="34">
        <v>0</v>
      </c>
      <c r="J54" s="34">
        <v>0</v>
      </c>
      <c r="K54" s="52" t="s">
        <v>86</v>
      </c>
      <c r="L54" s="52" t="s">
        <v>86</v>
      </c>
      <c r="M54" s="52" t="s">
        <v>86</v>
      </c>
      <c r="N54" s="52" t="s">
        <v>86</v>
      </c>
      <c r="O54" s="52" t="s">
        <v>86</v>
      </c>
    </row>
    <row r="55" spans="1:15">
      <c r="A55" t="s">
        <v>106</v>
      </c>
      <c r="B55" t="s">
        <v>91</v>
      </c>
      <c r="C55" t="s">
        <v>84</v>
      </c>
      <c r="D55" t="s">
        <v>85</v>
      </c>
      <c r="E55" t="s">
        <v>79</v>
      </c>
      <c r="F55" s="52" t="s">
        <v>86</v>
      </c>
      <c r="G55" s="52" t="s">
        <v>86</v>
      </c>
      <c r="H55" s="52" t="s">
        <v>86</v>
      </c>
      <c r="I55" s="34">
        <v>0</v>
      </c>
      <c r="J55" s="34">
        <v>0</v>
      </c>
      <c r="K55" s="34">
        <v>0</v>
      </c>
      <c r="L55" s="34">
        <v>0</v>
      </c>
      <c r="M55" s="34">
        <v>0</v>
      </c>
      <c r="N55" s="34">
        <v>0</v>
      </c>
      <c r="O55" s="34">
        <v>0</v>
      </c>
    </row>
    <row r="56" spans="1:15">
      <c r="A56" t="s">
        <v>106</v>
      </c>
      <c r="B56" t="s">
        <v>92</v>
      </c>
      <c r="C56" t="s">
        <v>88</v>
      </c>
      <c r="D56" t="s">
        <v>85</v>
      </c>
      <c r="E56" t="s">
        <v>79</v>
      </c>
      <c r="F56" s="52" t="s">
        <v>86</v>
      </c>
      <c r="G56" s="52" t="s">
        <v>86</v>
      </c>
      <c r="H56" s="52" t="s">
        <v>86</v>
      </c>
      <c r="I56" s="34">
        <v>0</v>
      </c>
      <c r="J56" s="34">
        <v>0</v>
      </c>
      <c r="K56" s="34">
        <v>0</v>
      </c>
      <c r="L56" s="34">
        <v>0</v>
      </c>
      <c r="M56" s="34">
        <v>0</v>
      </c>
      <c r="N56" s="34">
        <v>0</v>
      </c>
      <c r="O56" s="34">
        <v>0</v>
      </c>
    </row>
    <row r="57" spans="1:15">
      <c r="A57" t="s">
        <v>106</v>
      </c>
      <c r="B57" t="s">
        <v>93</v>
      </c>
      <c r="C57" t="s">
        <v>90</v>
      </c>
      <c r="D57" t="s">
        <v>85</v>
      </c>
      <c r="E57" t="s">
        <v>79</v>
      </c>
      <c r="F57" s="52" t="s">
        <v>86</v>
      </c>
      <c r="G57" s="52" t="s">
        <v>86</v>
      </c>
      <c r="H57" s="52" t="s">
        <v>86</v>
      </c>
      <c r="I57" s="34">
        <v>0</v>
      </c>
      <c r="J57" s="34">
        <v>0</v>
      </c>
      <c r="K57" s="34">
        <v>0</v>
      </c>
      <c r="L57" s="34">
        <v>0</v>
      </c>
      <c r="M57" s="34">
        <v>0</v>
      </c>
      <c r="N57" s="34">
        <v>0</v>
      </c>
      <c r="O57" s="34">
        <v>0</v>
      </c>
    </row>
    <row r="58" spans="1:15">
      <c r="A58" t="s">
        <v>106</v>
      </c>
      <c r="B58" t="s">
        <v>94</v>
      </c>
      <c r="C58" t="s">
        <v>84</v>
      </c>
      <c r="D58" t="s">
        <v>85</v>
      </c>
      <c r="E58" t="s">
        <v>79</v>
      </c>
      <c r="F58" s="52" t="s">
        <v>86</v>
      </c>
      <c r="G58" s="52" t="s">
        <v>86</v>
      </c>
      <c r="H58" s="34">
        <v>0</v>
      </c>
      <c r="I58" s="34">
        <v>0</v>
      </c>
      <c r="J58" s="34">
        <v>11.90888164722052</v>
      </c>
      <c r="K58" s="34">
        <v>31.417840502047799</v>
      </c>
      <c r="L58" s="34">
        <v>0</v>
      </c>
      <c r="M58" s="34">
        <v>0</v>
      </c>
      <c r="N58" s="34">
        <v>0</v>
      </c>
      <c r="O58" s="34">
        <v>0</v>
      </c>
    </row>
    <row r="59" spans="1:15">
      <c r="A59" t="s">
        <v>106</v>
      </c>
      <c r="B59" t="s">
        <v>95</v>
      </c>
      <c r="C59" t="s">
        <v>88</v>
      </c>
      <c r="D59" t="s">
        <v>85</v>
      </c>
      <c r="E59" t="s">
        <v>79</v>
      </c>
      <c r="F59" s="52" t="s">
        <v>86</v>
      </c>
      <c r="G59" s="52" t="s">
        <v>86</v>
      </c>
      <c r="H59" s="34">
        <v>0</v>
      </c>
      <c r="I59" s="34">
        <v>0</v>
      </c>
      <c r="J59" s="34">
        <v>0</v>
      </c>
      <c r="K59" s="34">
        <v>0</v>
      </c>
      <c r="L59" s="34">
        <v>-0.18887353606394031</v>
      </c>
      <c r="M59" s="34">
        <v>-0.19002355867753901</v>
      </c>
      <c r="N59" s="34">
        <v>-0.1911805810421324</v>
      </c>
      <c r="O59" s="34">
        <v>-0.19234465345646851</v>
      </c>
    </row>
    <row r="60" spans="1:15">
      <c r="A60" t="s">
        <v>106</v>
      </c>
      <c r="B60" t="s">
        <v>96</v>
      </c>
      <c r="C60" t="s">
        <v>90</v>
      </c>
      <c r="D60" t="s">
        <v>85</v>
      </c>
      <c r="E60" t="s">
        <v>79</v>
      </c>
      <c r="F60" s="52" t="s">
        <v>86</v>
      </c>
      <c r="G60" s="52" t="s">
        <v>86</v>
      </c>
      <c r="H60" s="34">
        <v>0</v>
      </c>
      <c r="I60" s="34">
        <v>0</v>
      </c>
      <c r="J60" s="34">
        <v>11.90888164722052</v>
      </c>
      <c r="K60" s="34">
        <v>31.417840502047799</v>
      </c>
      <c r="L60" s="34">
        <v>-0.18887353606394031</v>
      </c>
      <c r="M60" s="34">
        <v>-0.19002355867753901</v>
      </c>
      <c r="N60" s="34">
        <v>-0.1911805810421324</v>
      </c>
      <c r="O60" s="34">
        <v>-0.19234465345646851</v>
      </c>
    </row>
    <row r="61" spans="1:15">
      <c r="A61" t="s">
        <v>106</v>
      </c>
      <c r="B61" t="s">
        <v>97</v>
      </c>
      <c r="C61" t="s">
        <v>98</v>
      </c>
      <c r="D61" t="s">
        <v>99</v>
      </c>
      <c r="E61" t="s">
        <v>79</v>
      </c>
      <c r="F61" s="52" t="s">
        <v>86</v>
      </c>
      <c r="G61" s="52" t="s">
        <v>86</v>
      </c>
      <c r="H61" s="34">
        <v>0</v>
      </c>
      <c r="I61" s="34">
        <v>0</v>
      </c>
      <c r="J61" s="34">
        <v>0</v>
      </c>
      <c r="K61" s="34">
        <v>0</v>
      </c>
      <c r="L61" s="34">
        <v>23.943999999999999</v>
      </c>
      <c r="M61" s="34">
        <v>0</v>
      </c>
      <c r="N61" s="34">
        <v>0</v>
      </c>
      <c r="O61" s="34">
        <v>0</v>
      </c>
    </row>
    <row r="62" spans="1:15">
      <c r="A62" t="s">
        <v>106</v>
      </c>
      <c r="B62" t="s">
        <v>100</v>
      </c>
      <c r="C62" t="s">
        <v>101</v>
      </c>
      <c r="D62" t="s">
        <v>102</v>
      </c>
      <c r="E62" t="s">
        <v>79</v>
      </c>
      <c r="F62" s="52" t="s">
        <v>86</v>
      </c>
      <c r="G62" s="52" t="s">
        <v>86</v>
      </c>
      <c r="H62" s="53">
        <v>0</v>
      </c>
      <c r="I62" s="53">
        <v>0</v>
      </c>
      <c r="J62" s="53">
        <v>0</v>
      </c>
      <c r="K62" s="53">
        <v>5</v>
      </c>
      <c r="L62" s="53">
        <v>0</v>
      </c>
      <c r="M62" s="53">
        <v>0</v>
      </c>
      <c r="N62" s="53">
        <v>0</v>
      </c>
      <c r="O62" s="53">
        <v>0</v>
      </c>
    </row>
    <row r="63" spans="1:15">
      <c r="A63" t="s">
        <v>107</v>
      </c>
      <c r="B63" t="s">
        <v>83</v>
      </c>
      <c r="C63" t="s">
        <v>84</v>
      </c>
      <c r="D63" t="s">
        <v>85</v>
      </c>
      <c r="E63" t="s">
        <v>79</v>
      </c>
      <c r="F63" s="52" t="s">
        <v>86</v>
      </c>
      <c r="G63" s="52" t="s">
        <v>86</v>
      </c>
      <c r="H63" s="52" t="s">
        <v>86</v>
      </c>
      <c r="I63" s="34">
        <v>0</v>
      </c>
      <c r="J63" s="34">
        <v>0</v>
      </c>
      <c r="K63" s="52" t="s">
        <v>86</v>
      </c>
      <c r="L63" s="52" t="s">
        <v>86</v>
      </c>
      <c r="M63" s="52" t="s">
        <v>86</v>
      </c>
      <c r="N63" s="52" t="s">
        <v>86</v>
      </c>
      <c r="O63" s="52" t="s">
        <v>86</v>
      </c>
    </row>
    <row r="64" spans="1:15">
      <c r="A64" t="s">
        <v>107</v>
      </c>
      <c r="B64" t="s">
        <v>87</v>
      </c>
      <c r="C64" t="s">
        <v>88</v>
      </c>
      <c r="D64" t="s">
        <v>85</v>
      </c>
      <c r="E64" t="s">
        <v>79</v>
      </c>
      <c r="F64" s="52" t="s">
        <v>86</v>
      </c>
      <c r="G64" s="52" t="s">
        <v>86</v>
      </c>
      <c r="H64" s="52" t="s">
        <v>86</v>
      </c>
      <c r="I64" s="34">
        <v>0</v>
      </c>
      <c r="J64" s="34">
        <v>0</v>
      </c>
      <c r="K64" s="52" t="s">
        <v>86</v>
      </c>
      <c r="L64" s="52" t="s">
        <v>86</v>
      </c>
      <c r="M64" s="52" t="s">
        <v>86</v>
      </c>
      <c r="N64" s="52" t="s">
        <v>86</v>
      </c>
      <c r="O64" s="52" t="s">
        <v>86</v>
      </c>
    </row>
    <row r="65" spans="1:15">
      <c r="A65" t="s">
        <v>107</v>
      </c>
      <c r="B65" t="s">
        <v>89</v>
      </c>
      <c r="C65" t="s">
        <v>90</v>
      </c>
      <c r="D65" t="s">
        <v>85</v>
      </c>
      <c r="E65" t="s">
        <v>79</v>
      </c>
      <c r="F65" s="52" t="s">
        <v>86</v>
      </c>
      <c r="G65" s="52" t="s">
        <v>86</v>
      </c>
      <c r="H65" s="52" t="s">
        <v>86</v>
      </c>
      <c r="I65" s="34">
        <v>0</v>
      </c>
      <c r="J65" s="34">
        <v>0</v>
      </c>
      <c r="K65" s="52" t="s">
        <v>86</v>
      </c>
      <c r="L65" s="52" t="s">
        <v>86</v>
      </c>
      <c r="M65" s="52" t="s">
        <v>86</v>
      </c>
      <c r="N65" s="52" t="s">
        <v>86</v>
      </c>
      <c r="O65" s="52" t="s">
        <v>86</v>
      </c>
    </row>
    <row r="66" spans="1:15">
      <c r="A66" t="s">
        <v>107</v>
      </c>
      <c r="B66" t="s">
        <v>91</v>
      </c>
      <c r="C66" t="s">
        <v>84</v>
      </c>
      <c r="D66" t="s">
        <v>85</v>
      </c>
      <c r="E66" t="s">
        <v>79</v>
      </c>
      <c r="F66" s="52" t="s">
        <v>86</v>
      </c>
      <c r="G66" s="52" t="s">
        <v>86</v>
      </c>
      <c r="H66" s="52" t="s">
        <v>86</v>
      </c>
      <c r="I66" s="34">
        <v>0</v>
      </c>
      <c r="J66" s="34">
        <v>0</v>
      </c>
      <c r="K66" s="34">
        <v>0</v>
      </c>
      <c r="L66" s="34">
        <v>0</v>
      </c>
      <c r="M66" s="34">
        <v>0</v>
      </c>
      <c r="N66" s="34">
        <v>0</v>
      </c>
      <c r="O66" s="34">
        <v>0</v>
      </c>
    </row>
    <row r="67" spans="1:15">
      <c r="A67" t="s">
        <v>107</v>
      </c>
      <c r="B67" t="s">
        <v>92</v>
      </c>
      <c r="C67" t="s">
        <v>88</v>
      </c>
      <c r="D67" t="s">
        <v>85</v>
      </c>
      <c r="E67" t="s">
        <v>79</v>
      </c>
      <c r="F67" s="52" t="s">
        <v>86</v>
      </c>
      <c r="G67" s="52" t="s">
        <v>86</v>
      </c>
      <c r="H67" s="52" t="s">
        <v>86</v>
      </c>
      <c r="I67" s="34">
        <v>0</v>
      </c>
      <c r="J67" s="34">
        <v>0</v>
      </c>
      <c r="K67" s="34">
        <v>0</v>
      </c>
      <c r="L67" s="34">
        <v>0</v>
      </c>
      <c r="M67" s="34">
        <v>0</v>
      </c>
      <c r="N67" s="34">
        <v>0</v>
      </c>
      <c r="O67" s="34">
        <v>0</v>
      </c>
    </row>
    <row r="68" spans="1:15">
      <c r="A68" t="s">
        <v>107</v>
      </c>
      <c r="B68" t="s">
        <v>93</v>
      </c>
      <c r="C68" t="s">
        <v>90</v>
      </c>
      <c r="D68" t="s">
        <v>85</v>
      </c>
      <c r="E68" t="s">
        <v>79</v>
      </c>
      <c r="F68" s="52" t="s">
        <v>86</v>
      </c>
      <c r="G68" s="52" t="s">
        <v>86</v>
      </c>
      <c r="H68" s="52" t="s">
        <v>86</v>
      </c>
      <c r="I68" s="34">
        <v>0</v>
      </c>
      <c r="J68" s="34">
        <v>0</v>
      </c>
      <c r="K68" s="34">
        <v>0</v>
      </c>
      <c r="L68" s="34">
        <v>0</v>
      </c>
      <c r="M68" s="34">
        <v>0</v>
      </c>
      <c r="N68" s="34">
        <v>0</v>
      </c>
      <c r="O68" s="34">
        <v>0</v>
      </c>
    </row>
    <row r="69" spans="1:15">
      <c r="A69" t="s">
        <v>107</v>
      </c>
      <c r="B69" t="s">
        <v>94</v>
      </c>
      <c r="C69" t="s">
        <v>84</v>
      </c>
      <c r="D69" t="s">
        <v>85</v>
      </c>
      <c r="E69" t="s">
        <v>79</v>
      </c>
      <c r="F69" s="52" t="s">
        <v>86</v>
      </c>
      <c r="G69" s="52" t="s">
        <v>86</v>
      </c>
      <c r="H69" s="34">
        <v>0</v>
      </c>
      <c r="I69" s="34">
        <v>0</v>
      </c>
      <c r="J69" s="34">
        <v>0</v>
      </c>
      <c r="K69" s="34">
        <v>2.532</v>
      </c>
      <c r="L69" s="34">
        <v>6.33</v>
      </c>
      <c r="M69" s="34">
        <v>7.5960000000000001</v>
      </c>
      <c r="N69" s="34">
        <v>6.33</v>
      </c>
      <c r="O69" s="34">
        <v>2.5299999999999998</v>
      </c>
    </row>
    <row r="70" spans="1:15">
      <c r="A70" t="s">
        <v>107</v>
      </c>
      <c r="B70" t="s">
        <v>95</v>
      </c>
      <c r="C70" t="s">
        <v>88</v>
      </c>
      <c r="D70" t="s">
        <v>85</v>
      </c>
      <c r="E70" t="s">
        <v>79</v>
      </c>
      <c r="F70" s="52" t="s">
        <v>86</v>
      </c>
      <c r="G70" s="52" t="s">
        <v>86</v>
      </c>
      <c r="H70" s="34">
        <v>0</v>
      </c>
      <c r="I70" s="34">
        <v>0</v>
      </c>
      <c r="J70" s="34">
        <v>0</v>
      </c>
      <c r="K70" s="34">
        <v>0</v>
      </c>
      <c r="L70" s="34">
        <v>0</v>
      </c>
      <c r="M70" s="34">
        <v>3.59</v>
      </c>
      <c r="N70" s="34">
        <v>3.59</v>
      </c>
      <c r="O70" s="34">
        <v>3.59</v>
      </c>
    </row>
    <row r="71" spans="1:15">
      <c r="A71" t="s">
        <v>107</v>
      </c>
      <c r="B71" t="s">
        <v>96</v>
      </c>
      <c r="C71" t="s">
        <v>90</v>
      </c>
      <c r="D71" t="s">
        <v>85</v>
      </c>
      <c r="E71" t="s">
        <v>79</v>
      </c>
      <c r="F71" s="52" t="s">
        <v>86</v>
      </c>
      <c r="G71" s="52" t="s">
        <v>86</v>
      </c>
      <c r="H71" s="34">
        <v>0</v>
      </c>
      <c r="I71" s="34">
        <v>0</v>
      </c>
      <c r="J71" s="34">
        <v>0</v>
      </c>
      <c r="K71" s="34">
        <v>2.532</v>
      </c>
      <c r="L71" s="34">
        <v>6.33</v>
      </c>
      <c r="M71" s="34">
        <v>11.186</v>
      </c>
      <c r="N71" s="34">
        <v>9.92</v>
      </c>
      <c r="O71" s="34">
        <v>6.1199999999999992</v>
      </c>
    </row>
    <row r="72" spans="1:15">
      <c r="A72" t="s">
        <v>107</v>
      </c>
      <c r="B72" t="s">
        <v>97</v>
      </c>
      <c r="C72" t="s">
        <v>98</v>
      </c>
      <c r="D72" t="s">
        <v>99</v>
      </c>
      <c r="E72" t="s">
        <v>79</v>
      </c>
      <c r="F72" s="52" t="s">
        <v>86</v>
      </c>
      <c r="G72" s="52" t="s">
        <v>86</v>
      </c>
      <c r="H72" s="34">
        <v>0</v>
      </c>
      <c r="I72" s="34">
        <v>0</v>
      </c>
      <c r="J72" s="34">
        <v>0</v>
      </c>
      <c r="K72" s="34">
        <v>0</v>
      </c>
      <c r="L72" s="34">
        <v>6.976</v>
      </c>
      <c r="M72" s="34">
        <v>7.7969999999999997</v>
      </c>
      <c r="N72" s="34">
        <v>1.6659999999999999</v>
      </c>
      <c r="O72" s="34">
        <v>2.9169999999999998</v>
      </c>
    </row>
    <row r="73" spans="1:15">
      <c r="A73" t="s">
        <v>107</v>
      </c>
      <c r="B73" t="s">
        <v>100</v>
      </c>
      <c r="C73" t="s">
        <v>101</v>
      </c>
      <c r="D73" t="s">
        <v>102</v>
      </c>
      <c r="E73" t="s">
        <v>79</v>
      </c>
      <c r="F73" s="52" t="s">
        <v>86</v>
      </c>
      <c r="G73" s="52" t="s">
        <v>86</v>
      </c>
      <c r="H73" s="53">
        <v>0</v>
      </c>
      <c r="I73" s="53">
        <v>0</v>
      </c>
      <c r="J73" s="53">
        <v>0</v>
      </c>
      <c r="K73" s="53">
        <v>0</v>
      </c>
      <c r="L73" s="53">
        <v>2</v>
      </c>
      <c r="M73" s="53">
        <v>3</v>
      </c>
      <c r="N73" s="53">
        <v>2</v>
      </c>
      <c r="O73" s="53">
        <v>3</v>
      </c>
    </row>
    <row r="74" spans="1:15">
      <c r="A74" t="s">
        <v>108</v>
      </c>
      <c r="B74" t="s">
        <v>83</v>
      </c>
      <c r="C74" t="s">
        <v>84</v>
      </c>
      <c r="D74" t="s">
        <v>85</v>
      </c>
      <c r="E74" t="s">
        <v>79</v>
      </c>
      <c r="F74" s="52" t="s">
        <v>86</v>
      </c>
      <c r="G74" s="52" t="s">
        <v>86</v>
      </c>
      <c r="H74" s="52" t="s">
        <v>86</v>
      </c>
      <c r="I74" s="34">
        <v>0</v>
      </c>
      <c r="J74" s="34">
        <v>0</v>
      </c>
      <c r="K74" s="52" t="s">
        <v>86</v>
      </c>
      <c r="L74" s="52" t="s">
        <v>86</v>
      </c>
      <c r="M74" s="52" t="s">
        <v>86</v>
      </c>
      <c r="N74" s="52" t="s">
        <v>86</v>
      </c>
      <c r="O74" s="52" t="s">
        <v>86</v>
      </c>
    </row>
    <row r="75" spans="1:15">
      <c r="A75" t="s">
        <v>108</v>
      </c>
      <c r="B75" t="s">
        <v>87</v>
      </c>
      <c r="C75" t="s">
        <v>88</v>
      </c>
      <c r="D75" t="s">
        <v>85</v>
      </c>
      <c r="E75" t="s">
        <v>79</v>
      </c>
      <c r="F75" s="52" t="s">
        <v>86</v>
      </c>
      <c r="G75" s="52" t="s">
        <v>86</v>
      </c>
      <c r="H75" s="52" t="s">
        <v>86</v>
      </c>
      <c r="I75" s="34">
        <v>0</v>
      </c>
      <c r="J75" s="34">
        <v>0</v>
      </c>
      <c r="K75" s="52" t="s">
        <v>86</v>
      </c>
      <c r="L75" s="52" t="s">
        <v>86</v>
      </c>
      <c r="M75" s="52" t="s">
        <v>86</v>
      </c>
      <c r="N75" s="52" t="s">
        <v>86</v>
      </c>
      <c r="O75" s="52" t="s">
        <v>86</v>
      </c>
    </row>
    <row r="76" spans="1:15">
      <c r="A76" t="s">
        <v>108</v>
      </c>
      <c r="B76" t="s">
        <v>89</v>
      </c>
      <c r="C76" t="s">
        <v>90</v>
      </c>
      <c r="D76" t="s">
        <v>85</v>
      </c>
      <c r="E76" t="s">
        <v>79</v>
      </c>
      <c r="F76" s="52" t="s">
        <v>86</v>
      </c>
      <c r="G76" s="52" t="s">
        <v>86</v>
      </c>
      <c r="H76" s="52" t="s">
        <v>86</v>
      </c>
      <c r="I76" s="34">
        <v>0</v>
      </c>
      <c r="J76" s="34">
        <v>0</v>
      </c>
      <c r="K76" s="52" t="s">
        <v>86</v>
      </c>
      <c r="L76" s="52" t="s">
        <v>86</v>
      </c>
      <c r="M76" s="52" t="s">
        <v>86</v>
      </c>
      <c r="N76" s="52" t="s">
        <v>86</v>
      </c>
      <c r="O76" s="52" t="s">
        <v>86</v>
      </c>
    </row>
    <row r="77" spans="1:15">
      <c r="A77" t="s">
        <v>108</v>
      </c>
      <c r="B77" t="s">
        <v>91</v>
      </c>
      <c r="C77" t="s">
        <v>84</v>
      </c>
      <c r="D77" t="s">
        <v>85</v>
      </c>
      <c r="E77" t="s">
        <v>79</v>
      </c>
      <c r="F77" s="52" t="s">
        <v>86</v>
      </c>
      <c r="G77" s="52" t="s">
        <v>86</v>
      </c>
      <c r="H77" s="52" t="s">
        <v>86</v>
      </c>
      <c r="I77" s="34">
        <v>0</v>
      </c>
      <c r="J77" s="34">
        <v>0</v>
      </c>
      <c r="K77" s="34">
        <v>0</v>
      </c>
      <c r="L77" s="34">
        <v>0</v>
      </c>
      <c r="M77" s="34">
        <v>0</v>
      </c>
      <c r="N77" s="34">
        <v>0</v>
      </c>
      <c r="O77" s="34">
        <v>0</v>
      </c>
    </row>
    <row r="78" spans="1:15">
      <c r="A78" t="s">
        <v>108</v>
      </c>
      <c r="B78" t="s">
        <v>92</v>
      </c>
      <c r="C78" t="s">
        <v>88</v>
      </c>
      <c r="D78" t="s">
        <v>85</v>
      </c>
      <c r="E78" t="s">
        <v>79</v>
      </c>
      <c r="F78" s="52" t="s">
        <v>86</v>
      </c>
      <c r="G78" s="52" t="s">
        <v>86</v>
      </c>
      <c r="H78" s="52" t="s">
        <v>86</v>
      </c>
      <c r="I78" s="34">
        <v>0</v>
      </c>
      <c r="J78" s="34">
        <v>0</v>
      </c>
      <c r="K78" s="34">
        <v>0</v>
      </c>
      <c r="L78" s="34">
        <v>0</v>
      </c>
      <c r="M78" s="34">
        <v>0</v>
      </c>
      <c r="N78" s="34">
        <v>0</v>
      </c>
      <c r="O78" s="34">
        <v>0</v>
      </c>
    </row>
    <row r="79" spans="1:15">
      <c r="A79" t="s">
        <v>108</v>
      </c>
      <c r="B79" t="s">
        <v>93</v>
      </c>
      <c r="C79" t="s">
        <v>90</v>
      </c>
      <c r="D79" t="s">
        <v>85</v>
      </c>
      <c r="E79" t="s">
        <v>79</v>
      </c>
      <c r="F79" s="52" t="s">
        <v>86</v>
      </c>
      <c r="G79" s="52" t="s">
        <v>86</v>
      </c>
      <c r="H79" s="52" t="s">
        <v>86</v>
      </c>
      <c r="I79" s="34">
        <v>0</v>
      </c>
      <c r="J79" s="34">
        <v>0</v>
      </c>
      <c r="K79" s="34">
        <v>0</v>
      </c>
      <c r="L79" s="34">
        <v>0</v>
      </c>
      <c r="M79" s="34">
        <v>0</v>
      </c>
      <c r="N79" s="34">
        <v>0</v>
      </c>
      <c r="O79" s="34">
        <v>0</v>
      </c>
    </row>
    <row r="80" spans="1:15">
      <c r="A80" t="s">
        <v>108</v>
      </c>
      <c r="B80" t="s">
        <v>94</v>
      </c>
      <c r="C80" t="s">
        <v>84</v>
      </c>
      <c r="D80" t="s">
        <v>85</v>
      </c>
      <c r="E80" t="s">
        <v>79</v>
      </c>
      <c r="F80" s="52" t="s">
        <v>86</v>
      </c>
      <c r="G80" s="52" t="s">
        <v>86</v>
      </c>
      <c r="H80" s="34">
        <v>0</v>
      </c>
      <c r="I80" s="34">
        <v>0</v>
      </c>
      <c r="J80" s="34">
        <v>0</v>
      </c>
      <c r="K80" s="34">
        <v>0</v>
      </c>
      <c r="L80" s="34">
        <v>0</v>
      </c>
      <c r="M80" s="34">
        <v>0</v>
      </c>
      <c r="N80" s="34">
        <v>0</v>
      </c>
      <c r="O80" s="34">
        <v>0</v>
      </c>
    </row>
    <row r="81" spans="1:15">
      <c r="A81" t="s">
        <v>108</v>
      </c>
      <c r="B81" t="s">
        <v>95</v>
      </c>
      <c r="C81" t="s">
        <v>88</v>
      </c>
      <c r="D81" t="s">
        <v>85</v>
      </c>
      <c r="E81" t="s">
        <v>79</v>
      </c>
      <c r="F81" s="52" t="s">
        <v>86</v>
      </c>
      <c r="G81" s="52" t="s">
        <v>86</v>
      </c>
      <c r="H81" s="34">
        <v>0</v>
      </c>
      <c r="I81" s="34">
        <v>0</v>
      </c>
      <c r="J81" s="34">
        <v>0</v>
      </c>
      <c r="K81" s="34">
        <v>0</v>
      </c>
      <c r="L81" s="34">
        <v>0</v>
      </c>
      <c r="M81" s="34">
        <v>0</v>
      </c>
      <c r="N81" s="34">
        <v>0</v>
      </c>
      <c r="O81" s="34">
        <v>0</v>
      </c>
    </row>
    <row r="82" spans="1:15">
      <c r="A82" t="s">
        <v>108</v>
      </c>
      <c r="B82" t="s">
        <v>96</v>
      </c>
      <c r="C82" t="s">
        <v>90</v>
      </c>
      <c r="D82" t="s">
        <v>85</v>
      </c>
      <c r="E82" t="s">
        <v>79</v>
      </c>
      <c r="F82" s="52" t="s">
        <v>86</v>
      </c>
      <c r="G82" s="52" t="s">
        <v>86</v>
      </c>
      <c r="H82" s="34">
        <v>0</v>
      </c>
      <c r="I82" s="34">
        <v>0</v>
      </c>
      <c r="J82" s="34">
        <v>0</v>
      </c>
      <c r="K82" s="34">
        <v>0</v>
      </c>
      <c r="L82" s="34">
        <v>0</v>
      </c>
      <c r="M82" s="34">
        <v>0</v>
      </c>
      <c r="N82" s="34">
        <v>0</v>
      </c>
      <c r="O82" s="34">
        <v>0</v>
      </c>
    </row>
    <row r="83" spans="1:15">
      <c r="A83" t="s">
        <v>108</v>
      </c>
      <c r="B83" t="s">
        <v>97</v>
      </c>
      <c r="C83" t="s">
        <v>98</v>
      </c>
      <c r="D83" t="s">
        <v>99</v>
      </c>
      <c r="E83" t="s">
        <v>79</v>
      </c>
      <c r="F83" s="52" t="s">
        <v>86</v>
      </c>
      <c r="G83" s="52" t="s">
        <v>86</v>
      </c>
      <c r="H83" s="34">
        <v>0</v>
      </c>
      <c r="I83" s="34">
        <v>0</v>
      </c>
      <c r="J83" s="34">
        <v>0</v>
      </c>
      <c r="K83" s="34">
        <v>0</v>
      </c>
      <c r="L83" s="34">
        <v>0</v>
      </c>
      <c r="M83" s="34">
        <v>0</v>
      </c>
      <c r="N83" s="34">
        <v>0</v>
      </c>
      <c r="O83" s="34">
        <v>0</v>
      </c>
    </row>
    <row r="84" spans="1:15">
      <c r="A84" t="s">
        <v>108</v>
      </c>
      <c r="B84" t="s">
        <v>100</v>
      </c>
      <c r="C84" t="s">
        <v>101</v>
      </c>
      <c r="D84" t="s">
        <v>102</v>
      </c>
      <c r="E84" t="s">
        <v>79</v>
      </c>
      <c r="F84" s="52" t="s">
        <v>86</v>
      </c>
      <c r="G84" s="52" t="s">
        <v>86</v>
      </c>
      <c r="H84" s="53">
        <v>0</v>
      </c>
      <c r="I84" s="53">
        <v>0</v>
      </c>
      <c r="J84" s="53">
        <v>0</v>
      </c>
      <c r="K84" s="53">
        <v>0</v>
      </c>
      <c r="L84" s="53">
        <v>0</v>
      </c>
      <c r="M84" s="53">
        <v>0</v>
      </c>
      <c r="N84" s="53">
        <v>0</v>
      </c>
      <c r="O84" s="53">
        <v>0</v>
      </c>
    </row>
    <row r="85" spans="1:15">
      <c r="A85" t="s">
        <v>109</v>
      </c>
      <c r="B85" t="s">
        <v>83</v>
      </c>
      <c r="C85" t="s">
        <v>84</v>
      </c>
      <c r="D85" t="s">
        <v>85</v>
      </c>
      <c r="E85" t="s">
        <v>79</v>
      </c>
      <c r="F85" s="52" t="s">
        <v>86</v>
      </c>
      <c r="G85" s="52" t="s">
        <v>86</v>
      </c>
      <c r="H85" s="52" t="s">
        <v>86</v>
      </c>
      <c r="I85" s="34">
        <v>0</v>
      </c>
      <c r="J85" s="34">
        <v>0</v>
      </c>
      <c r="K85" s="52" t="s">
        <v>86</v>
      </c>
      <c r="L85" s="52" t="s">
        <v>86</v>
      </c>
      <c r="M85" s="52" t="s">
        <v>86</v>
      </c>
      <c r="N85" s="52" t="s">
        <v>86</v>
      </c>
      <c r="O85" s="52" t="s">
        <v>86</v>
      </c>
    </row>
    <row r="86" spans="1:15">
      <c r="A86" t="s">
        <v>109</v>
      </c>
      <c r="B86" t="s">
        <v>87</v>
      </c>
      <c r="C86" t="s">
        <v>88</v>
      </c>
      <c r="D86" t="s">
        <v>85</v>
      </c>
      <c r="E86" t="s">
        <v>79</v>
      </c>
      <c r="F86" s="52" t="s">
        <v>86</v>
      </c>
      <c r="G86" s="52" t="s">
        <v>86</v>
      </c>
      <c r="H86" s="52" t="s">
        <v>86</v>
      </c>
      <c r="I86" s="34">
        <v>0</v>
      </c>
      <c r="J86" s="34">
        <v>0</v>
      </c>
      <c r="K86" s="52" t="s">
        <v>86</v>
      </c>
      <c r="L86" s="52" t="s">
        <v>86</v>
      </c>
      <c r="M86" s="52" t="s">
        <v>86</v>
      </c>
      <c r="N86" s="52" t="s">
        <v>86</v>
      </c>
      <c r="O86" s="52" t="s">
        <v>86</v>
      </c>
    </row>
    <row r="87" spans="1:15">
      <c r="A87" t="s">
        <v>109</v>
      </c>
      <c r="B87" t="s">
        <v>89</v>
      </c>
      <c r="C87" t="s">
        <v>90</v>
      </c>
      <c r="D87" t="s">
        <v>85</v>
      </c>
      <c r="E87" t="s">
        <v>79</v>
      </c>
      <c r="F87" s="52" t="s">
        <v>86</v>
      </c>
      <c r="G87" s="52" t="s">
        <v>86</v>
      </c>
      <c r="H87" s="52" t="s">
        <v>86</v>
      </c>
      <c r="I87" s="34">
        <v>0</v>
      </c>
      <c r="J87" s="34">
        <v>0</v>
      </c>
      <c r="K87" s="52" t="s">
        <v>86</v>
      </c>
      <c r="L87" s="52" t="s">
        <v>86</v>
      </c>
      <c r="M87" s="52" t="s">
        <v>86</v>
      </c>
      <c r="N87" s="52" t="s">
        <v>86</v>
      </c>
      <c r="O87" s="52" t="s">
        <v>86</v>
      </c>
    </row>
    <row r="88" spans="1:15">
      <c r="A88" t="s">
        <v>109</v>
      </c>
      <c r="B88" t="s">
        <v>91</v>
      </c>
      <c r="C88" t="s">
        <v>84</v>
      </c>
      <c r="D88" t="s">
        <v>85</v>
      </c>
      <c r="E88" t="s">
        <v>79</v>
      </c>
      <c r="F88" s="52" t="s">
        <v>86</v>
      </c>
      <c r="G88" s="52" t="s">
        <v>86</v>
      </c>
      <c r="H88" s="52" t="s">
        <v>86</v>
      </c>
      <c r="I88" s="34">
        <v>0</v>
      </c>
      <c r="J88" s="34">
        <v>0</v>
      </c>
      <c r="K88" s="34">
        <v>0</v>
      </c>
      <c r="L88" s="34">
        <v>0</v>
      </c>
      <c r="M88" s="34">
        <v>0</v>
      </c>
      <c r="N88" s="34">
        <v>0</v>
      </c>
      <c r="O88" s="34">
        <v>0</v>
      </c>
    </row>
    <row r="89" spans="1:15">
      <c r="A89" t="s">
        <v>109</v>
      </c>
      <c r="B89" t="s">
        <v>92</v>
      </c>
      <c r="C89" t="s">
        <v>88</v>
      </c>
      <c r="D89" t="s">
        <v>85</v>
      </c>
      <c r="E89" t="s">
        <v>79</v>
      </c>
      <c r="F89" s="52" t="s">
        <v>86</v>
      </c>
      <c r="G89" s="52" t="s">
        <v>86</v>
      </c>
      <c r="H89" s="52" t="s">
        <v>86</v>
      </c>
      <c r="I89" s="34">
        <v>0</v>
      </c>
      <c r="J89" s="34">
        <v>0</v>
      </c>
      <c r="K89" s="34">
        <v>0</v>
      </c>
      <c r="L89" s="34">
        <v>0</v>
      </c>
      <c r="M89" s="34">
        <v>0</v>
      </c>
      <c r="N89" s="34">
        <v>0</v>
      </c>
      <c r="O89" s="34">
        <v>0</v>
      </c>
    </row>
    <row r="90" spans="1:15">
      <c r="A90" t="s">
        <v>109</v>
      </c>
      <c r="B90" t="s">
        <v>93</v>
      </c>
      <c r="C90" t="s">
        <v>90</v>
      </c>
      <c r="D90" t="s">
        <v>85</v>
      </c>
      <c r="E90" t="s">
        <v>79</v>
      </c>
      <c r="F90" s="52" t="s">
        <v>86</v>
      </c>
      <c r="G90" s="52" t="s">
        <v>86</v>
      </c>
      <c r="H90" s="52" t="s">
        <v>86</v>
      </c>
      <c r="I90" s="34">
        <v>0</v>
      </c>
      <c r="J90" s="34">
        <v>0</v>
      </c>
      <c r="K90" s="34">
        <v>0</v>
      </c>
      <c r="L90" s="34">
        <v>0</v>
      </c>
      <c r="M90" s="34">
        <v>0</v>
      </c>
      <c r="N90" s="34">
        <v>0</v>
      </c>
      <c r="O90" s="34">
        <v>0</v>
      </c>
    </row>
    <row r="91" spans="1:15">
      <c r="A91" t="s">
        <v>109</v>
      </c>
      <c r="B91" t="s">
        <v>94</v>
      </c>
      <c r="C91" t="s">
        <v>84</v>
      </c>
      <c r="D91" t="s">
        <v>85</v>
      </c>
      <c r="E91" t="s">
        <v>79</v>
      </c>
      <c r="F91" s="52" t="s">
        <v>86</v>
      </c>
      <c r="G91" s="52" t="s">
        <v>86</v>
      </c>
      <c r="H91" s="34">
        <v>0</v>
      </c>
      <c r="I91" s="34">
        <v>0</v>
      </c>
      <c r="J91" s="34">
        <v>0</v>
      </c>
      <c r="K91" s="34">
        <v>0</v>
      </c>
      <c r="L91" s="34">
        <v>0</v>
      </c>
      <c r="M91" s="34">
        <v>0</v>
      </c>
      <c r="N91" s="34">
        <v>0</v>
      </c>
      <c r="O91" s="34">
        <v>0</v>
      </c>
    </row>
    <row r="92" spans="1:15">
      <c r="A92" t="s">
        <v>109</v>
      </c>
      <c r="B92" t="s">
        <v>95</v>
      </c>
      <c r="C92" t="s">
        <v>88</v>
      </c>
      <c r="D92" t="s">
        <v>85</v>
      </c>
      <c r="E92" t="s">
        <v>79</v>
      </c>
      <c r="F92" s="52" t="s">
        <v>86</v>
      </c>
      <c r="G92" s="52" t="s">
        <v>86</v>
      </c>
      <c r="H92" s="34">
        <v>0</v>
      </c>
      <c r="I92" s="34">
        <v>0</v>
      </c>
      <c r="J92" s="34">
        <v>0</v>
      </c>
      <c r="K92" s="34">
        <v>0</v>
      </c>
      <c r="L92" s="34">
        <v>0</v>
      </c>
      <c r="M92" s="34">
        <v>0</v>
      </c>
      <c r="N92" s="34">
        <v>0</v>
      </c>
      <c r="O92" s="34">
        <v>0</v>
      </c>
    </row>
    <row r="93" spans="1:15">
      <c r="A93" t="s">
        <v>109</v>
      </c>
      <c r="B93" t="s">
        <v>96</v>
      </c>
      <c r="C93" t="s">
        <v>90</v>
      </c>
      <c r="D93" t="s">
        <v>85</v>
      </c>
      <c r="E93" t="s">
        <v>79</v>
      </c>
      <c r="F93" s="52" t="s">
        <v>86</v>
      </c>
      <c r="G93" s="52" t="s">
        <v>86</v>
      </c>
      <c r="H93" s="34">
        <v>0</v>
      </c>
      <c r="I93" s="34">
        <v>0</v>
      </c>
      <c r="J93" s="34">
        <v>0</v>
      </c>
      <c r="K93" s="34">
        <v>0</v>
      </c>
      <c r="L93" s="34">
        <v>0</v>
      </c>
      <c r="M93" s="34">
        <v>0</v>
      </c>
      <c r="N93" s="34">
        <v>0</v>
      </c>
      <c r="O93" s="34">
        <v>0</v>
      </c>
    </row>
    <row r="94" spans="1:15">
      <c r="A94" t="s">
        <v>109</v>
      </c>
      <c r="B94" t="s">
        <v>97</v>
      </c>
      <c r="C94" t="s">
        <v>98</v>
      </c>
      <c r="D94" t="s">
        <v>99</v>
      </c>
      <c r="E94" t="s">
        <v>79</v>
      </c>
      <c r="F94" s="52" t="s">
        <v>86</v>
      </c>
      <c r="G94" s="52" t="s">
        <v>86</v>
      </c>
      <c r="H94" s="52" t="s">
        <v>86</v>
      </c>
      <c r="I94" s="52" t="s">
        <v>86</v>
      </c>
      <c r="J94" s="52" t="s">
        <v>86</v>
      </c>
      <c r="K94" s="52" t="s">
        <v>86</v>
      </c>
      <c r="L94" s="52" t="s">
        <v>86</v>
      </c>
      <c r="M94" s="52" t="s">
        <v>86</v>
      </c>
      <c r="N94" s="52" t="s">
        <v>86</v>
      </c>
      <c r="O94" s="52" t="s">
        <v>86</v>
      </c>
    </row>
    <row r="95" spans="1:15">
      <c r="A95" t="s">
        <v>109</v>
      </c>
      <c r="B95" t="s">
        <v>100</v>
      </c>
      <c r="C95" t="s">
        <v>101</v>
      </c>
      <c r="D95" t="s">
        <v>102</v>
      </c>
      <c r="E95" t="s">
        <v>79</v>
      </c>
      <c r="F95" s="52" t="s">
        <v>86</v>
      </c>
      <c r="G95" s="52" t="s">
        <v>86</v>
      </c>
      <c r="H95" s="52" t="s">
        <v>86</v>
      </c>
      <c r="I95" s="52" t="s">
        <v>86</v>
      </c>
      <c r="J95" s="52" t="s">
        <v>86</v>
      </c>
      <c r="K95" s="52" t="s">
        <v>86</v>
      </c>
      <c r="L95" s="52" t="s">
        <v>86</v>
      </c>
      <c r="M95" s="52" t="s">
        <v>86</v>
      </c>
      <c r="N95" s="52" t="s">
        <v>86</v>
      </c>
      <c r="O95" s="52" t="s">
        <v>86</v>
      </c>
    </row>
    <row r="96" spans="1:15">
      <c r="A96" t="s">
        <v>110</v>
      </c>
      <c r="B96" t="s">
        <v>83</v>
      </c>
      <c r="C96" t="s">
        <v>84</v>
      </c>
      <c r="D96" t="s">
        <v>85</v>
      </c>
      <c r="E96" t="s">
        <v>79</v>
      </c>
      <c r="F96" s="52" t="s">
        <v>86</v>
      </c>
      <c r="G96" s="52" t="s">
        <v>86</v>
      </c>
      <c r="H96" s="52" t="s">
        <v>86</v>
      </c>
      <c r="I96" s="34">
        <v>0</v>
      </c>
      <c r="J96" s="34">
        <v>0</v>
      </c>
      <c r="K96" s="52" t="s">
        <v>86</v>
      </c>
      <c r="L96" s="52" t="s">
        <v>86</v>
      </c>
      <c r="M96" s="52" t="s">
        <v>86</v>
      </c>
      <c r="N96" s="52" t="s">
        <v>86</v>
      </c>
      <c r="O96" s="52" t="s">
        <v>86</v>
      </c>
    </row>
    <row r="97" spans="1:15">
      <c r="A97" t="s">
        <v>110</v>
      </c>
      <c r="B97" t="s">
        <v>87</v>
      </c>
      <c r="C97" t="s">
        <v>88</v>
      </c>
      <c r="D97" t="s">
        <v>85</v>
      </c>
      <c r="E97" t="s">
        <v>79</v>
      </c>
      <c r="F97" s="52" t="s">
        <v>86</v>
      </c>
      <c r="G97" s="52" t="s">
        <v>86</v>
      </c>
      <c r="H97" s="52" t="s">
        <v>86</v>
      </c>
      <c r="I97" s="34">
        <v>0</v>
      </c>
      <c r="J97" s="34">
        <v>0</v>
      </c>
      <c r="K97" s="52" t="s">
        <v>86</v>
      </c>
      <c r="L97" s="52" t="s">
        <v>86</v>
      </c>
      <c r="M97" s="52" t="s">
        <v>86</v>
      </c>
      <c r="N97" s="52" t="s">
        <v>86</v>
      </c>
      <c r="O97" s="52" t="s">
        <v>86</v>
      </c>
    </row>
    <row r="98" spans="1:15">
      <c r="A98" t="s">
        <v>110</v>
      </c>
      <c r="B98" t="s">
        <v>89</v>
      </c>
      <c r="C98" t="s">
        <v>90</v>
      </c>
      <c r="D98" t="s">
        <v>85</v>
      </c>
      <c r="E98" t="s">
        <v>79</v>
      </c>
      <c r="F98" s="52" t="s">
        <v>86</v>
      </c>
      <c r="G98" s="52" t="s">
        <v>86</v>
      </c>
      <c r="H98" s="52" t="s">
        <v>86</v>
      </c>
      <c r="I98" s="34">
        <v>0</v>
      </c>
      <c r="J98" s="34">
        <v>0</v>
      </c>
      <c r="K98" s="52" t="s">
        <v>86</v>
      </c>
      <c r="L98" s="52" t="s">
        <v>86</v>
      </c>
      <c r="M98" s="52" t="s">
        <v>86</v>
      </c>
      <c r="N98" s="52" t="s">
        <v>86</v>
      </c>
      <c r="O98" s="52" t="s">
        <v>86</v>
      </c>
    </row>
    <row r="99" spans="1:15">
      <c r="A99" t="s">
        <v>110</v>
      </c>
      <c r="B99" t="s">
        <v>91</v>
      </c>
      <c r="C99" t="s">
        <v>84</v>
      </c>
      <c r="D99" t="s">
        <v>85</v>
      </c>
      <c r="E99" t="s">
        <v>79</v>
      </c>
      <c r="F99" s="52" t="s">
        <v>86</v>
      </c>
      <c r="G99" s="52" t="s">
        <v>86</v>
      </c>
      <c r="H99" s="52" t="s">
        <v>86</v>
      </c>
      <c r="I99" s="34">
        <v>0</v>
      </c>
      <c r="J99" s="34">
        <v>0</v>
      </c>
      <c r="K99" s="34">
        <v>0</v>
      </c>
      <c r="L99" s="34">
        <v>0</v>
      </c>
      <c r="M99" s="34">
        <v>0</v>
      </c>
      <c r="N99" s="34">
        <v>0</v>
      </c>
      <c r="O99" s="34">
        <v>0</v>
      </c>
    </row>
    <row r="100" spans="1:15">
      <c r="A100" t="s">
        <v>110</v>
      </c>
      <c r="B100" t="s">
        <v>92</v>
      </c>
      <c r="C100" t="s">
        <v>88</v>
      </c>
      <c r="D100" t="s">
        <v>85</v>
      </c>
      <c r="E100" t="s">
        <v>79</v>
      </c>
      <c r="F100" s="52" t="s">
        <v>86</v>
      </c>
      <c r="G100" s="52" t="s">
        <v>86</v>
      </c>
      <c r="H100" s="52" t="s">
        <v>86</v>
      </c>
      <c r="I100" s="34">
        <v>0</v>
      </c>
      <c r="J100" s="34">
        <v>0</v>
      </c>
      <c r="K100" s="34">
        <v>0</v>
      </c>
      <c r="L100" s="34">
        <v>0</v>
      </c>
      <c r="M100" s="34">
        <v>0</v>
      </c>
      <c r="N100" s="34">
        <v>0</v>
      </c>
      <c r="O100" s="34">
        <v>0</v>
      </c>
    </row>
    <row r="101" spans="1:15">
      <c r="A101" t="s">
        <v>110</v>
      </c>
      <c r="B101" t="s">
        <v>93</v>
      </c>
      <c r="C101" t="s">
        <v>90</v>
      </c>
      <c r="D101" t="s">
        <v>85</v>
      </c>
      <c r="E101" t="s">
        <v>79</v>
      </c>
      <c r="F101" s="52" t="s">
        <v>86</v>
      </c>
      <c r="G101" s="52" t="s">
        <v>86</v>
      </c>
      <c r="H101" s="52" t="s">
        <v>86</v>
      </c>
      <c r="I101" s="34">
        <v>0</v>
      </c>
      <c r="J101" s="34">
        <v>0</v>
      </c>
      <c r="K101" s="34">
        <v>0</v>
      </c>
      <c r="L101" s="34">
        <v>0</v>
      </c>
      <c r="M101" s="34">
        <v>0</v>
      </c>
      <c r="N101" s="34">
        <v>0</v>
      </c>
      <c r="O101" s="34">
        <v>0</v>
      </c>
    </row>
    <row r="102" spans="1:15">
      <c r="A102" t="s">
        <v>110</v>
      </c>
      <c r="B102" t="s">
        <v>94</v>
      </c>
      <c r="C102" t="s">
        <v>84</v>
      </c>
      <c r="D102" t="s">
        <v>85</v>
      </c>
      <c r="E102" t="s">
        <v>79</v>
      </c>
      <c r="F102" s="52" t="s">
        <v>86</v>
      </c>
      <c r="G102" s="52" t="s">
        <v>86</v>
      </c>
      <c r="H102" s="34">
        <v>0</v>
      </c>
      <c r="I102" s="34">
        <v>0</v>
      </c>
      <c r="J102" s="34">
        <v>0</v>
      </c>
      <c r="K102" s="34">
        <v>5.7563135540163284</v>
      </c>
      <c r="L102" s="34">
        <v>5.8485419612671823</v>
      </c>
      <c r="M102" s="34">
        <v>5.9796793204369028</v>
      </c>
      <c r="N102" s="34">
        <v>0</v>
      </c>
      <c r="O102" s="34">
        <v>0</v>
      </c>
    </row>
    <row r="103" spans="1:15">
      <c r="A103" t="s">
        <v>110</v>
      </c>
      <c r="B103" t="s">
        <v>95</v>
      </c>
      <c r="C103" t="s">
        <v>88</v>
      </c>
      <c r="D103" t="s">
        <v>85</v>
      </c>
      <c r="E103" t="s">
        <v>79</v>
      </c>
      <c r="F103" s="52" t="s">
        <v>86</v>
      </c>
      <c r="G103" s="52" t="s">
        <v>86</v>
      </c>
      <c r="H103" s="34">
        <v>0</v>
      </c>
      <c r="I103" s="34">
        <v>0</v>
      </c>
      <c r="J103" s="34">
        <v>0</v>
      </c>
      <c r="K103" s="34">
        <v>3.080074507417911</v>
      </c>
      <c r="L103" s="34">
        <v>3.1294238632803819</v>
      </c>
      <c r="M103" s="34">
        <v>3.1054868982869599</v>
      </c>
      <c r="N103" s="34">
        <v>3.151358115513748</v>
      </c>
      <c r="O103" s="34">
        <v>3.1412447965530101</v>
      </c>
    </row>
    <row r="104" spans="1:15">
      <c r="A104" t="s">
        <v>110</v>
      </c>
      <c r="B104" t="s">
        <v>96</v>
      </c>
      <c r="C104" t="s">
        <v>90</v>
      </c>
      <c r="D104" t="s">
        <v>85</v>
      </c>
      <c r="E104" t="s">
        <v>79</v>
      </c>
      <c r="F104" s="52" t="s">
        <v>86</v>
      </c>
      <c r="G104" s="52" t="s">
        <v>86</v>
      </c>
      <c r="H104" s="34">
        <v>0</v>
      </c>
      <c r="I104" s="34">
        <v>0</v>
      </c>
      <c r="J104" s="34">
        <v>0</v>
      </c>
      <c r="K104" s="34">
        <v>8.8363880614342385</v>
      </c>
      <c r="L104" s="34">
        <v>8.9779658245475638</v>
      </c>
      <c r="M104" s="34">
        <v>9.0851662187238631</v>
      </c>
      <c r="N104" s="34">
        <v>3.151358115513748</v>
      </c>
      <c r="O104" s="34">
        <v>3.1412447965530101</v>
      </c>
    </row>
    <row r="105" spans="1:15">
      <c r="A105" t="s">
        <v>110</v>
      </c>
      <c r="B105" t="s">
        <v>97</v>
      </c>
      <c r="C105" t="s">
        <v>98</v>
      </c>
      <c r="D105" t="s">
        <v>99</v>
      </c>
      <c r="E105" t="s">
        <v>79</v>
      </c>
      <c r="F105" s="52" t="s">
        <v>86</v>
      </c>
      <c r="G105" s="52" t="s">
        <v>86</v>
      </c>
      <c r="H105" s="34">
        <v>0</v>
      </c>
      <c r="I105" s="34">
        <v>0</v>
      </c>
      <c r="J105" s="34">
        <v>0</v>
      </c>
      <c r="K105" s="34">
        <v>0</v>
      </c>
      <c r="L105" s="34">
        <v>0</v>
      </c>
      <c r="M105" s="34">
        <v>0</v>
      </c>
      <c r="N105" s="34">
        <v>29.02744132766831</v>
      </c>
      <c r="O105" s="34">
        <v>0</v>
      </c>
    </row>
    <row r="106" spans="1:15">
      <c r="A106" t="s">
        <v>110</v>
      </c>
      <c r="B106" t="s">
        <v>100</v>
      </c>
      <c r="C106" t="s">
        <v>101</v>
      </c>
      <c r="D106" t="s">
        <v>102</v>
      </c>
      <c r="E106" t="s">
        <v>79</v>
      </c>
      <c r="F106" s="52" t="s">
        <v>86</v>
      </c>
      <c r="G106" s="52" t="s">
        <v>86</v>
      </c>
      <c r="H106" s="53">
        <v>0</v>
      </c>
      <c r="I106" s="53">
        <v>0</v>
      </c>
      <c r="J106" s="53">
        <v>0</v>
      </c>
      <c r="K106" s="53">
        <v>0</v>
      </c>
      <c r="L106" s="53">
        <v>0</v>
      </c>
      <c r="M106" s="53">
        <v>0</v>
      </c>
      <c r="N106" s="53">
        <v>1</v>
      </c>
      <c r="O106" s="53">
        <v>0</v>
      </c>
    </row>
    <row r="107" spans="1:15">
      <c r="A107" t="s">
        <v>111</v>
      </c>
      <c r="B107" t="s">
        <v>83</v>
      </c>
      <c r="C107" t="s">
        <v>84</v>
      </c>
      <c r="D107" t="s">
        <v>85</v>
      </c>
      <c r="E107" t="s">
        <v>79</v>
      </c>
      <c r="F107" s="52" t="s">
        <v>86</v>
      </c>
      <c r="G107" s="52" t="s">
        <v>86</v>
      </c>
      <c r="H107" s="52" t="s">
        <v>86</v>
      </c>
      <c r="I107" s="34">
        <v>0</v>
      </c>
      <c r="J107" s="34">
        <v>0</v>
      </c>
      <c r="K107" s="52" t="s">
        <v>86</v>
      </c>
      <c r="L107" s="52" t="s">
        <v>86</v>
      </c>
      <c r="M107" s="52" t="s">
        <v>86</v>
      </c>
      <c r="N107" s="52" t="s">
        <v>86</v>
      </c>
      <c r="O107" s="52" t="s">
        <v>86</v>
      </c>
    </row>
    <row r="108" spans="1:15">
      <c r="A108" t="s">
        <v>111</v>
      </c>
      <c r="B108" t="s">
        <v>87</v>
      </c>
      <c r="C108" t="s">
        <v>88</v>
      </c>
      <c r="D108" t="s">
        <v>85</v>
      </c>
      <c r="E108" t="s">
        <v>79</v>
      </c>
      <c r="F108" s="52" t="s">
        <v>86</v>
      </c>
      <c r="G108" s="52" t="s">
        <v>86</v>
      </c>
      <c r="H108" s="52" t="s">
        <v>86</v>
      </c>
      <c r="I108" s="34">
        <v>0</v>
      </c>
      <c r="J108" s="34">
        <v>0</v>
      </c>
      <c r="K108" s="52" t="s">
        <v>86</v>
      </c>
      <c r="L108" s="52" t="s">
        <v>86</v>
      </c>
      <c r="M108" s="52" t="s">
        <v>86</v>
      </c>
      <c r="N108" s="52" t="s">
        <v>86</v>
      </c>
      <c r="O108" s="52" t="s">
        <v>86</v>
      </c>
    </row>
    <row r="109" spans="1:15">
      <c r="A109" t="s">
        <v>111</v>
      </c>
      <c r="B109" t="s">
        <v>89</v>
      </c>
      <c r="C109" t="s">
        <v>90</v>
      </c>
      <c r="D109" t="s">
        <v>85</v>
      </c>
      <c r="E109" t="s">
        <v>79</v>
      </c>
      <c r="F109" s="52" t="s">
        <v>86</v>
      </c>
      <c r="G109" s="52" t="s">
        <v>86</v>
      </c>
      <c r="H109" s="52" t="s">
        <v>86</v>
      </c>
      <c r="I109" s="34">
        <v>0</v>
      </c>
      <c r="J109" s="34">
        <v>0</v>
      </c>
      <c r="K109" s="52" t="s">
        <v>86</v>
      </c>
      <c r="L109" s="52" t="s">
        <v>86</v>
      </c>
      <c r="M109" s="52" t="s">
        <v>86</v>
      </c>
      <c r="N109" s="52" t="s">
        <v>86</v>
      </c>
      <c r="O109" s="52" t="s">
        <v>86</v>
      </c>
    </row>
    <row r="110" spans="1:15">
      <c r="A110" t="s">
        <v>111</v>
      </c>
      <c r="B110" t="s">
        <v>91</v>
      </c>
      <c r="C110" t="s">
        <v>84</v>
      </c>
      <c r="D110" t="s">
        <v>85</v>
      </c>
      <c r="E110" t="s">
        <v>79</v>
      </c>
      <c r="F110" s="52" t="s">
        <v>86</v>
      </c>
      <c r="G110" s="52" t="s">
        <v>86</v>
      </c>
      <c r="H110" s="52" t="s">
        <v>86</v>
      </c>
      <c r="I110" s="34">
        <v>0</v>
      </c>
      <c r="J110" s="34">
        <v>0</v>
      </c>
      <c r="K110" s="34">
        <v>0</v>
      </c>
      <c r="L110" s="34">
        <v>0</v>
      </c>
      <c r="M110" s="34">
        <v>0</v>
      </c>
      <c r="N110" s="34">
        <v>0</v>
      </c>
      <c r="O110" s="34">
        <v>0</v>
      </c>
    </row>
    <row r="111" spans="1:15">
      <c r="A111" t="s">
        <v>111</v>
      </c>
      <c r="B111" t="s">
        <v>92</v>
      </c>
      <c r="C111" t="s">
        <v>88</v>
      </c>
      <c r="D111" t="s">
        <v>85</v>
      </c>
      <c r="E111" t="s">
        <v>79</v>
      </c>
      <c r="F111" s="52" t="s">
        <v>86</v>
      </c>
      <c r="G111" s="52" t="s">
        <v>86</v>
      </c>
      <c r="H111" s="52" t="s">
        <v>86</v>
      </c>
      <c r="I111" s="34">
        <v>0</v>
      </c>
      <c r="J111" s="34">
        <v>0</v>
      </c>
      <c r="K111" s="34">
        <v>0</v>
      </c>
      <c r="L111" s="34">
        <v>0</v>
      </c>
      <c r="M111" s="34">
        <v>0</v>
      </c>
      <c r="N111" s="34">
        <v>0</v>
      </c>
      <c r="O111" s="34">
        <v>0</v>
      </c>
    </row>
    <row r="112" spans="1:15">
      <c r="A112" t="s">
        <v>111</v>
      </c>
      <c r="B112" t="s">
        <v>93</v>
      </c>
      <c r="C112" t="s">
        <v>90</v>
      </c>
      <c r="D112" t="s">
        <v>85</v>
      </c>
      <c r="E112" t="s">
        <v>79</v>
      </c>
      <c r="F112" s="52" t="s">
        <v>86</v>
      </c>
      <c r="G112" s="52" t="s">
        <v>86</v>
      </c>
      <c r="H112" s="52" t="s">
        <v>86</v>
      </c>
      <c r="I112" s="34">
        <v>0</v>
      </c>
      <c r="J112" s="34">
        <v>0</v>
      </c>
      <c r="K112" s="34">
        <v>0</v>
      </c>
      <c r="L112" s="34">
        <v>0</v>
      </c>
      <c r="M112" s="34">
        <v>0</v>
      </c>
      <c r="N112" s="34">
        <v>0</v>
      </c>
      <c r="O112" s="34">
        <v>0</v>
      </c>
    </row>
    <row r="113" spans="1:15">
      <c r="A113" t="s">
        <v>111</v>
      </c>
      <c r="B113" t="s">
        <v>94</v>
      </c>
      <c r="C113" t="s">
        <v>84</v>
      </c>
      <c r="D113" t="s">
        <v>85</v>
      </c>
      <c r="E113" t="s">
        <v>79</v>
      </c>
      <c r="F113" s="52" t="s">
        <v>86</v>
      </c>
      <c r="G113" s="52" t="s">
        <v>86</v>
      </c>
      <c r="H113" s="34">
        <v>0.72941932999999992</v>
      </c>
      <c r="I113" s="34">
        <v>-6.0070640753336707E-2</v>
      </c>
      <c r="J113" s="34">
        <v>0</v>
      </c>
      <c r="K113" s="34">
        <v>0</v>
      </c>
      <c r="L113" s="34">
        <v>0</v>
      </c>
      <c r="M113" s="34">
        <v>0</v>
      </c>
      <c r="N113" s="34">
        <v>0</v>
      </c>
      <c r="O113" s="34">
        <v>0</v>
      </c>
    </row>
    <row r="114" spans="1:15">
      <c r="A114" t="s">
        <v>111</v>
      </c>
      <c r="B114" t="s">
        <v>95</v>
      </c>
      <c r="C114" t="s">
        <v>88</v>
      </c>
      <c r="D114" t="s">
        <v>85</v>
      </c>
      <c r="E114" t="s">
        <v>79</v>
      </c>
      <c r="F114" s="52" t="s">
        <v>86</v>
      </c>
      <c r="G114" s="52" t="s">
        <v>86</v>
      </c>
      <c r="H114" s="34">
        <v>0</v>
      </c>
      <c r="I114" s="34">
        <v>7.1500000000000001E-3</v>
      </c>
      <c r="J114" s="34">
        <v>7.8110000000000002E-3</v>
      </c>
      <c r="K114" s="34">
        <v>0</v>
      </c>
      <c r="L114" s="34">
        <v>0</v>
      </c>
      <c r="M114" s="34">
        <v>0</v>
      </c>
      <c r="N114" s="34">
        <v>0</v>
      </c>
      <c r="O114" s="34">
        <v>0</v>
      </c>
    </row>
    <row r="115" spans="1:15">
      <c r="A115" t="s">
        <v>111</v>
      </c>
      <c r="B115" t="s">
        <v>96</v>
      </c>
      <c r="C115" t="s">
        <v>90</v>
      </c>
      <c r="D115" t="s">
        <v>85</v>
      </c>
      <c r="E115" t="s">
        <v>79</v>
      </c>
      <c r="F115" s="52" t="s">
        <v>86</v>
      </c>
      <c r="G115" s="52" t="s">
        <v>86</v>
      </c>
      <c r="H115" s="34">
        <v>0.72941932999999992</v>
      </c>
      <c r="I115" s="34">
        <v>-5.2920640753336697E-2</v>
      </c>
      <c r="J115" s="34">
        <v>7.8110000000000002E-3</v>
      </c>
      <c r="K115" s="34">
        <v>0</v>
      </c>
      <c r="L115" s="34">
        <v>0</v>
      </c>
      <c r="M115" s="34">
        <v>0</v>
      </c>
      <c r="N115" s="34">
        <v>0</v>
      </c>
      <c r="O115" s="34">
        <v>0</v>
      </c>
    </row>
    <row r="116" spans="1:15">
      <c r="A116" t="s">
        <v>111</v>
      </c>
      <c r="B116" t="s">
        <v>97</v>
      </c>
      <c r="C116" t="s">
        <v>98</v>
      </c>
      <c r="D116" t="s">
        <v>99</v>
      </c>
      <c r="E116" t="s">
        <v>79</v>
      </c>
      <c r="F116" s="52" t="s">
        <v>86</v>
      </c>
      <c r="G116" s="52" t="s">
        <v>86</v>
      </c>
      <c r="H116" s="34">
        <v>0</v>
      </c>
      <c r="I116" s="34">
        <v>0</v>
      </c>
      <c r="J116" s="34">
        <v>0</v>
      </c>
      <c r="K116" s="34">
        <v>0</v>
      </c>
      <c r="L116" s="34">
        <v>0</v>
      </c>
      <c r="M116" s="34">
        <v>0</v>
      </c>
      <c r="N116" s="34">
        <v>0</v>
      </c>
      <c r="O116" s="34">
        <v>0</v>
      </c>
    </row>
    <row r="117" spans="1:15">
      <c r="A117" t="s">
        <v>111</v>
      </c>
      <c r="B117" t="s">
        <v>100</v>
      </c>
      <c r="C117" t="s">
        <v>101</v>
      </c>
      <c r="D117" t="s">
        <v>102</v>
      </c>
      <c r="E117" t="s">
        <v>79</v>
      </c>
      <c r="F117" s="52" t="s">
        <v>86</v>
      </c>
      <c r="G117" s="52" t="s">
        <v>86</v>
      </c>
      <c r="H117" s="53">
        <v>0</v>
      </c>
      <c r="I117" s="53">
        <v>0</v>
      </c>
      <c r="J117" s="53">
        <v>0</v>
      </c>
      <c r="K117" s="53">
        <v>0</v>
      </c>
      <c r="L117" s="53">
        <v>0</v>
      </c>
      <c r="M117" s="53">
        <v>0</v>
      </c>
      <c r="N117" s="53">
        <v>0</v>
      </c>
      <c r="O117" s="53">
        <v>0</v>
      </c>
    </row>
    <row r="118" spans="1:15">
      <c r="A118" t="s">
        <v>112</v>
      </c>
      <c r="B118" t="s">
        <v>83</v>
      </c>
      <c r="C118" t="s">
        <v>84</v>
      </c>
      <c r="D118" t="s">
        <v>85</v>
      </c>
      <c r="E118" t="s">
        <v>79</v>
      </c>
      <c r="F118" s="52" t="s">
        <v>86</v>
      </c>
      <c r="G118" s="52" t="s">
        <v>86</v>
      </c>
      <c r="H118" s="52" t="s">
        <v>86</v>
      </c>
      <c r="I118" s="34">
        <v>0</v>
      </c>
      <c r="J118" s="34">
        <v>0</v>
      </c>
      <c r="K118" s="52" t="s">
        <v>86</v>
      </c>
      <c r="L118" s="52" t="s">
        <v>86</v>
      </c>
      <c r="M118" s="52" t="s">
        <v>86</v>
      </c>
      <c r="N118" s="52" t="s">
        <v>86</v>
      </c>
      <c r="O118" s="52" t="s">
        <v>86</v>
      </c>
    </row>
    <row r="119" spans="1:15">
      <c r="A119" t="s">
        <v>112</v>
      </c>
      <c r="B119" t="s">
        <v>87</v>
      </c>
      <c r="C119" t="s">
        <v>88</v>
      </c>
      <c r="D119" t="s">
        <v>85</v>
      </c>
      <c r="E119" t="s">
        <v>79</v>
      </c>
      <c r="F119" s="52" t="s">
        <v>86</v>
      </c>
      <c r="G119" s="52" t="s">
        <v>86</v>
      </c>
      <c r="H119" s="52" t="s">
        <v>86</v>
      </c>
      <c r="I119" s="34">
        <v>0</v>
      </c>
      <c r="J119" s="34">
        <v>0</v>
      </c>
      <c r="K119" s="52" t="s">
        <v>86</v>
      </c>
      <c r="L119" s="52" t="s">
        <v>86</v>
      </c>
      <c r="M119" s="52" t="s">
        <v>86</v>
      </c>
      <c r="N119" s="52" t="s">
        <v>86</v>
      </c>
      <c r="O119" s="52" t="s">
        <v>86</v>
      </c>
    </row>
    <row r="120" spans="1:15">
      <c r="A120" t="s">
        <v>112</v>
      </c>
      <c r="B120" t="s">
        <v>89</v>
      </c>
      <c r="C120" t="s">
        <v>90</v>
      </c>
      <c r="D120" t="s">
        <v>85</v>
      </c>
      <c r="E120" t="s">
        <v>79</v>
      </c>
      <c r="F120" s="52" t="s">
        <v>86</v>
      </c>
      <c r="G120" s="52" t="s">
        <v>86</v>
      </c>
      <c r="H120" s="52" t="s">
        <v>86</v>
      </c>
      <c r="I120" s="34">
        <v>0</v>
      </c>
      <c r="J120" s="34">
        <v>0</v>
      </c>
      <c r="K120" s="52" t="s">
        <v>86</v>
      </c>
      <c r="L120" s="52" t="s">
        <v>86</v>
      </c>
      <c r="M120" s="52" t="s">
        <v>86</v>
      </c>
      <c r="N120" s="52" t="s">
        <v>86</v>
      </c>
      <c r="O120" s="52" t="s">
        <v>86</v>
      </c>
    </row>
    <row r="121" spans="1:15">
      <c r="A121" t="s">
        <v>112</v>
      </c>
      <c r="B121" t="s">
        <v>91</v>
      </c>
      <c r="C121" t="s">
        <v>84</v>
      </c>
      <c r="D121" t="s">
        <v>85</v>
      </c>
      <c r="E121" t="s">
        <v>79</v>
      </c>
      <c r="F121" s="52" t="s">
        <v>86</v>
      </c>
      <c r="G121" s="52" t="s">
        <v>86</v>
      </c>
      <c r="H121" s="52" t="s">
        <v>86</v>
      </c>
      <c r="I121" s="34">
        <v>0</v>
      </c>
      <c r="J121" s="34">
        <v>0</v>
      </c>
      <c r="K121" s="34">
        <v>0</v>
      </c>
      <c r="L121" s="34">
        <v>0</v>
      </c>
      <c r="M121" s="34">
        <v>0</v>
      </c>
      <c r="N121" s="34">
        <v>0</v>
      </c>
      <c r="O121" s="34">
        <v>0</v>
      </c>
    </row>
    <row r="122" spans="1:15">
      <c r="A122" t="s">
        <v>112</v>
      </c>
      <c r="B122" t="s">
        <v>92</v>
      </c>
      <c r="C122" t="s">
        <v>88</v>
      </c>
      <c r="D122" t="s">
        <v>85</v>
      </c>
      <c r="E122" t="s">
        <v>79</v>
      </c>
      <c r="F122" s="52" t="s">
        <v>86</v>
      </c>
      <c r="G122" s="52" t="s">
        <v>86</v>
      </c>
      <c r="H122" s="52" t="s">
        <v>86</v>
      </c>
      <c r="I122" s="34">
        <v>0</v>
      </c>
      <c r="J122" s="34">
        <v>0</v>
      </c>
      <c r="K122" s="34">
        <v>0</v>
      </c>
      <c r="L122" s="34">
        <v>0</v>
      </c>
      <c r="M122" s="34">
        <v>0</v>
      </c>
      <c r="N122" s="34">
        <v>0</v>
      </c>
      <c r="O122" s="34">
        <v>0</v>
      </c>
    </row>
    <row r="123" spans="1:15">
      <c r="A123" t="s">
        <v>112</v>
      </c>
      <c r="B123" t="s">
        <v>93</v>
      </c>
      <c r="C123" t="s">
        <v>90</v>
      </c>
      <c r="D123" t="s">
        <v>85</v>
      </c>
      <c r="E123" t="s">
        <v>79</v>
      </c>
      <c r="F123" s="52" t="s">
        <v>86</v>
      </c>
      <c r="G123" s="52" t="s">
        <v>86</v>
      </c>
      <c r="H123" s="52" t="s">
        <v>86</v>
      </c>
      <c r="I123" s="34">
        <v>0</v>
      </c>
      <c r="J123" s="34">
        <v>0</v>
      </c>
      <c r="K123" s="34">
        <v>0</v>
      </c>
      <c r="L123" s="34">
        <v>0</v>
      </c>
      <c r="M123" s="34">
        <v>0</v>
      </c>
      <c r="N123" s="34">
        <v>0</v>
      </c>
      <c r="O123" s="34">
        <v>0</v>
      </c>
    </row>
    <row r="124" spans="1:15">
      <c r="A124" t="s">
        <v>112</v>
      </c>
      <c r="B124" t="s">
        <v>94</v>
      </c>
      <c r="C124" t="s">
        <v>84</v>
      </c>
      <c r="D124" t="s">
        <v>85</v>
      </c>
      <c r="E124" t="s">
        <v>79</v>
      </c>
      <c r="F124" s="52" t="s">
        <v>86</v>
      </c>
      <c r="G124" s="52" t="s">
        <v>86</v>
      </c>
      <c r="H124" s="34">
        <v>0</v>
      </c>
      <c r="I124" s="34">
        <v>0</v>
      </c>
      <c r="J124" s="34">
        <v>0</v>
      </c>
      <c r="K124" s="34">
        <v>0</v>
      </c>
      <c r="L124" s="34">
        <v>0</v>
      </c>
      <c r="M124" s="34">
        <v>2.1309999999999998</v>
      </c>
      <c r="N124" s="34">
        <v>2.5310000000000001</v>
      </c>
      <c r="O124" s="34">
        <v>1.2535712000000001</v>
      </c>
    </row>
    <row r="125" spans="1:15">
      <c r="A125" t="s">
        <v>112</v>
      </c>
      <c r="B125" t="s">
        <v>95</v>
      </c>
      <c r="C125" t="s">
        <v>88</v>
      </c>
      <c r="D125" t="s">
        <v>85</v>
      </c>
      <c r="E125" t="s">
        <v>79</v>
      </c>
      <c r="F125" s="52" t="s">
        <v>86</v>
      </c>
      <c r="G125" s="52" t="s">
        <v>86</v>
      </c>
      <c r="H125" s="34">
        <v>0</v>
      </c>
      <c r="I125" s="34">
        <v>0</v>
      </c>
      <c r="J125" s="34">
        <v>0</v>
      </c>
      <c r="K125" s="34">
        <v>0</v>
      </c>
      <c r="L125" s="34">
        <v>0</v>
      </c>
      <c r="M125" s="34">
        <v>0</v>
      </c>
      <c r="N125" s="34">
        <v>0</v>
      </c>
      <c r="O125" s="34">
        <v>0.14699999999999999</v>
      </c>
    </row>
    <row r="126" spans="1:15">
      <c r="A126" t="s">
        <v>112</v>
      </c>
      <c r="B126" t="s">
        <v>96</v>
      </c>
      <c r="C126" t="s">
        <v>90</v>
      </c>
      <c r="D126" t="s">
        <v>85</v>
      </c>
      <c r="E126" t="s">
        <v>79</v>
      </c>
      <c r="F126" s="52" t="s">
        <v>86</v>
      </c>
      <c r="G126" s="52" t="s">
        <v>86</v>
      </c>
      <c r="H126" s="34">
        <v>0</v>
      </c>
      <c r="I126" s="34">
        <v>0</v>
      </c>
      <c r="J126" s="34">
        <v>0</v>
      </c>
      <c r="K126" s="34">
        <v>0</v>
      </c>
      <c r="L126" s="34">
        <v>0</v>
      </c>
      <c r="M126" s="34">
        <v>2.1309999999999998</v>
      </c>
      <c r="N126" s="34">
        <v>2.5310000000000001</v>
      </c>
      <c r="O126" s="34">
        <v>1.4005711999999999</v>
      </c>
    </row>
    <row r="127" spans="1:15">
      <c r="A127" t="s">
        <v>112</v>
      </c>
      <c r="B127" t="s">
        <v>97</v>
      </c>
      <c r="C127" t="s">
        <v>98</v>
      </c>
      <c r="D127" t="s">
        <v>99</v>
      </c>
      <c r="E127" t="s">
        <v>79</v>
      </c>
      <c r="F127" s="52" t="s">
        <v>86</v>
      </c>
      <c r="G127" s="52" t="s">
        <v>86</v>
      </c>
      <c r="H127" s="34">
        <v>0</v>
      </c>
      <c r="I127" s="34">
        <v>0</v>
      </c>
      <c r="J127" s="34">
        <v>0</v>
      </c>
      <c r="K127" s="34">
        <v>0</v>
      </c>
      <c r="L127" s="34">
        <v>16.422999999999998</v>
      </c>
      <c r="M127" s="34">
        <v>0</v>
      </c>
      <c r="N127" s="34">
        <v>0</v>
      </c>
      <c r="O127" s="34">
        <v>0</v>
      </c>
    </row>
    <row r="128" spans="1:15">
      <c r="A128" t="s">
        <v>112</v>
      </c>
      <c r="B128" t="s">
        <v>100</v>
      </c>
      <c r="C128" t="s">
        <v>101</v>
      </c>
      <c r="D128" t="s">
        <v>102</v>
      </c>
      <c r="E128" t="s">
        <v>79</v>
      </c>
      <c r="F128" s="52" t="s">
        <v>86</v>
      </c>
      <c r="G128" s="52" t="s">
        <v>86</v>
      </c>
      <c r="H128" s="53">
        <v>0</v>
      </c>
      <c r="I128" s="53">
        <v>0</v>
      </c>
      <c r="J128" s="53">
        <v>0</v>
      </c>
      <c r="K128" s="53">
        <v>0</v>
      </c>
      <c r="L128" s="53">
        <v>3</v>
      </c>
      <c r="M128" s="53">
        <v>0</v>
      </c>
      <c r="N128" s="53">
        <v>0</v>
      </c>
      <c r="O128" s="53">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22C99-124D-4113-A816-6B21A56E2625}">
  <sheetPr>
    <tabColor rgb="FFFFDB8E"/>
  </sheetPr>
  <dimension ref="A1:X128"/>
  <sheetViews>
    <sheetView zoomScale="80" zoomScaleNormal="80" workbookViewId="0"/>
  </sheetViews>
  <sheetFormatPr defaultColWidth="9" defaultRowHeight="22.15"/>
  <cols>
    <col min="1" max="1" width="9" style="42"/>
    <col min="2" max="2" width="41.28515625" style="42" customWidth="1"/>
    <col min="3" max="3" width="53.42578125" style="42" customWidth="1"/>
    <col min="4" max="16" width="9" style="42"/>
    <col min="17" max="17" width="11" style="42" customWidth="1"/>
    <col min="18" max="24" width="15.5703125" style="42" customWidth="1"/>
    <col min="25" max="16384" width="9" style="42"/>
  </cols>
  <sheetData>
    <row r="1" spans="1:24" s="82" customFormat="1" ht="47.65">
      <c r="A1" s="84" t="e">
        <f ca="1" xml:space="preserve"> RIGHT(CELL("filename", $A$1), LEN(CELL("filename", $A$1)) - SEARCH("]", CELL("filename", $A$1)))</f>
        <v>#VALUE!</v>
      </c>
      <c r="B1" s="84"/>
      <c r="C1" s="85"/>
      <c r="D1" s="85"/>
      <c r="E1" s="126"/>
      <c r="F1" s="126"/>
      <c r="G1" s="126"/>
      <c r="H1" s="126"/>
      <c r="I1" s="126"/>
      <c r="J1" s="126"/>
      <c r="K1" s="126"/>
      <c r="L1" s="126"/>
      <c r="M1" s="126"/>
      <c r="N1" s="126"/>
    </row>
    <row r="2" spans="1:24">
      <c r="C2" s="43"/>
      <c r="E2" s="43"/>
    </row>
    <row r="3" spans="1:24">
      <c r="R3" s="41" t="s">
        <v>72</v>
      </c>
      <c r="S3" s="41" t="s">
        <v>73</v>
      </c>
      <c r="T3" s="41" t="s">
        <v>74</v>
      </c>
      <c r="U3" s="41" t="s">
        <v>75</v>
      </c>
      <c r="V3" s="41" t="s">
        <v>76</v>
      </c>
      <c r="W3" s="41" t="s">
        <v>77</v>
      </c>
      <c r="X3" s="41" t="s">
        <v>78</v>
      </c>
    </row>
    <row r="4" spans="1:24">
      <c r="A4" s="44" t="s">
        <v>113</v>
      </c>
      <c r="B4" s="44" t="s">
        <v>114</v>
      </c>
      <c r="C4" s="44" t="s">
        <v>115</v>
      </c>
      <c r="D4" s="44" t="s">
        <v>116</v>
      </c>
      <c r="E4" s="44" t="s">
        <v>117</v>
      </c>
      <c r="F4" s="44" t="s">
        <v>69</v>
      </c>
      <c r="G4" s="44" t="s">
        <v>70</v>
      </c>
      <c r="H4" s="44" t="s">
        <v>71</v>
      </c>
      <c r="I4" s="44" t="s">
        <v>72</v>
      </c>
      <c r="J4" s="44" t="s">
        <v>73</v>
      </c>
      <c r="K4" s="44" t="s">
        <v>74</v>
      </c>
      <c r="L4" s="44" t="s">
        <v>75</v>
      </c>
      <c r="M4" s="44" t="s">
        <v>76</v>
      </c>
      <c r="N4" s="44" t="s">
        <v>77</v>
      </c>
      <c r="O4" s="44" t="s">
        <v>78</v>
      </c>
    </row>
    <row r="5" spans="1:24">
      <c r="A5" s="44" t="s">
        <v>113</v>
      </c>
      <c r="B5" s="44" t="s">
        <v>114</v>
      </c>
      <c r="C5" s="44" t="s">
        <v>115</v>
      </c>
      <c r="D5" s="44" t="s">
        <v>116</v>
      </c>
      <c r="E5" s="44" t="s">
        <v>117</v>
      </c>
      <c r="F5" s="44" t="s">
        <v>79</v>
      </c>
      <c r="G5" s="44" t="s">
        <v>79</v>
      </c>
      <c r="H5" s="44" t="s">
        <v>79</v>
      </c>
      <c r="I5" s="44" t="s">
        <v>79</v>
      </c>
      <c r="J5" s="44" t="s">
        <v>79</v>
      </c>
      <c r="K5" s="44" t="s">
        <v>79</v>
      </c>
      <c r="L5" s="44" t="s">
        <v>79</v>
      </c>
      <c r="M5" s="44" t="s">
        <v>79</v>
      </c>
      <c r="N5" s="44" t="s">
        <v>79</v>
      </c>
      <c r="O5" s="44" t="s">
        <v>79</v>
      </c>
      <c r="R5" s="41" t="s">
        <v>79</v>
      </c>
      <c r="S5" s="41" t="s">
        <v>79</v>
      </c>
      <c r="T5" s="41" t="s">
        <v>79</v>
      </c>
      <c r="U5" s="41" t="s">
        <v>79</v>
      </c>
      <c r="V5" s="41" t="s">
        <v>79</v>
      </c>
      <c r="W5" s="41" t="s">
        <v>79</v>
      </c>
      <c r="X5" s="41" t="s">
        <v>79</v>
      </c>
    </row>
    <row r="6" spans="1:24">
      <c r="A6" s="44" t="s">
        <v>113</v>
      </c>
      <c r="B6" s="44" t="s">
        <v>114</v>
      </c>
      <c r="C6" s="44" t="s">
        <v>115</v>
      </c>
      <c r="D6" s="44" t="s">
        <v>116</v>
      </c>
      <c r="E6" s="44" t="s">
        <v>117</v>
      </c>
      <c r="F6" s="44" t="s">
        <v>80</v>
      </c>
      <c r="G6" s="44" t="s">
        <v>80</v>
      </c>
      <c r="H6" s="44" t="s">
        <v>80</v>
      </c>
      <c r="I6" s="44" t="s">
        <v>80</v>
      </c>
      <c r="J6" s="44" t="s">
        <v>80</v>
      </c>
      <c r="K6" s="44" t="s">
        <v>80</v>
      </c>
      <c r="L6" s="44" t="s">
        <v>80</v>
      </c>
      <c r="M6" s="44" t="s">
        <v>80</v>
      </c>
      <c r="N6" s="44" t="s">
        <v>80</v>
      </c>
      <c r="O6" s="44" t="s">
        <v>80</v>
      </c>
      <c r="R6" s="41" t="s">
        <v>80</v>
      </c>
      <c r="S6" s="41" t="s">
        <v>80</v>
      </c>
      <c r="T6" s="41" t="s">
        <v>80</v>
      </c>
      <c r="U6" s="41" t="s">
        <v>80</v>
      </c>
      <c r="V6" s="41" t="s">
        <v>80</v>
      </c>
      <c r="W6" s="41" t="s">
        <v>80</v>
      </c>
      <c r="X6" s="41" t="s">
        <v>80</v>
      </c>
    </row>
    <row r="7" spans="1:24">
      <c r="A7" s="44" t="s">
        <v>113</v>
      </c>
      <c r="B7" s="44" t="s">
        <v>114</v>
      </c>
      <c r="C7" s="44" t="s">
        <v>115</v>
      </c>
      <c r="D7" s="44" t="s">
        <v>116</v>
      </c>
      <c r="E7" s="44" t="s">
        <v>117</v>
      </c>
      <c r="F7" s="44" t="s">
        <v>81</v>
      </c>
      <c r="G7" s="44" t="s">
        <v>81</v>
      </c>
      <c r="H7" s="44" t="s">
        <v>81</v>
      </c>
      <c r="I7" s="44" t="s">
        <v>81</v>
      </c>
      <c r="J7" s="44" t="s">
        <v>81</v>
      </c>
      <c r="K7" s="44" t="s">
        <v>81</v>
      </c>
      <c r="L7" s="44" t="s">
        <v>81</v>
      </c>
      <c r="M7" s="44" t="s">
        <v>81</v>
      </c>
      <c r="N7" s="44" t="s">
        <v>81</v>
      </c>
      <c r="O7" s="44" t="s">
        <v>81</v>
      </c>
      <c r="R7" s="41" t="s">
        <v>81</v>
      </c>
      <c r="S7" s="41" t="s">
        <v>81</v>
      </c>
      <c r="T7" s="41" t="s">
        <v>81</v>
      </c>
      <c r="U7" s="41" t="s">
        <v>81</v>
      </c>
      <c r="V7" s="41" t="s">
        <v>81</v>
      </c>
      <c r="W7" s="41" t="s">
        <v>81</v>
      </c>
      <c r="X7" s="41" t="s">
        <v>81</v>
      </c>
    </row>
    <row r="8" spans="1:24">
      <c r="A8" s="42" t="str">
        <f>F_Inputs!A8</f>
        <v>ANH</v>
      </c>
      <c r="B8" s="42" t="str">
        <f>F_Inputs!B8</f>
        <v>CWW12_143TOT_PR24</v>
      </c>
      <c r="C8" s="42" t="str">
        <f>F_Inputs!C8</f>
        <v>EA/NRW environmental programme bioresources (WINEP/NEP) - Sludge treatment - Thickening and/or dewatering; (WINEP/NEP) capex - Total</v>
      </c>
      <c r="D8" s="42" t="str">
        <f>F_Inputs!D8</f>
        <v>£m</v>
      </c>
      <c r="E8" s="42" t="str">
        <f>F_Inputs!E8</f>
        <v>Price Review 2024</v>
      </c>
      <c r="F8" s="42" t="str">
        <f>F_Inputs!F8</f>
        <v/>
      </c>
      <c r="G8" s="42" t="str">
        <f>F_Inputs!G8</f>
        <v/>
      </c>
      <c r="H8" s="42" t="str">
        <f>F_Inputs!H8</f>
        <v/>
      </c>
      <c r="I8" s="42">
        <f>F_Inputs!I8</f>
        <v>0</v>
      </c>
      <c r="J8" s="42">
        <f>F_Inputs!J8</f>
        <v>0</v>
      </c>
      <c r="K8" s="42" t="str">
        <f>F_Inputs!K8</f>
        <v/>
      </c>
      <c r="L8" s="42" t="str">
        <f>F_Inputs!L8</f>
        <v/>
      </c>
      <c r="M8" s="42" t="str">
        <f>F_Inputs!M8</f>
        <v/>
      </c>
      <c r="N8" s="42" t="str">
        <f>F_Inputs!N8</f>
        <v/>
      </c>
      <c r="O8" s="42" t="str">
        <f>F_Inputs!O8</f>
        <v/>
      </c>
      <c r="Q8" s="42" t="str">
        <f>LEFT(B8,6)</f>
        <v>CWW12_</v>
      </c>
      <c r="R8" s="34">
        <f t="shared" ref="R8" si="0">IF(OR($Q8="CWW12_",$Q8= "CWW17_",$Q8= "CWW20A"),I8,0)</f>
        <v>0</v>
      </c>
      <c r="S8" s="34">
        <f t="shared" ref="S8" si="1">IF(OR($Q8="CWW12_",$Q8= "CWW17_",$Q8= "CWW20A"),J8,0)</f>
        <v>0</v>
      </c>
      <c r="T8" s="34">
        <f>IF(OR($Q8="CWW3_0",$Q8="CWW3_1", $Q8= "CWW20_",$Q8="BIO5_0",$Q8="CWW1A_"),K8,0)</f>
        <v>0</v>
      </c>
      <c r="U8" s="34">
        <f t="shared" ref="U8" si="2">IF(OR($Q8="CWW3_0",$Q8="CWW3_1", $Q8= "CWW20_",$Q8="BIO5_0",$Q8="CWW1A_"),L8,0)</f>
        <v>0</v>
      </c>
      <c r="V8" s="34">
        <f t="shared" ref="V8" si="3">IF(OR($Q8="CWW3_0",$Q8="CWW3_1", $Q8= "CWW20_",$Q8="BIO5_0",$Q8="CWW1A_"),M8,0)</f>
        <v>0</v>
      </c>
      <c r="W8" s="34">
        <f t="shared" ref="W8" si="4">IF(OR($Q8="CWW3_0",$Q8="CWW3_1", $Q8= "CWW20_",$Q8="BIO5_0",$Q8="CWW1A_"),N8,0)</f>
        <v>0</v>
      </c>
      <c r="X8" s="34">
        <f t="shared" ref="X8" si="5">IF(OR($Q8="CWW3_0",$Q8="CWW3_1", $Q8= "CWW20_",$Q8="BIO5_0",$Q8="CWW1A_"),O8,0)</f>
        <v>0</v>
      </c>
    </row>
    <row r="9" spans="1:24">
      <c r="A9" s="42" t="str">
        <f>F_Inputs!A9</f>
        <v>ANH</v>
      </c>
      <c r="B9" s="42" t="str">
        <f>F_Inputs!B9</f>
        <v>CWW12_144TOT_PR24</v>
      </c>
      <c r="C9" s="42" t="str">
        <f>F_Inputs!C9</f>
        <v>EA/NRW environmental programme bioresources (WINEP/NEP) - Sludge treatment -Thickening and/or dewatering; (WINEP/NEP) opex - Total</v>
      </c>
      <c r="D9" s="42" t="str">
        <f>F_Inputs!D9</f>
        <v>£m</v>
      </c>
      <c r="E9" s="42" t="str">
        <f>F_Inputs!E9</f>
        <v>Price Review 2024</v>
      </c>
      <c r="F9" s="42" t="str">
        <f>F_Inputs!F9</f>
        <v/>
      </c>
      <c r="G9" s="42" t="str">
        <f>F_Inputs!G9</f>
        <v/>
      </c>
      <c r="H9" s="42" t="str">
        <f>F_Inputs!H9</f>
        <v/>
      </c>
      <c r="I9" s="42">
        <f>F_Inputs!I9</f>
        <v>0</v>
      </c>
      <c r="J9" s="42">
        <f>F_Inputs!J9</f>
        <v>0</v>
      </c>
      <c r="K9" s="42" t="str">
        <f>F_Inputs!K9</f>
        <v/>
      </c>
      <c r="L9" s="42" t="str">
        <f>F_Inputs!L9</f>
        <v/>
      </c>
      <c r="M9" s="42" t="str">
        <f>F_Inputs!M9</f>
        <v/>
      </c>
      <c r="N9" s="42" t="str">
        <f>F_Inputs!N9</f>
        <v/>
      </c>
      <c r="O9" s="42" t="str">
        <f>F_Inputs!O9</f>
        <v/>
      </c>
      <c r="Q9" s="42" t="str">
        <f>LEFT(B9,6)</f>
        <v>CWW12_</v>
      </c>
      <c r="R9" s="34">
        <f t="shared" ref="R9:R72" si="6">IF(OR($Q9="CWW12_",$Q9= "CWW17_",$Q9= "CWW20A"),I9,0)</f>
        <v>0</v>
      </c>
      <c r="S9" s="34">
        <f t="shared" ref="S9:S72" si="7">IF(OR($Q9="CWW12_",$Q9= "CWW17_",$Q9= "CWW20A"),J9,0)</f>
        <v>0</v>
      </c>
      <c r="T9" s="34">
        <f>IF(OR($Q9="CWW3_0",$Q9="CWW3_1", $Q9= "CWW20_",$Q9="BIO5_0",$Q9="CWW1A_"),K9,0)</f>
        <v>0</v>
      </c>
      <c r="U9" s="34">
        <f t="shared" ref="U9:U18" si="8">IF(OR($Q9="CWW3_0",$Q9="CWW3_1", $Q9= "CWW20_",$Q9="BIO5_0",$Q9="CWW1A_"),L9,0)</f>
        <v>0</v>
      </c>
      <c r="V9" s="34">
        <f t="shared" ref="V9:V18" si="9">IF(OR($Q9="CWW3_0",$Q9="CWW3_1", $Q9= "CWW20_",$Q9="BIO5_0",$Q9="CWW1A_"),M9,0)</f>
        <v>0</v>
      </c>
      <c r="W9" s="34">
        <f t="shared" ref="W9:W18" si="10">IF(OR($Q9="CWW3_0",$Q9="CWW3_1", $Q9= "CWW20_",$Q9="BIO5_0",$Q9="CWW1A_"),N9,0)</f>
        <v>0</v>
      </c>
      <c r="X9" s="34">
        <f t="shared" ref="X9:X18" si="11">IF(OR($Q9="CWW3_0",$Q9="CWW3_1", $Q9= "CWW20_",$Q9="BIO5_0",$Q9="CWW1A_"),O9,0)</f>
        <v>0</v>
      </c>
    </row>
    <row r="10" spans="1:24">
      <c r="A10" s="42" t="str">
        <f>F_Inputs!A10</f>
        <v>ANH</v>
      </c>
      <c r="B10" s="42" t="str">
        <f>F_Inputs!B10</f>
        <v>CWW12_145TOT_PR24</v>
      </c>
      <c r="C10" s="42" t="str">
        <f>F_Inputs!C10</f>
        <v>EA/NRW environmental programme bioresources (WINEP/NEP) - Sludge treatment - Thickening and/or dewatering; (WINEP/NEP) totex - Total</v>
      </c>
      <c r="D10" s="42" t="str">
        <f>F_Inputs!D10</f>
        <v>£m</v>
      </c>
      <c r="E10" s="42" t="str">
        <f>F_Inputs!E10</f>
        <v>Price Review 2024</v>
      </c>
      <c r="F10" s="42" t="str">
        <f>F_Inputs!F10</f>
        <v/>
      </c>
      <c r="G10" s="42" t="str">
        <f>F_Inputs!G10</f>
        <v/>
      </c>
      <c r="H10" s="42" t="str">
        <f>F_Inputs!H10</f>
        <v/>
      </c>
      <c r="I10" s="42">
        <f>F_Inputs!I10</f>
        <v>0</v>
      </c>
      <c r="J10" s="42">
        <f>F_Inputs!J10</f>
        <v>0</v>
      </c>
      <c r="K10" s="42" t="str">
        <f>F_Inputs!K10</f>
        <v/>
      </c>
      <c r="L10" s="42" t="str">
        <f>F_Inputs!L10</f>
        <v/>
      </c>
      <c r="M10" s="42" t="str">
        <f>F_Inputs!M10</f>
        <v/>
      </c>
      <c r="N10" s="42" t="str">
        <f>F_Inputs!N10</f>
        <v/>
      </c>
      <c r="O10" s="42" t="str">
        <f>F_Inputs!O10</f>
        <v/>
      </c>
      <c r="Q10" s="42" t="str">
        <f>LEFT(B10,6)</f>
        <v>CWW12_</v>
      </c>
      <c r="R10" s="34">
        <f t="shared" si="6"/>
        <v>0</v>
      </c>
      <c r="S10" s="34">
        <f t="shared" si="7"/>
        <v>0</v>
      </c>
      <c r="T10" s="34">
        <f t="shared" ref="T10:T18" si="12">IF(OR($Q10="CWW3_0",$Q10="CWW3_1", $Q10= "CWW20_",$Q10="BIO5_0",$Q10="CWW1A_"),K10,0)</f>
        <v>0</v>
      </c>
      <c r="U10" s="34">
        <f t="shared" si="8"/>
        <v>0</v>
      </c>
      <c r="V10" s="34">
        <f t="shared" si="9"/>
        <v>0</v>
      </c>
      <c r="W10" s="34">
        <f t="shared" si="10"/>
        <v>0</v>
      </c>
      <c r="X10" s="34">
        <f t="shared" si="11"/>
        <v>0</v>
      </c>
    </row>
    <row r="11" spans="1:24">
      <c r="A11" s="42" t="str">
        <f>F_Inputs!A11</f>
        <v>ANH</v>
      </c>
      <c r="B11" s="42" t="str">
        <f>F_Inputs!B11</f>
        <v>CWW17_143TOT_PR24</v>
      </c>
      <c r="C11" s="42" t="str">
        <f>F_Inputs!C11</f>
        <v>EA/NRW environmental programme bioresources (WINEP/NEP) - Sludge treatment - Thickening and/or dewatering; (WINEP/NEP) capex - Total</v>
      </c>
      <c r="D11" s="42" t="str">
        <f>F_Inputs!D11</f>
        <v>£m</v>
      </c>
      <c r="E11" s="42" t="str">
        <f>F_Inputs!E11</f>
        <v>Price Review 2024</v>
      </c>
      <c r="F11" s="42" t="str">
        <f>F_Inputs!F11</f>
        <v/>
      </c>
      <c r="G11" s="42" t="str">
        <f>F_Inputs!G11</f>
        <v/>
      </c>
      <c r="H11" s="42" t="str">
        <f>F_Inputs!H11</f>
        <v/>
      </c>
      <c r="I11" s="42">
        <f>F_Inputs!I11</f>
        <v>0</v>
      </c>
      <c r="J11" s="42">
        <f>F_Inputs!J11</f>
        <v>0</v>
      </c>
      <c r="K11" s="42">
        <f>F_Inputs!K11</f>
        <v>0</v>
      </c>
      <c r="L11" s="42">
        <f>F_Inputs!L11</f>
        <v>0</v>
      </c>
      <c r="M11" s="42">
        <f>F_Inputs!M11</f>
        <v>0</v>
      </c>
      <c r="N11" s="42">
        <f>F_Inputs!N11</f>
        <v>0</v>
      </c>
      <c r="O11" s="42">
        <f>F_Inputs!O11</f>
        <v>0</v>
      </c>
      <c r="Q11" s="42" t="str">
        <f t="shared" ref="Q11:Q73" si="13">LEFT(B11,6)</f>
        <v>CWW17_</v>
      </c>
      <c r="R11" s="34">
        <f t="shared" si="6"/>
        <v>0</v>
      </c>
      <c r="S11" s="34">
        <f t="shared" si="7"/>
        <v>0</v>
      </c>
      <c r="T11" s="34">
        <f t="shared" si="12"/>
        <v>0</v>
      </c>
      <c r="U11" s="34">
        <f t="shared" si="8"/>
        <v>0</v>
      </c>
      <c r="V11" s="34">
        <f t="shared" si="9"/>
        <v>0</v>
      </c>
      <c r="W11" s="34">
        <f t="shared" si="10"/>
        <v>0</v>
      </c>
      <c r="X11" s="34">
        <f t="shared" si="11"/>
        <v>0</v>
      </c>
    </row>
    <row r="12" spans="1:24">
      <c r="A12" s="42" t="str">
        <f>F_Inputs!A12</f>
        <v>ANH</v>
      </c>
      <c r="B12" s="42" t="str">
        <f>F_Inputs!B12</f>
        <v>CWW17_144TOT_PR24</v>
      </c>
      <c r="C12" s="42" t="str">
        <f>F_Inputs!C12</f>
        <v>EA/NRW environmental programme bioresources (WINEP/NEP) - Sludge treatment -Thickening and/or dewatering; (WINEP/NEP) opex - Total</v>
      </c>
      <c r="D12" s="42" t="str">
        <f>F_Inputs!D12</f>
        <v>£m</v>
      </c>
      <c r="E12" s="42" t="str">
        <f>F_Inputs!E12</f>
        <v>Price Review 2024</v>
      </c>
      <c r="F12" s="42" t="str">
        <f>F_Inputs!F12</f>
        <v/>
      </c>
      <c r="G12" s="42" t="str">
        <f>F_Inputs!G12</f>
        <v/>
      </c>
      <c r="H12" s="42" t="str">
        <f>F_Inputs!H12</f>
        <v/>
      </c>
      <c r="I12" s="42">
        <f>F_Inputs!I12</f>
        <v>0</v>
      </c>
      <c r="J12" s="42">
        <f>F_Inputs!J12</f>
        <v>0</v>
      </c>
      <c r="K12" s="42">
        <f>F_Inputs!K12</f>
        <v>0</v>
      </c>
      <c r="L12" s="42">
        <f>F_Inputs!L12</f>
        <v>0</v>
      </c>
      <c r="M12" s="42">
        <f>F_Inputs!M12</f>
        <v>0</v>
      </c>
      <c r="N12" s="42">
        <f>F_Inputs!N12</f>
        <v>0</v>
      </c>
      <c r="O12" s="42">
        <f>F_Inputs!O12</f>
        <v>0</v>
      </c>
      <c r="Q12" s="42" t="str">
        <f t="shared" si="13"/>
        <v>CWW17_</v>
      </c>
      <c r="R12" s="34">
        <f t="shared" si="6"/>
        <v>0</v>
      </c>
      <c r="S12" s="34">
        <f t="shared" si="7"/>
        <v>0</v>
      </c>
      <c r="T12" s="34">
        <f t="shared" si="12"/>
        <v>0</v>
      </c>
      <c r="U12" s="34">
        <f t="shared" si="8"/>
        <v>0</v>
      </c>
      <c r="V12" s="34">
        <f t="shared" si="9"/>
        <v>0</v>
      </c>
      <c r="W12" s="34">
        <f t="shared" si="10"/>
        <v>0</v>
      </c>
      <c r="X12" s="34">
        <f t="shared" si="11"/>
        <v>0</v>
      </c>
    </row>
    <row r="13" spans="1:24">
      <c r="A13" s="42" t="str">
        <f>F_Inputs!A13</f>
        <v>ANH</v>
      </c>
      <c r="B13" s="42" t="str">
        <f>F_Inputs!B13</f>
        <v>CWW17_145TOT_PR24</v>
      </c>
      <c r="C13" s="42" t="str">
        <f>F_Inputs!C13</f>
        <v>EA/NRW environmental programme bioresources (WINEP/NEP) - Sludge treatment - Thickening and/or dewatering; (WINEP/NEP) totex - Total</v>
      </c>
      <c r="D13" s="42" t="str">
        <f>F_Inputs!D13</f>
        <v>£m</v>
      </c>
      <c r="E13" s="42" t="str">
        <f>F_Inputs!E13</f>
        <v>Price Review 2024</v>
      </c>
      <c r="F13" s="42" t="str">
        <f>F_Inputs!F13</f>
        <v/>
      </c>
      <c r="G13" s="42" t="str">
        <f>F_Inputs!G13</f>
        <v/>
      </c>
      <c r="H13" s="42" t="str">
        <f>F_Inputs!H13</f>
        <v/>
      </c>
      <c r="I13" s="42">
        <f>F_Inputs!I13</f>
        <v>0</v>
      </c>
      <c r="J13" s="42">
        <f>F_Inputs!J13</f>
        <v>0</v>
      </c>
      <c r="K13" s="42">
        <f>F_Inputs!K13</f>
        <v>0</v>
      </c>
      <c r="L13" s="42">
        <f>F_Inputs!L13</f>
        <v>0</v>
      </c>
      <c r="M13" s="42">
        <f>F_Inputs!M13</f>
        <v>0</v>
      </c>
      <c r="N13" s="42">
        <f>F_Inputs!N13</f>
        <v>0</v>
      </c>
      <c r="O13" s="42">
        <f>F_Inputs!O13</f>
        <v>0</v>
      </c>
      <c r="Q13" s="42" t="str">
        <f t="shared" si="13"/>
        <v>CWW17_</v>
      </c>
      <c r="R13" s="34">
        <f t="shared" si="6"/>
        <v>0</v>
      </c>
      <c r="S13" s="34">
        <f t="shared" si="7"/>
        <v>0</v>
      </c>
      <c r="T13" s="34">
        <f t="shared" si="12"/>
        <v>0</v>
      </c>
      <c r="U13" s="34">
        <f t="shared" si="8"/>
        <v>0</v>
      </c>
      <c r="V13" s="34">
        <f t="shared" si="9"/>
        <v>0</v>
      </c>
      <c r="W13" s="34">
        <f t="shared" si="10"/>
        <v>0</v>
      </c>
      <c r="X13" s="34">
        <f t="shared" si="11"/>
        <v>0</v>
      </c>
    </row>
    <row r="14" spans="1:24">
      <c r="A14" s="42" t="str">
        <f>F_Inputs!A14</f>
        <v>ANH</v>
      </c>
      <c r="B14" s="42" t="str">
        <f>F_Inputs!B14</f>
        <v>CWW3_143TOT_PR24</v>
      </c>
      <c r="C14" s="42" t="str">
        <f>F_Inputs!C14</f>
        <v>EA/NRW environmental programme bioresources (WINEP/NEP) - Sludge treatment - Thickening and/or dewatering; (WINEP/NEP) capex - Total</v>
      </c>
      <c r="D14" s="42" t="str">
        <f>F_Inputs!D14</f>
        <v>£m</v>
      </c>
      <c r="E14" s="42" t="str">
        <f>F_Inputs!E14</f>
        <v>Price Review 2024</v>
      </c>
      <c r="F14" s="42" t="str">
        <f>F_Inputs!F14</f>
        <v/>
      </c>
      <c r="G14" s="42" t="str">
        <f>F_Inputs!G14</f>
        <v/>
      </c>
      <c r="H14" s="42">
        <f>F_Inputs!H14</f>
        <v>0</v>
      </c>
      <c r="I14" s="42">
        <f>F_Inputs!I14</f>
        <v>0</v>
      </c>
      <c r="J14" s="42">
        <f>F_Inputs!J14</f>
        <v>0</v>
      </c>
      <c r="K14" s="42">
        <f>F_Inputs!K14</f>
        <v>0</v>
      </c>
      <c r="L14" s="42">
        <f>F_Inputs!L14</f>
        <v>1.3340000000000001</v>
      </c>
      <c r="M14" s="42">
        <f>F_Inputs!M14</f>
        <v>3.7810000000000001</v>
      </c>
      <c r="N14" s="42">
        <f>F_Inputs!N14</f>
        <v>6.8819999999999997</v>
      </c>
      <c r="O14" s="42">
        <f>F_Inputs!O14</f>
        <v>5.0220000000000002</v>
      </c>
      <c r="Q14" s="42" t="str">
        <f t="shared" si="13"/>
        <v>CWW3_1</v>
      </c>
      <c r="R14" s="34">
        <f t="shared" si="6"/>
        <v>0</v>
      </c>
      <c r="S14" s="34">
        <f t="shared" si="7"/>
        <v>0</v>
      </c>
      <c r="T14" s="34">
        <f t="shared" si="12"/>
        <v>0</v>
      </c>
      <c r="U14" s="34">
        <f t="shared" si="8"/>
        <v>1.3340000000000001</v>
      </c>
      <c r="V14" s="34">
        <f t="shared" si="9"/>
        <v>3.7810000000000001</v>
      </c>
      <c r="W14" s="34">
        <f t="shared" si="10"/>
        <v>6.8819999999999997</v>
      </c>
      <c r="X14" s="34">
        <f t="shared" si="11"/>
        <v>5.0220000000000002</v>
      </c>
    </row>
    <row r="15" spans="1:24">
      <c r="A15" s="42" t="str">
        <f>F_Inputs!A15</f>
        <v>ANH</v>
      </c>
      <c r="B15" s="42" t="str">
        <f>F_Inputs!B15</f>
        <v>CWW3_144TOT_PR24</v>
      </c>
      <c r="C15" s="42" t="str">
        <f>F_Inputs!C15</f>
        <v>EA/NRW environmental programme bioresources (WINEP/NEP) - Sludge treatment -Thickening and/or dewatering; (WINEP/NEP) opex - Total</v>
      </c>
      <c r="D15" s="42" t="str">
        <f>F_Inputs!D15</f>
        <v>£m</v>
      </c>
      <c r="E15" s="42" t="str">
        <f>F_Inputs!E15</f>
        <v>Price Review 2024</v>
      </c>
      <c r="F15" s="42" t="str">
        <f>F_Inputs!F15</f>
        <v/>
      </c>
      <c r="G15" s="42" t="str">
        <f>F_Inputs!G15</f>
        <v/>
      </c>
      <c r="H15" s="42">
        <f>F_Inputs!H15</f>
        <v>0</v>
      </c>
      <c r="I15" s="42">
        <f>F_Inputs!I15</f>
        <v>0</v>
      </c>
      <c r="J15" s="42">
        <f>F_Inputs!J15</f>
        <v>0</v>
      </c>
      <c r="K15" s="42">
        <f>F_Inputs!K15</f>
        <v>0</v>
      </c>
      <c r="L15" s="42">
        <f>F_Inputs!L15</f>
        <v>0</v>
      </c>
      <c r="M15" s="42">
        <f>F_Inputs!M15</f>
        <v>0</v>
      </c>
      <c r="N15" s="42">
        <f>F_Inputs!N15</f>
        <v>0</v>
      </c>
      <c r="O15" s="42">
        <f>F_Inputs!O15</f>
        <v>2E-3</v>
      </c>
      <c r="Q15" s="42" t="str">
        <f t="shared" si="13"/>
        <v>CWW3_1</v>
      </c>
      <c r="R15" s="34">
        <f t="shared" si="6"/>
        <v>0</v>
      </c>
      <c r="S15" s="34">
        <f t="shared" si="7"/>
        <v>0</v>
      </c>
      <c r="T15" s="34">
        <f t="shared" si="12"/>
        <v>0</v>
      </c>
      <c r="U15" s="34">
        <f t="shared" si="8"/>
        <v>0</v>
      </c>
      <c r="V15" s="34">
        <f t="shared" si="9"/>
        <v>0</v>
      </c>
      <c r="W15" s="34">
        <f t="shared" si="10"/>
        <v>0</v>
      </c>
      <c r="X15" s="34">
        <f t="shared" si="11"/>
        <v>2E-3</v>
      </c>
    </row>
    <row r="16" spans="1:24">
      <c r="A16" s="42" t="str">
        <f>F_Inputs!A16</f>
        <v>ANH</v>
      </c>
      <c r="B16" s="42" t="str">
        <f>F_Inputs!B16</f>
        <v>CWW3_145TOT_PR24</v>
      </c>
      <c r="C16" s="42" t="str">
        <f>F_Inputs!C16</f>
        <v>EA/NRW environmental programme bioresources (WINEP/NEP) - Sludge treatment - Thickening and/or dewatering; (WINEP/NEP) totex - Total</v>
      </c>
      <c r="D16" s="42" t="str">
        <f>F_Inputs!D16</f>
        <v>£m</v>
      </c>
      <c r="E16" s="42" t="str">
        <f>F_Inputs!E16</f>
        <v>Price Review 2024</v>
      </c>
      <c r="F16" s="42" t="str">
        <f>F_Inputs!F16</f>
        <v/>
      </c>
      <c r="G16" s="42" t="str">
        <f>F_Inputs!G16</f>
        <v/>
      </c>
      <c r="H16" s="42">
        <f>F_Inputs!H16</f>
        <v>0</v>
      </c>
      <c r="I16" s="42">
        <f>F_Inputs!I16</f>
        <v>0</v>
      </c>
      <c r="J16" s="42">
        <f>F_Inputs!J16</f>
        <v>0</v>
      </c>
      <c r="K16" s="42">
        <f>F_Inputs!K16</f>
        <v>0</v>
      </c>
      <c r="L16" s="42">
        <f>F_Inputs!L16</f>
        <v>1.3340000000000001</v>
      </c>
      <c r="M16" s="42">
        <f>F_Inputs!M16</f>
        <v>3.7810000000000001</v>
      </c>
      <c r="N16" s="42">
        <f>F_Inputs!N16</f>
        <v>6.8819999999999997</v>
      </c>
      <c r="O16" s="42">
        <f>F_Inputs!O16</f>
        <v>5.024</v>
      </c>
      <c r="Q16" s="42" t="str">
        <f t="shared" si="13"/>
        <v>CWW3_1</v>
      </c>
      <c r="R16" s="34">
        <f t="shared" si="6"/>
        <v>0</v>
      </c>
      <c r="S16" s="34">
        <f t="shared" si="7"/>
        <v>0</v>
      </c>
      <c r="T16" s="34">
        <f t="shared" si="12"/>
        <v>0</v>
      </c>
      <c r="U16" s="34">
        <f t="shared" si="8"/>
        <v>1.3340000000000001</v>
      </c>
      <c r="V16" s="34">
        <f t="shared" si="9"/>
        <v>3.7810000000000001</v>
      </c>
      <c r="W16" s="34">
        <f t="shared" si="10"/>
        <v>6.8819999999999997</v>
      </c>
      <c r="X16" s="34">
        <f t="shared" si="11"/>
        <v>5.024</v>
      </c>
    </row>
    <row r="17" spans="1:24">
      <c r="A17" s="42" t="str">
        <f>F_Inputs!A17</f>
        <v>ANH</v>
      </c>
      <c r="B17" s="42" t="str">
        <f>F_Inputs!B17</f>
        <v>BIO5_002_PR24</v>
      </c>
      <c r="C17" s="42" t="str">
        <f>F_Inputs!C17</f>
        <v>Bioresources data - Tonnes of dry solids undertaking thickening/dewatering</v>
      </c>
      <c r="D17" s="42" t="str">
        <f>F_Inputs!D17</f>
        <v>ttds/yr</v>
      </c>
      <c r="E17" s="42" t="str">
        <f>F_Inputs!E17</f>
        <v>Price Review 2024</v>
      </c>
      <c r="F17" s="42" t="str">
        <f>F_Inputs!F17</f>
        <v/>
      </c>
      <c r="G17" s="42" t="str">
        <f>F_Inputs!G17</f>
        <v/>
      </c>
      <c r="H17" s="42">
        <f>F_Inputs!H17</f>
        <v>0</v>
      </c>
      <c r="I17" s="42">
        <f>F_Inputs!I17</f>
        <v>0</v>
      </c>
      <c r="J17" s="42">
        <f>F_Inputs!J17</f>
        <v>0</v>
      </c>
      <c r="K17" s="42">
        <f>F_Inputs!K17</f>
        <v>0</v>
      </c>
      <c r="L17" s="42">
        <f>F_Inputs!L17</f>
        <v>0</v>
      </c>
      <c r="M17" s="42">
        <f>F_Inputs!M17</f>
        <v>0</v>
      </c>
      <c r="N17" s="42">
        <f>F_Inputs!N17</f>
        <v>0</v>
      </c>
      <c r="O17" s="42">
        <f>F_Inputs!O17</f>
        <v>40</v>
      </c>
      <c r="Q17" s="42" t="str">
        <f t="shared" si="13"/>
        <v>BIO5_0</v>
      </c>
      <c r="R17" s="34">
        <f t="shared" si="6"/>
        <v>0</v>
      </c>
      <c r="S17" s="34">
        <f t="shared" si="7"/>
        <v>0</v>
      </c>
      <c r="T17" s="34">
        <f t="shared" si="12"/>
        <v>0</v>
      </c>
      <c r="U17" s="34">
        <f t="shared" si="8"/>
        <v>0</v>
      </c>
      <c r="V17" s="34">
        <f t="shared" si="9"/>
        <v>0</v>
      </c>
      <c r="W17" s="34">
        <f t="shared" si="10"/>
        <v>0</v>
      </c>
      <c r="X17" s="34">
        <f t="shared" si="11"/>
        <v>40</v>
      </c>
    </row>
    <row r="18" spans="1:24">
      <c r="A18" s="42" t="str">
        <f>F_Inputs!A18</f>
        <v>ANH</v>
      </c>
      <c r="B18" s="42" t="str">
        <f>F_Inputs!B18</f>
        <v>BIO5_007_PR24</v>
      </c>
      <c r="C18" s="42" t="str">
        <f>F_Inputs!C18</f>
        <v>Bioresources data - Total number of sludge treatment schemes providing sludge thickening and dewatering</v>
      </c>
      <c r="D18" s="42" t="str">
        <f>F_Inputs!D18</f>
        <v>nr</v>
      </c>
      <c r="E18" s="42" t="str">
        <f>F_Inputs!E18</f>
        <v>Price Review 2024</v>
      </c>
      <c r="F18" s="42" t="str">
        <f>F_Inputs!F18</f>
        <v/>
      </c>
      <c r="G18" s="42" t="str">
        <f>F_Inputs!G18</f>
        <v/>
      </c>
      <c r="H18" s="42">
        <f>F_Inputs!H18</f>
        <v>0</v>
      </c>
      <c r="I18" s="42">
        <f>F_Inputs!I18</f>
        <v>0</v>
      </c>
      <c r="J18" s="42">
        <f>F_Inputs!J18</f>
        <v>0</v>
      </c>
      <c r="K18" s="42">
        <f>F_Inputs!K18</f>
        <v>0</v>
      </c>
      <c r="L18" s="42">
        <f>F_Inputs!L18</f>
        <v>0</v>
      </c>
      <c r="M18" s="42">
        <f>F_Inputs!M18</f>
        <v>0</v>
      </c>
      <c r="N18" s="42">
        <f>F_Inputs!N18</f>
        <v>0</v>
      </c>
      <c r="O18" s="42">
        <f>F_Inputs!O18</f>
        <v>1</v>
      </c>
      <c r="Q18" s="42" t="str">
        <f t="shared" si="13"/>
        <v>BIO5_0</v>
      </c>
      <c r="R18" s="34">
        <f t="shared" si="6"/>
        <v>0</v>
      </c>
      <c r="S18" s="34">
        <f t="shared" si="7"/>
        <v>0</v>
      </c>
      <c r="T18" s="34">
        <f t="shared" si="12"/>
        <v>0</v>
      </c>
      <c r="U18" s="34">
        <f t="shared" si="8"/>
        <v>0</v>
      </c>
      <c r="V18" s="34">
        <f t="shared" si="9"/>
        <v>0</v>
      </c>
      <c r="W18" s="34">
        <f t="shared" si="10"/>
        <v>0</v>
      </c>
      <c r="X18" s="34">
        <f t="shared" si="11"/>
        <v>1</v>
      </c>
    </row>
    <row r="19" spans="1:24">
      <c r="A19" s="42" t="str">
        <f>F_Inputs!A19</f>
        <v>WSH</v>
      </c>
      <c r="B19" s="42" t="str">
        <f>F_Inputs!B19</f>
        <v>CWW12_143TOT_PR24</v>
      </c>
      <c r="C19" s="42" t="str">
        <f>F_Inputs!C19</f>
        <v>EA/NRW environmental programme bioresources (WINEP/NEP) - Sludge treatment - Thickening and/or dewatering; (WINEP/NEP) capex - Total</v>
      </c>
      <c r="D19" s="42" t="str">
        <f>F_Inputs!D19</f>
        <v>£m</v>
      </c>
      <c r="E19" s="42" t="str">
        <f>F_Inputs!E19</f>
        <v>Price Review 2024</v>
      </c>
      <c r="F19" s="42" t="str">
        <f>F_Inputs!F19</f>
        <v/>
      </c>
      <c r="G19" s="42" t="str">
        <f>F_Inputs!G19</f>
        <v/>
      </c>
      <c r="H19" s="42" t="str">
        <f>F_Inputs!H19</f>
        <v/>
      </c>
      <c r="I19" s="42">
        <f>F_Inputs!I19</f>
        <v>0</v>
      </c>
      <c r="J19" s="42">
        <f>F_Inputs!J19</f>
        <v>0</v>
      </c>
      <c r="K19" s="42" t="str">
        <f>F_Inputs!K19</f>
        <v/>
      </c>
      <c r="L19" s="42" t="str">
        <f>F_Inputs!L19</f>
        <v/>
      </c>
      <c r="M19" s="42" t="str">
        <f>F_Inputs!M19</f>
        <v/>
      </c>
      <c r="N19" s="42" t="str">
        <f>F_Inputs!N19</f>
        <v/>
      </c>
      <c r="O19" s="42" t="str">
        <f>F_Inputs!O19</f>
        <v/>
      </c>
      <c r="Q19" s="42" t="str">
        <f t="shared" si="13"/>
        <v>CWW12_</v>
      </c>
      <c r="R19" s="34">
        <f t="shared" si="6"/>
        <v>0</v>
      </c>
      <c r="S19" s="34">
        <f t="shared" si="7"/>
        <v>0</v>
      </c>
      <c r="T19" s="34">
        <f t="shared" ref="T19:W29" si="14">IF(OR($Q19="CWW3_0",$Q19="CWW3_1", $Q19= "CWW20_",$Q19="BIO5_0",$Q19="CWW1A_"),K19,0)</f>
        <v>0</v>
      </c>
      <c r="U19" s="34">
        <f t="shared" si="14"/>
        <v>0</v>
      </c>
      <c r="V19" s="34">
        <f t="shared" si="14"/>
        <v>0</v>
      </c>
      <c r="W19" s="34">
        <f t="shared" si="14"/>
        <v>0</v>
      </c>
      <c r="X19" s="34">
        <f>IF(OR($Q19="CWW3_0",$Q19="CWW3_1", $Q19= "CWW20_",$Q19="BIO5_0",$Q19="CWW1A_"),O19,0)</f>
        <v>0</v>
      </c>
    </row>
    <row r="20" spans="1:24">
      <c r="A20" s="42" t="str">
        <f>F_Inputs!A20</f>
        <v>WSH</v>
      </c>
      <c r="B20" s="42" t="str">
        <f>F_Inputs!B20</f>
        <v>CWW12_144TOT_PR24</v>
      </c>
      <c r="C20" s="42" t="str">
        <f>F_Inputs!C20</f>
        <v>EA/NRW environmental programme bioresources (WINEP/NEP) - Sludge treatment -Thickening and/or dewatering; (WINEP/NEP) opex - Total</v>
      </c>
      <c r="D20" s="42" t="str">
        <f>F_Inputs!D20</f>
        <v>£m</v>
      </c>
      <c r="E20" s="42" t="str">
        <f>F_Inputs!E20</f>
        <v>Price Review 2024</v>
      </c>
      <c r="F20" s="42" t="str">
        <f>F_Inputs!F20</f>
        <v/>
      </c>
      <c r="G20" s="42" t="str">
        <f>F_Inputs!G20</f>
        <v/>
      </c>
      <c r="H20" s="42" t="str">
        <f>F_Inputs!H20</f>
        <v/>
      </c>
      <c r="I20" s="42">
        <f>F_Inputs!I20</f>
        <v>0</v>
      </c>
      <c r="J20" s="42">
        <f>F_Inputs!J20</f>
        <v>0</v>
      </c>
      <c r="K20" s="42" t="str">
        <f>F_Inputs!K20</f>
        <v/>
      </c>
      <c r="L20" s="42" t="str">
        <f>F_Inputs!L20</f>
        <v/>
      </c>
      <c r="M20" s="42" t="str">
        <f>F_Inputs!M20</f>
        <v/>
      </c>
      <c r="N20" s="42" t="str">
        <f>F_Inputs!N20</f>
        <v/>
      </c>
      <c r="O20" s="42" t="str">
        <f>F_Inputs!O20</f>
        <v/>
      </c>
      <c r="Q20" s="42" t="str">
        <f t="shared" si="13"/>
        <v>CWW12_</v>
      </c>
      <c r="R20" s="34">
        <f t="shared" si="6"/>
        <v>0</v>
      </c>
      <c r="S20" s="34">
        <f t="shared" si="7"/>
        <v>0</v>
      </c>
      <c r="T20" s="34">
        <f t="shared" si="14"/>
        <v>0</v>
      </c>
      <c r="U20" s="34">
        <f t="shared" si="14"/>
        <v>0</v>
      </c>
      <c r="V20" s="34">
        <f t="shared" si="14"/>
        <v>0</v>
      </c>
      <c r="W20" s="34">
        <f t="shared" si="14"/>
        <v>0</v>
      </c>
      <c r="X20" s="34">
        <f t="shared" ref="X20:X83" si="15">IF(OR($Q20="CWW3_0",$Q20="CWW3_1", $Q20= "CWW20_",$Q20="BIO5_0",$Q20="CWW1A_"),O20,0)</f>
        <v>0</v>
      </c>
    </row>
    <row r="21" spans="1:24">
      <c r="A21" s="42" t="str">
        <f>F_Inputs!A21</f>
        <v>WSH</v>
      </c>
      <c r="B21" s="42" t="str">
        <f>F_Inputs!B21</f>
        <v>CWW12_145TOT_PR24</v>
      </c>
      <c r="C21" s="42" t="str">
        <f>F_Inputs!C21</f>
        <v>EA/NRW environmental programme bioresources (WINEP/NEP) - Sludge treatment - Thickening and/or dewatering; (WINEP/NEP) totex - Total</v>
      </c>
      <c r="D21" s="42" t="str">
        <f>F_Inputs!D21</f>
        <v>£m</v>
      </c>
      <c r="E21" s="42" t="str">
        <f>F_Inputs!E21</f>
        <v>Price Review 2024</v>
      </c>
      <c r="F21" s="42" t="str">
        <f>F_Inputs!F21</f>
        <v/>
      </c>
      <c r="G21" s="42" t="str">
        <f>F_Inputs!G21</f>
        <v/>
      </c>
      <c r="H21" s="42" t="str">
        <f>F_Inputs!H21</f>
        <v/>
      </c>
      <c r="I21" s="42">
        <f>F_Inputs!I21</f>
        <v>0</v>
      </c>
      <c r="J21" s="42">
        <f>F_Inputs!J21</f>
        <v>0</v>
      </c>
      <c r="K21" s="42" t="str">
        <f>F_Inputs!K21</f>
        <v/>
      </c>
      <c r="L21" s="42" t="str">
        <f>F_Inputs!L21</f>
        <v/>
      </c>
      <c r="M21" s="42" t="str">
        <f>F_Inputs!M21</f>
        <v/>
      </c>
      <c r="N21" s="42" t="str">
        <f>F_Inputs!N21</f>
        <v/>
      </c>
      <c r="O21" s="42" t="str">
        <f>F_Inputs!O21</f>
        <v/>
      </c>
      <c r="Q21" s="42" t="str">
        <f t="shared" si="13"/>
        <v>CWW12_</v>
      </c>
      <c r="R21" s="34">
        <f t="shared" si="6"/>
        <v>0</v>
      </c>
      <c r="S21" s="34">
        <f t="shared" si="7"/>
        <v>0</v>
      </c>
      <c r="T21" s="34">
        <f t="shared" si="14"/>
        <v>0</v>
      </c>
      <c r="U21" s="34">
        <f t="shared" si="14"/>
        <v>0</v>
      </c>
      <c r="V21" s="34">
        <f t="shared" si="14"/>
        <v>0</v>
      </c>
      <c r="W21" s="34">
        <f t="shared" si="14"/>
        <v>0</v>
      </c>
      <c r="X21" s="34">
        <f t="shared" si="15"/>
        <v>0</v>
      </c>
    </row>
    <row r="22" spans="1:24">
      <c r="A22" s="42" t="str">
        <f>F_Inputs!A22</f>
        <v>WSH</v>
      </c>
      <c r="B22" s="42" t="str">
        <f>F_Inputs!B22</f>
        <v>CWW17_143TOT_PR24</v>
      </c>
      <c r="C22" s="42" t="str">
        <f>F_Inputs!C22</f>
        <v>EA/NRW environmental programme bioresources (WINEP/NEP) - Sludge treatment - Thickening and/or dewatering; (WINEP/NEP) capex - Total</v>
      </c>
      <c r="D22" s="42" t="str">
        <f>F_Inputs!D22</f>
        <v>£m</v>
      </c>
      <c r="E22" s="42" t="str">
        <f>F_Inputs!E22</f>
        <v>Price Review 2024</v>
      </c>
      <c r="F22" s="42" t="str">
        <f>F_Inputs!F22</f>
        <v/>
      </c>
      <c r="G22" s="42" t="str">
        <f>F_Inputs!G22</f>
        <v/>
      </c>
      <c r="H22" s="42" t="str">
        <f>F_Inputs!H22</f>
        <v/>
      </c>
      <c r="I22" s="42">
        <f>F_Inputs!I22</f>
        <v>0</v>
      </c>
      <c r="J22" s="42">
        <f>F_Inputs!J22</f>
        <v>0</v>
      </c>
      <c r="K22" s="42">
        <f>F_Inputs!K22</f>
        <v>0</v>
      </c>
      <c r="L22" s="42">
        <f>F_Inputs!L22</f>
        <v>0</v>
      </c>
      <c r="M22" s="42">
        <f>F_Inputs!M22</f>
        <v>0</v>
      </c>
      <c r="N22" s="42">
        <f>F_Inputs!N22</f>
        <v>0</v>
      </c>
      <c r="O22" s="42">
        <f>F_Inputs!O22</f>
        <v>0</v>
      </c>
      <c r="Q22" s="42" t="str">
        <f t="shared" si="13"/>
        <v>CWW17_</v>
      </c>
      <c r="R22" s="34">
        <f t="shared" si="6"/>
        <v>0</v>
      </c>
      <c r="S22" s="34">
        <f t="shared" si="7"/>
        <v>0</v>
      </c>
      <c r="T22" s="34">
        <f t="shared" si="14"/>
        <v>0</v>
      </c>
      <c r="U22" s="34">
        <f t="shared" si="14"/>
        <v>0</v>
      </c>
      <c r="V22" s="34">
        <f t="shared" si="14"/>
        <v>0</v>
      </c>
      <c r="W22" s="34">
        <f t="shared" si="14"/>
        <v>0</v>
      </c>
      <c r="X22" s="34">
        <f t="shared" si="15"/>
        <v>0</v>
      </c>
    </row>
    <row r="23" spans="1:24">
      <c r="A23" s="42" t="str">
        <f>F_Inputs!A23</f>
        <v>WSH</v>
      </c>
      <c r="B23" s="42" t="str">
        <f>F_Inputs!B23</f>
        <v>CWW17_144TOT_PR24</v>
      </c>
      <c r="C23" s="42" t="str">
        <f>F_Inputs!C23</f>
        <v>EA/NRW environmental programme bioresources (WINEP/NEP) - Sludge treatment -Thickening and/or dewatering; (WINEP/NEP) opex - Total</v>
      </c>
      <c r="D23" s="42" t="str">
        <f>F_Inputs!D23</f>
        <v>£m</v>
      </c>
      <c r="E23" s="42" t="str">
        <f>F_Inputs!E23</f>
        <v>Price Review 2024</v>
      </c>
      <c r="F23" s="42" t="str">
        <f>F_Inputs!F23</f>
        <v/>
      </c>
      <c r="G23" s="42" t="str">
        <f>F_Inputs!G23</f>
        <v/>
      </c>
      <c r="H23" s="42" t="str">
        <f>F_Inputs!H23</f>
        <v/>
      </c>
      <c r="I23" s="42">
        <f>F_Inputs!I23</f>
        <v>0</v>
      </c>
      <c r="J23" s="42">
        <f>F_Inputs!J23</f>
        <v>0</v>
      </c>
      <c r="K23" s="42">
        <f>F_Inputs!K23</f>
        <v>0</v>
      </c>
      <c r="L23" s="42">
        <f>F_Inputs!L23</f>
        <v>0</v>
      </c>
      <c r="M23" s="42">
        <f>F_Inputs!M23</f>
        <v>0</v>
      </c>
      <c r="N23" s="42">
        <f>F_Inputs!N23</f>
        <v>0</v>
      </c>
      <c r="O23" s="42">
        <f>F_Inputs!O23</f>
        <v>0</v>
      </c>
      <c r="Q23" s="42" t="str">
        <f t="shared" si="13"/>
        <v>CWW17_</v>
      </c>
      <c r="R23" s="34">
        <f t="shared" si="6"/>
        <v>0</v>
      </c>
      <c r="S23" s="34">
        <f t="shared" si="7"/>
        <v>0</v>
      </c>
      <c r="T23" s="34">
        <f t="shared" si="14"/>
        <v>0</v>
      </c>
      <c r="U23" s="34">
        <f t="shared" si="14"/>
        <v>0</v>
      </c>
      <c r="V23" s="34">
        <f t="shared" si="14"/>
        <v>0</v>
      </c>
      <c r="W23" s="34">
        <f t="shared" si="14"/>
        <v>0</v>
      </c>
      <c r="X23" s="34">
        <f t="shared" si="15"/>
        <v>0</v>
      </c>
    </row>
    <row r="24" spans="1:24">
      <c r="A24" s="42" t="str">
        <f>F_Inputs!A24</f>
        <v>WSH</v>
      </c>
      <c r="B24" s="42" t="str">
        <f>F_Inputs!B24</f>
        <v>CWW17_145TOT_PR24</v>
      </c>
      <c r="C24" s="42" t="str">
        <f>F_Inputs!C24</f>
        <v>EA/NRW environmental programme bioresources (WINEP/NEP) - Sludge treatment - Thickening and/or dewatering; (WINEP/NEP) totex - Total</v>
      </c>
      <c r="D24" s="42" t="str">
        <f>F_Inputs!D24</f>
        <v>£m</v>
      </c>
      <c r="E24" s="42" t="str">
        <f>F_Inputs!E24</f>
        <v>Price Review 2024</v>
      </c>
      <c r="F24" s="42" t="str">
        <f>F_Inputs!F24</f>
        <v/>
      </c>
      <c r="G24" s="42" t="str">
        <f>F_Inputs!G24</f>
        <v/>
      </c>
      <c r="H24" s="42" t="str">
        <f>F_Inputs!H24</f>
        <v/>
      </c>
      <c r="I24" s="42">
        <f>F_Inputs!I24</f>
        <v>0</v>
      </c>
      <c r="J24" s="42">
        <f>F_Inputs!J24</f>
        <v>0</v>
      </c>
      <c r="K24" s="42">
        <f>F_Inputs!K24</f>
        <v>0</v>
      </c>
      <c r="L24" s="42">
        <f>F_Inputs!L24</f>
        <v>0</v>
      </c>
      <c r="M24" s="42">
        <f>F_Inputs!M24</f>
        <v>0</v>
      </c>
      <c r="N24" s="42">
        <f>F_Inputs!N24</f>
        <v>0</v>
      </c>
      <c r="O24" s="42">
        <f>F_Inputs!O24</f>
        <v>0</v>
      </c>
      <c r="Q24" s="42" t="str">
        <f t="shared" si="13"/>
        <v>CWW17_</v>
      </c>
      <c r="R24" s="34">
        <f t="shared" si="6"/>
        <v>0</v>
      </c>
      <c r="S24" s="34">
        <f t="shared" si="7"/>
        <v>0</v>
      </c>
      <c r="T24" s="34">
        <f t="shared" si="14"/>
        <v>0</v>
      </c>
      <c r="U24" s="34">
        <f t="shared" si="14"/>
        <v>0</v>
      </c>
      <c r="V24" s="34">
        <f t="shared" si="14"/>
        <v>0</v>
      </c>
      <c r="W24" s="34">
        <f t="shared" si="14"/>
        <v>0</v>
      </c>
      <c r="X24" s="34">
        <f t="shared" si="15"/>
        <v>0</v>
      </c>
    </row>
    <row r="25" spans="1:24">
      <c r="A25" s="42" t="str">
        <f>F_Inputs!A25</f>
        <v>WSH</v>
      </c>
      <c r="B25" s="42" t="str">
        <f>F_Inputs!B25</f>
        <v>CWW3_143TOT_PR24</v>
      </c>
      <c r="C25" s="42" t="str">
        <f>F_Inputs!C25</f>
        <v>EA/NRW environmental programme bioresources (WINEP/NEP) - Sludge treatment - Thickening and/or dewatering; (WINEP/NEP) capex - Total</v>
      </c>
      <c r="D25" s="42" t="str">
        <f>F_Inputs!D25</f>
        <v>£m</v>
      </c>
      <c r="E25" s="42" t="str">
        <f>F_Inputs!E25</f>
        <v>Price Review 2024</v>
      </c>
      <c r="F25" s="42" t="str">
        <f>F_Inputs!F25</f>
        <v/>
      </c>
      <c r="G25" s="42" t="str">
        <f>F_Inputs!G25</f>
        <v/>
      </c>
      <c r="H25" s="42">
        <f>F_Inputs!H25</f>
        <v>0</v>
      </c>
      <c r="I25" s="42">
        <f>F_Inputs!I25</f>
        <v>0</v>
      </c>
      <c r="J25" s="42">
        <f>F_Inputs!J25</f>
        <v>0</v>
      </c>
      <c r="K25" s="42">
        <f>F_Inputs!K25</f>
        <v>1.742</v>
      </c>
      <c r="L25" s="42">
        <f>F_Inputs!L25</f>
        <v>3.3980000000000001</v>
      </c>
      <c r="M25" s="42">
        <f>F_Inputs!M25</f>
        <v>5.0469999999999997</v>
      </c>
      <c r="N25" s="42">
        <f>F_Inputs!N25</f>
        <v>4.2640000000000002</v>
      </c>
      <c r="O25" s="42">
        <f>F_Inputs!O25</f>
        <v>2.6659999999999999</v>
      </c>
      <c r="Q25" s="42" t="str">
        <f t="shared" si="13"/>
        <v>CWW3_1</v>
      </c>
      <c r="R25" s="34">
        <f t="shared" si="6"/>
        <v>0</v>
      </c>
      <c r="S25" s="34">
        <f t="shared" si="7"/>
        <v>0</v>
      </c>
      <c r="T25" s="34">
        <f t="shared" si="14"/>
        <v>1.742</v>
      </c>
      <c r="U25" s="34">
        <f t="shared" si="14"/>
        <v>3.3980000000000001</v>
      </c>
      <c r="V25" s="34">
        <f t="shared" si="14"/>
        <v>5.0469999999999997</v>
      </c>
      <c r="W25" s="34">
        <f t="shared" si="14"/>
        <v>4.2640000000000002</v>
      </c>
      <c r="X25" s="34">
        <f t="shared" si="15"/>
        <v>2.6659999999999999</v>
      </c>
    </row>
    <row r="26" spans="1:24">
      <c r="A26" s="42" t="str">
        <f>F_Inputs!A26</f>
        <v>WSH</v>
      </c>
      <c r="B26" s="42" t="str">
        <f>F_Inputs!B26</f>
        <v>CWW3_144TOT_PR24</v>
      </c>
      <c r="C26" s="42" t="str">
        <f>F_Inputs!C26</f>
        <v>EA/NRW environmental programme bioresources (WINEP/NEP) - Sludge treatment -Thickening and/or dewatering; (WINEP/NEP) opex - Total</v>
      </c>
      <c r="D26" s="42" t="str">
        <f>F_Inputs!D26</f>
        <v>£m</v>
      </c>
      <c r="E26" s="42" t="str">
        <f>F_Inputs!E26</f>
        <v>Price Review 2024</v>
      </c>
      <c r="F26" s="42" t="str">
        <f>F_Inputs!F26</f>
        <v/>
      </c>
      <c r="G26" s="42" t="str">
        <f>F_Inputs!G26</f>
        <v/>
      </c>
      <c r="H26" s="42">
        <f>F_Inputs!H26</f>
        <v>0</v>
      </c>
      <c r="I26" s="42">
        <f>F_Inputs!I26</f>
        <v>0</v>
      </c>
      <c r="J26" s="42">
        <f>F_Inputs!J26</f>
        <v>0</v>
      </c>
      <c r="K26" s="42">
        <f>F_Inputs!K26</f>
        <v>0.191</v>
      </c>
      <c r="L26" s="42">
        <f>F_Inputs!L26</f>
        <v>0.38300000000000001</v>
      </c>
      <c r="M26" s="42">
        <f>F_Inputs!M26</f>
        <v>0.57499999999999996</v>
      </c>
      <c r="N26" s="42">
        <f>F_Inputs!N26</f>
        <v>0.76700000000000002</v>
      </c>
      <c r="O26" s="42">
        <f>F_Inputs!O26</f>
        <v>0.96199999999999997</v>
      </c>
      <c r="Q26" s="42" t="str">
        <f t="shared" si="13"/>
        <v>CWW3_1</v>
      </c>
      <c r="R26" s="34">
        <f t="shared" si="6"/>
        <v>0</v>
      </c>
      <c r="S26" s="34">
        <f t="shared" si="7"/>
        <v>0</v>
      </c>
      <c r="T26" s="34">
        <f t="shared" si="14"/>
        <v>0.191</v>
      </c>
      <c r="U26" s="34">
        <f t="shared" si="14"/>
        <v>0.38300000000000001</v>
      </c>
      <c r="V26" s="34">
        <f t="shared" si="14"/>
        <v>0.57499999999999996</v>
      </c>
      <c r="W26" s="34">
        <f t="shared" si="14"/>
        <v>0.76700000000000002</v>
      </c>
      <c r="X26" s="34">
        <f t="shared" si="15"/>
        <v>0.96199999999999997</v>
      </c>
    </row>
    <row r="27" spans="1:24">
      <c r="A27" s="42" t="str">
        <f>F_Inputs!A27</f>
        <v>WSH</v>
      </c>
      <c r="B27" s="42" t="str">
        <f>F_Inputs!B27</f>
        <v>CWW3_145TOT_PR24</v>
      </c>
      <c r="C27" s="42" t="str">
        <f>F_Inputs!C27</f>
        <v>EA/NRW environmental programme bioresources (WINEP/NEP) - Sludge treatment - Thickening and/or dewatering; (WINEP/NEP) totex - Total</v>
      </c>
      <c r="D27" s="42" t="str">
        <f>F_Inputs!D27</f>
        <v>£m</v>
      </c>
      <c r="E27" s="42" t="str">
        <f>F_Inputs!E27</f>
        <v>Price Review 2024</v>
      </c>
      <c r="F27" s="42" t="str">
        <f>F_Inputs!F27</f>
        <v/>
      </c>
      <c r="G27" s="42" t="str">
        <f>F_Inputs!G27</f>
        <v/>
      </c>
      <c r="H27" s="42">
        <f>F_Inputs!H27</f>
        <v>0</v>
      </c>
      <c r="I27" s="42">
        <f>F_Inputs!I27</f>
        <v>0</v>
      </c>
      <c r="J27" s="42">
        <f>F_Inputs!J27</f>
        <v>0</v>
      </c>
      <c r="K27" s="42">
        <f>F_Inputs!K27</f>
        <v>1.9330000000000001</v>
      </c>
      <c r="L27" s="42">
        <f>F_Inputs!L27</f>
        <v>3.7810000000000001</v>
      </c>
      <c r="M27" s="42">
        <f>F_Inputs!M27</f>
        <v>5.6219999999999999</v>
      </c>
      <c r="N27" s="42">
        <f>F_Inputs!N27</f>
        <v>5.0310000000000006</v>
      </c>
      <c r="O27" s="42">
        <f>F_Inputs!O27</f>
        <v>3.6280000000000001</v>
      </c>
      <c r="Q27" s="42" t="str">
        <f t="shared" si="13"/>
        <v>CWW3_1</v>
      </c>
      <c r="R27" s="34">
        <f t="shared" si="6"/>
        <v>0</v>
      </c>
      <c r="S27" s="34">
        <f t="shared" si="7"/>
        <v>0</v>
      </c>
      <c r="T27" s="34">
        <f t="shared" si="14"/>
        <v>1.9330000000000001</v>
      </c>
      <c r="U27" s="34">
        <f t="shared" si="14"/>
        <v>3.7810000000000001</v>
      </c>
      <c r="V27" s="34">
        <f t="shared" si="14"/>
        <v>5.6219999999999999</v>
      </c>
      <c r="W27" s="34">
        <f t="shared" si="14"/>
        <v>5.0310000000000006</v>
      </c>
      <c r="X27" s="34">
        <f t="shared" si="15"/>
        <v>3.6280000000000001</v>
      </c>
    </row>
    <row r="28" spans="1:24">
      <c r="A28" s="42" t="str">
        <f>F_Inputs!A28</f>
        <v>WSH</v>
      </c>
      <c r="B28" s="42" t="str">
        <f>F_Inputs!B28</f>
        <v>BIO5_002_PR24</v>
      </c>
      <c r="C28" s="42" t="str">
        <f>F_Inputs!C28</f>
        <v>Bioresources data - Tonnes of dry solids undertaking thickening/dewatering</v>
      </c>
      <c r="D28" s="42" t="str">
        <f>F_Inputs!D28</f>
        <v>ttds/yr</v>
      </c>
      <c r="E28" s="42" t="str">
        <f>F_Inputs!E28</f>
        <v>Price Review 2024</v>
      </c>
      <c r="F28" s="42" t="str">
        <f>F_Inputs!F28</f>
        <v/>
      </c>
      <c r="G28" s="42" t="str">
        <f>F_Inputs!G28</f>
        <v/>
      </c>
      <c r="H28" s="42">
        <f>F_Inputs!H28</f>
        <v>0</v>
      </c>
      <c r="I28" s="42">
        <f>F_Inputs!I28</f>
        <v>0</v>
      </c>
      <c r="J28" s="42">
        <f>F_Inputs!J28</f>
        <v>0</v>
      </c>
      <c r="K28" s="42">
        <f>F_Inputs!K28</f>
        <v>2.1869999999999998</v>
      </c>
      <c r="L28" s="42">
        <f>F_Inputs!L28</f>
        <v>2.1869999999999998</v>
      </c>
      <c r="M28" s="42">
        <f>F_Inputs!M28</f>
        <v>2.1869999999999998</v>
      </c>
      <c r="N28" s="42">
        <f>F_Inputs!N28</f>
        <v>2.1869999999999998</v>
      </c>
      <c r="O28" s="42">
        <f>F_Inputs!O28</f>
        <v>2.1869999999999998</v>
      </c>
      <c r="Q28" s="42" t="str">
        <f t="shared" si="13"/>
        <v>BIO5_0</v>
      </c>
      <c r="R28" s="34">
        <f t="shared" si="6"/>
        <v>0</v>
      </c>
      <c r="S28" s="34">
        <f t="shared" si="7"/>
        <v>0</v>
      </c>
      <c r="T28" s="34">
        <f t="shared" si="14"/>
        <v>2.1869999999999998</v>
      </c>
      <c r="U28" s="34">
        <f t="shared" si="14"/>
        <v>2.1869999999999998</v>
      </c>
      <c r="V28" s="34">
        <f t="shared" si="14"/>
        <v>2.1869999999999998</v>
      </c>
      <c r="W28" s="34">
        <f t="shared" si="14"/>
        <v>2.1869999999999998</v>
      </c>
      <c r="X28" s="34">
        <f t="shared" si="15"/>
        <v>2.1869999999999998</v>
      </c>
    </row>
    <row r="29" spans="1:24">
      <c r="A29" s="42" t="str">
        <f>F_Inputs!A29</f>
        <v>WSH</v>
      </c>
      <c r="B29" s="42" t="str">
        <f>F_Inputs!B29</f>
        <v>BIO5_007_PR24</v>
      </c>
      <c r="C29" s="42" t="str">
        <f>F_Inputs!C29</f>
        <v>Bioresources data - Total number of sludge treatment schemes providing sludge thickening and dewatering</v>
      </c>
      <c r="D29" s="42" t="str">
        <f>F_Inputs!D29</f>
        <v>nr</v>
      </c>
      <c r="E29" s="42" t="str">
        <f>F_Inputs!E29</f>
        <v>Price Review 2024</v>
      </c>
      <c r="F29" s="42" t="str">
        <f>F_Inputs!F29</f>
        <v/>
      </c>
      <c r="G29" s="42" t="str">
        <f>F_Inputs!G29</f>
        <v/>
      </c>
      <c r="H29" s="42">
        <f>F_Inputs!H29</f>
        <v>0</v>
      </c>
      <c r="I29" s="42">
        <f>F_Inputs!I29</f>
        <v>0</v>
      </c>
      <c r="J29" s="42">
        <f>F_Inputs!J29</f>
        <v>0</v>
      </c>
      <c r="K29" s="42">
        <f>F_Inputs!K29</f>
        <v>1</v>
      </c>
      <c r="L29" s="42">
        <f>F_Inputs!L29</f>
        <v>1</v>
      </c>
      <c r="M29" s="42">
        <f>F_Inputs!M29</f>
        <v>1</v>
      </c>
      <c r="N29" s="42">
        <f>F_Inputs!N29</f>
        <v>1</v>
      </c>
      <c r="O29" s="42">
        <f>F_Inputs!O29</f>
        <v>1</v>
      </c>
      <c r="Q29" s="42" t="str">
        <f t="shared" si="13"/>
        <v>BIO5_0</v>
      </c>
      <c r="R29" s="34">
        <f t="shared" si="6"/>
        <v>0</v>
      </c>
      <c r="S29" s="34">
        <f t="shared" si="7"/>
        <v>0</v>
      </c>
      <c r="T29" s="34">
        <f t="shared" si="14"/>
        <v>1</v>
      </c>
      <c r="U29" s="34">
        <f t="shared" si="14"/>
        <v>1</v>
      </c>
      <c r="V29" s="34">
        <f t="shared" si="14"/>
        <v>1</v>
      </c>
      <c r="W29" s="34">
        <f t="shared" si="14"/>
        <v>1</v>
      </c>
      <c r="X29" s="34">
        <f t="shared" si="15"/>
        <v>1</v>
      </c>
    </row>
    <row r="30" spans="1:24">
      <c r="A30" s="42" t="str">
        <f>F_Inputs!A30</f>
        <v>HDD</v>
      </c>
      <c r="B30" s="42" t="str">
        <f>F_Inputs!B30</f>
        <v>CWW12_143TOT_PR24</v>
      </c>
      <c r="C30" s="42" t="str">
        <f>F_Inputs!C30</f>
        <v>EA/NRW environmental programme bioresources (WINEP/NEP) - Sludge treatment - Thickening and/or dewatering; (WINEP/NEP) capex - Total</v>
      </c>
      <c r="D30" s="42" t="str">
        <f>F_Inputs!D30</f>
        <v>£m</v>
      </c>
      <c r="E30" s="42" t="str">
        <f>F_Inputs!E30</f>
        <v>Price Review 2024</v>
      </c>
      <c r="F30" s="42" t="str">
        <f>F_Inputs!F30</f>
        <v/>
      </c>
      <c r="G30" s="42" t="str">
        <f>F_Inputs!G30</f>
        <v/>
      </c>
      <c r="H30" s="42" t="str">
        <f>F_Inputs!H30</f>
        <v/>
      </c>
      <c r="I30" s="42">
        <f>F_Inputs!I30</f>
        <v>0</v>
      </c>
      <c r="J30" s="42">
        <f>F_Inputs!J30</f>
        <v>0</v>
      </c>
      <c r="K30" s="42" t="str">
        <f>F_Inputs!K30</f>
        <v/>
      </c>
      <c r="L30" s="42" t="str">
        <f>F_Inputs!L30</f>
        <v/>
      </c>
      <c r="M30" s="42" t="str">
        <f>F_Inputs!M30</f>
        <v/>
      </c>
      <c r="N30" s="42" t="str">
        <f>F_Inputs!N30</f>
        <v/>
      </c>
      <c r="O30" s="42" t="str">
        <f>F_Inputs!O30</f>
        <v/>
      </c>
      <c r="Q30" s="42" t="str">
        <f t="shared" si="13"/>
        <v>CWW12_</v>
      </c>
      <c r="R30" s="34">
        <f t="shared" si="6"/>
        <v>0</v>
      </c>
      <c r="S30" s="34">
        <f t="shared" si="7"/>
        <v>0</v>
      </c>
      <c r="T30" s="34">
        <f t="shared" ref="T30:T93" si="16">IF(OR($Q30="CWW3_0",$Q30="CWW3_1", $Q30= "CWW20_",$Q30="BIO5_0",$Q30="CWW1A_"),K30,0)</f>
        <v>0</v>
      </c>
      <c r="U30" s="34">
        <f t="shared" ref="U30:U93" si="17">IF(OR($Q30="CWW3_0",$Q30="CWW3_1", $Q30= "CWW20_",$Q30="BIO5_0",$Q30="CWW1A_"),L30,0)</f>
        <v>0</v>
      </c>
      <c r="V30" s="34">
        <f t="shared" ref="V30:V93" si="18">IF(OR($Q30="CWW3_0",$Q30="CWW3_1", $Q30= "CWW20_",$Q30="BIO5_0",$Q30="CWW1A_"),M30,0)</f>
        <v>0</v>
      </c>
      <c r="W30" s="34">
        <f t="shared" ref="W30:W93" si="19">IF(OR($Q30="CWW3_0",$Q30="CWW3_1", $Q30= "CWW20_",$Q30="BIO5_0",$Q30="CWW1A_"),N30,0)</f>
        <v>0</v>
      </c>
      <c r="X30" s="34">
        <f t="shared" si="15"/>
        <v>0</v>
      </c>
    </row>
    <row r="31" spans="1:24">
      <c r="A31" s="42" t="str">
        <f>F_Inputs!A31</f>
        <v>HDD</v>
      </c>
      <c r="B31" s="42" t="str">
        <f>F_Inputs!B31</f>
        <v>CWW12_144TOT_PR24</v>
      </c>
      <c r="C31" s="42" t="str">
        <f>F_Inputs!C31</f>
        <v>EA/NRW environmental programme bioresources (WINEP/NEP) - Sludge treatment -Thickening and/or dewatering; (WINEP/NEP) opex - Total</v>
      </c>
      <c r="D31" s="42" t="str">
        <f>F_Inputs!D31</f>
        <v>£m</v>
      </c>
      <c r="E31" s="42" t="str">
        <f>F_Inputs!E31</f>
        <v>Price Review 2024</v>
      </c>
      <c r="F31" s="42" t="str">
        <f>F_Inputs!F31</f>
        <v/>
      </c>
      <c r="G31" s="42" t="str">
        <f>F_Inputs!G31</f>
        <v/>
      </c>
      <c r="H31" s="42" t="str">
        <f>F_Inputs!H31</f>
        <v/>
      </c>
      <c r="I31" s="42">
        <f>F_Inputs!I31</f>
        <v>0</v>
      </c>
      <c r="J31" s="42">
        <f>F_Inputs!J31</f>
        <v>0</v>
      </c>
      <c r="K31" s="42" t="str">
        <f>F_Inputs!K31</f>
        <v/>
      </c>
      <c r="L31" s="42" t="str">
        <f>F_Inputs!L31</f>
        <v/>
      </c>
      <c r="M31" s="42" t="str">
        <f>F_Inputs!M31</f>
        <v/>
      </c>
      <c r="N31" s="42" t="str">
        <f>F_Inputs!N31</f>
        <v/>
      </c>
      <c r="O31" s="42" t="str">
        <f>F_Inputs!O31</f>
        <v/>
      </c>
      <c r="Q31" s="42" t="str">
        <f t="shared" si="13"/>
        <v>CWW12_</v>
      </c>
      <c r="R31" s="34">
        <f t="shared" si="6"/>
        <v>0</v>
      </c>
      <c r="S31" s="34">
        <f t="shared" si="7"/>
        <v>0</v>
      </c>
      <c r="T31" s="34">
        <f t="shared" si="16"/>
        <v>0</v>
      </c>
      <c r="U31" s="34">
        <f t="shared" si="17"/>
        <v>0</v>
      </c>
      <c r="V31" s="34">
        <f t="shared" si="18"/>
        <v>0</v>
      </c>
      <c r="W31" s="34">
        <f t="shared" si="19"/>
        <v>0</v>
      </c>
      <c r="X31" s="34">
        <f t="shared" si="15"/>
        <v>0</v>
      </c>
    </row>
    <row r="32" spans="1:24">
      <c r="A32" s="42" t="str">
        <f>F_Inputs!A32</f>
        <v>HDD</v>
      </c>
      <c r="B32" s="42" t="str">
        <f>F_Inputs!B32</f>
        <v>CWW12_145TOT_PR24</v>
      </c>
      <c r="C32" s="42" t="str">
        <f>F_Inputs!C32</f>
        <v>EA/NRW environmental programme bioresources (WINEP/NEP) - Sludge treatment - Thickening and/or dewatering; (WINEP/NEP) totex - Total</v>
      </c>
      <c r="D32" s="42" t="str">
        <f>F_Inputs!D32</f>
        <v>£m</v>
      </c>
      <c r="E32" s="42" t="str">
        <f>F_Inputs!E32</f>
        <v>Price Review 2024</v>
      </c>
      <c r="F32" s="42" t="str">
        <f>F_Inputs!F32</f>
        <v/>
      </c>
      <c r="G32" s="42" t="str">
        <f>F_Inputs!G32</f>
        <v/>
      </c>
      <c r="H32" s="42" t="str">
        <f>F_Inputs!H32</f>
        <v/>
      </c>
      <c r="I32" s="42">
        <f>F_Inputs!I32</f>
        <v>0</v>
      </c>
      <c r="J32" s="42">
        <f>F_Inputs!J32</f>
        <v>0</v>
      </c>
      <c r="K32" s="42" t="str">
        <f>F_Inputs!K32</f>
        <v/>
      </c>
      <c r="L32" s="42" t="str">
        <f>F_Inputs!L32</f>
        <v/>
      </c>
      <c r="M32" s="42" t="str">
        <f>F_Inputs!M32</f>
        <v/>
      </c>
      <c r="N32" s="42" t="str">
        <f>F_Inputs!N32</f>
        <v/>
      </c>
      <c r="O32" s="42" t="str">
        <f>F_Inputs!O32</f>
        <v/>
      </c>
      <c r="Q32" s="42" t="str">
        <f t="shared" si="13"/>
        <v>CWW12_</v>
      </c>
      <c r="R32" s="34">
        <f t="shared" si="6"/>
        <v>0</v>
      </c>
      <c r="S32" s="34">
        <f t="shared" si="7"/>
        <v>0</v>
      </c>
      <c r="T32" s="34">
        <f t="shared" si="16"/>
        <v>0</v>
      </c>
      <c r="U32" s="34">
        <f t="shared" si="17"/>
        <v>0</v>
      </c>
      <c r="V32" s="34">
        <f t="shared" si="18"/>
        <v>0</v>
      </c>
      <c r="W32" s="34">
        <f t="shared" si="19"/>
        <v>0</v>
      </c>
      <c r="X32" s="34">
        <f t="shared" si="15"/>
        <v>0</v>
      </c>
    </row>
    <row r="33" spans="1:24">
      <c r="A33" s="42" t="str">
        <f>F_Inputs!A33</f>
        <v>HDD</v>
      </c>
      <c r="B33" s="42" t="str">
        <f>F_Inputs!B33</f>
        <v>CWW17_143TOT_PR24</v>
      </c>
      <c r="C33" s="42" t="str">
        <f>F_Inputs!C33</f>
        <v>EA/NRW environmental programme bioresources (WINEP/NEP) - Sludge treatment - Thickening and/or dewatering; (WINEP/NEP) capex - Total</v>
      </c>
      <c r="D33" s="42" t="str">
        <f>F_Inputs!D33</f>
        <v>£m</v>
      </c>
      <c r="E33" s="42" t="str">
        <f>F_Inputs!E33</f>
        <v>Price Review 2024</v>
      </c>
      <c r="F33" s="42" t="str">
        <f>F_Inputs!F33</f>
        <v/>
      </c>
      <c r="G33" s="42" t="str">
        <f>F_Inputs!G33</f>
        <v/>
      </c>
      <c r="H33" s="42" t="str">
        <f>F_Inputs!H33</f>
        <v/>
      </c>
      <c r="I33" s="42">
        <f>F_Inputs!I33</f>
        <v>0</v>
      </c>
      <c r="J33" s="42">
        <f>F_Inputs!J33</f>
        <v>0</v>
      </c>
      <c r="K33" s="42">
        <f>F_Inputs!K33</f>
        <v>0</v>
      </c>
      <c r="L33" s="42">
        <f>F_Inputs!L33</f>
        <v>0</v>
      </c>
      <c r="M33" s="42">
        <f>F_Inputs!M33</f>
        <v>0</v>
      </c>
      <c r="N33" s="42">
        <f>F_Inputs!N33</f>
        <v>0</v>
      </c>
      <c r="O33" s="42">
        <f>F_Inputs!O33</f>
        <v>0</v>
      </c>
      <c r="Q33" s="42" t="str">
        <f t="shared" si="13"/>
        <v>CWW17_</v>
      </c>
      <c r="R33" s="34">
        <f t="shared" si="6"/>
        <v>0</v>
      </c>
      <c r="S33" s="34">
        <f t="shared" si="7"/>
        <v>0</v>
      </c>
      <c r="T33" s="34">
        <f t="shared" si="16"/>
        <v>0</v>
      </c>
      <c r="U33" s="34">
        <f t="shared" si="17"/>
        <v>0</v>
      </c>
      <c r="V33" s="34">
        <f t="shared" si="18"/>
        <v>0</v>
      </c>
      <c r="W33" s="34">
        <f t="shared" si="19"/>
        <v>0</v>
      </c>
      <c r="X33" s="34">
        <f t="shared" si="15"/>
        <v>0</v>
      </c>
    </row>
    <row r="34" spans="1:24">
      <c r="A34" s="42" t="str">
        <f>F_Inputs!A34</f>
        <v>HDD</v>
      </c>
      <c r="B34" s="42" t="str">
        <f>F_Inputs!B34</f>
        <v>CWW17_144TOT_PR24</v>
      </c>
      <c r="C34" s="42" t="str">
        <f>F_Inputs!C34</f>
        <v>EA/NRW environmental programme bioresources (WINEP/NEP) - Sludge treatment -Thickening and/or dewatering; (WINEP/NEP) opex - Total</v>
      </c>
      <c r="D34" s="42" t="str">
        <f>F_Inputs!D34</f>
        <v>£m</v>
      </c>
      <c r="E34" s="42" t="str">
        <f>F_Inputs!E34</f>
        <v>Price Review 2024</v>
      </c>
      <c r="F34" s="42" t="str">
        <f>F_Inputs!F34</f>
        <v/>
      </c>
      <c r="G34" s="42" t="str">
        <f>F_Inputs!G34</f>
        <v/>
      </c>
      <c r="H34" s="42" t="str">
        <f>F_Inputs!H34</f>
        <v/>
      </c>
      <c r="I34" s="42">
        <f>F_Inputs!I34</f>
        <v>0</v>
      </c>
      <c r="J34" s="42">
        <f>F_Inputs!J34</f>
        <v>0</v>
      </c>
      <c r="K34" s="42">
        <f>F_Inputs!K34</f>
        <v>0</v>
      </c>
      <c r="L34" s="42">
        <f>F_Inputs!L34</f>
        <v>0</v>
      </c>
      <c r="M34" s="42">
        <f>F_Inputs!M34</f>
        <v>0</v>
      </c>
      <c r="N34" s="42">
        <f>F_Inputs!N34</f>
        <v>0</v>
      </c>
      <c r="O34" s="42">
        <f>F_Inputs!O34</f>
        <v>0</v>
      </c>
      <c r="Q34" s="42" t="str">
        <f t="shared" si="13"/>
        <v>CWW17_</v>
      </c>
      <c r="R34" s="34">
        <f t="shared" si="6"/>
        <v>0</v>
      </c>
      <c r="S34" s="34">
        <f t="shared" si="7"/>
        <v>0</v>
      </c>
      <c r="T34" s="34">
        <f t="shared" si="16"/>
        <v>0</v>
      </c>
      <c r="U34" s="34">
        <f t="shared" si="17"/>
        <v>0</v>
      </c>
      <c r="V34" s="34">
        <f t="shared" si="18"/>
        <v>0</v>
      </c>
      <c r="W34" s="34">
        <f t="shared" si="19"/>
        <v>0</v>
      </c>
      <c r="X34" s="34">
        <f t="shared" si="15"/>
        <v>0</v>
      </c>
    </row>
    <row r="35" spans="1:24">
      <c r="A35" s="42" t="str">
        <f>F_Inputs!A35</f>
        <v>HDD</v>
      </c>
      <c r="B35" s="42" t="str">
        <f>F_Inputs!B35</f>
        <v>CWW17_145TOT_PR24</v>
      </c>
      <c r="C35" s="42" t="str">
        <f>F_Inputs!C35</f>
        <v>EA/NRW environmental programme bioresources (WINEP/NEP) - Sludge treatment - Thickening and/or dewatering; (WINEP/NEP) totex - Total</v>
      </c>
      <c r="D35" s="42" t="str">
        <f>F_Inputs!D35</f>
        <v>£m</v>
      </c>
      <c r="E35" s="42" t="str">
        <f>F_Inputs!E35</f>
        <v>Price Review 2024</v>
      </c>
      <c r="F35" s="42" t="str">
        <f>F_Inputs!F35</f>
        <v/>
      </c>
      <c r="G35" s="42" t="str">
        <f>F_Inputs!G35</f>
        <v/>
      </c>
      <c r="H35" s="42" t="str">
        <f>F_Inputs!H35</f>
        <v/>
      </c>
      <c r="I35" s="42">
        <f>F_Inputs!I35</f>
        <v>0</v>
      </c>
      <c r="J35" s="42">
        <f>F_Inputs!J35</f>
        <v>0</v>
      </c>
      <c r="K35" s="42">
        <f>F_Inputs!K35</f>
        <v>0</v>
      </c>
      <c r="L35" s="42">
        <f>F_Inputs!L35</f>
        <v>0</v>
      </c>
      <c r="M35" s="42">
        <f>F_Inputs!M35</f>
        <v>0</v>
      </c>
      <c r="N35" s="42">
        <f>F_Inputs!N35</f>
        <v>0</v>
      </c>
      <c r="O35" s="42">
        <f>F_Inputs!O35</f>
        <v>0</v>
      </c>
      <c r="Q35" s="42" t="str">
        <f t="shared" si="13"/>
        <v>CWW17_</v>
      </c>
      <c r="R35" s="34">
        <f t="shared" si="6"/>
        <v>0</v>
      </c>
      <c r="S35" s="34">
        <f t="shared" si="7"/>
        <v>0</v>
      </c>
      <c r="T35" s="34">
        <f t="shared" si="16"/>
        <v>0</v>
      </c>
      <c r="U35" s="34">
        <f t="shared" si="17"/>
        <v>0</v>
      </c>
      <c r="V35" s="34">
        <f t="shared" si="18"/>
        <v>0</v>
      </c>
      <c r="W35" s="34">
        <f t="shared" si="19"/>
        <v>0</v>
      </c>
      <c r="X35" s="34">
        <f t="shared" si="15"/>
        <v>0</v>
      </c>
    </row>
    <row r="36" spans="1:24">
      <c r="A36" s="42" t="str">
        <f>F_Inputs!A36</f>
        <v>HDD</v>
      </c>
      <c r="B36" s="42" t="str">
        <f>F_Inputs!B36</f>
        <v>CWW3_143TOT_PR24</v>
      </c>
      <c r="C36" s="42" t="str">
        <f>F_Inputs!C36</f>
        <v>EA/NRW environmental programme bioresources (WINEP/NEP) - Sludge treatment - Thickening and/or dewatering; (WINEP/NEP) capex - Total</v>
      </c>
      <c r="D36" s="42" t="str">
        <f>F_Inputs!D36</f>
        <v>£m</v>
      </c>
      <c r="E36" s="42" t="str">
        <f>F_Inputs!E36</f>
        <v>Price Review 2024</v>
      </c>
      <c r="F36" s="42" t="str">
        <f>F_Inputs!F36</f>
        <v/>
      </c>
      <c r="G36" s="42" t="str">
        <f>F_Inputs!G36</f>
        <v/>
      </c>
      <c r="H36" s="42">
        <f>F_Inputs!H36</f>
        <v>0</v>
      </c>
      <c r="I36" s="42">
        <f>F_Inputs!I36</f>
        <v>0</v>
      </c>
      <c r="J36" s="42">
        <f>F_Inputs!J36</f>
        <v>0</v>
      </c>
      <c r="K36" s="42">
        <f>F_Inputs!K36</f>
        <v>0</v>
      </c>
      <c r="L36" s="42">
        <f>F_Inputs!L36</f>
        <v>0</v>
      </c>
      <c r="M36" s="42">
        <f>F_Inputs!M36</f>
        <v>0</v>
      </c>
      <c r="N36" s="42">
        <f>F_Inputs!N36</f>
        <v>0</v>
      </c>
      <c r="O36" s="42">
        <f>F_Inputs!O36</f>
        <v>0</v>
      </c>
      <c r="Q36" s="42" t="str">
        <f t="shared" si="13"/>
        <v>CWW3_1</v>
      </c>
      <c r="R36" s="34">
        <f t="shared" si="6"/>
        <v>0</v>
      </c>
      <c r="S36" s="34">
        <f t="shared" si="7"/>
        <v>0</v>
      </c>
      <c r="T36" s="34">
        <f t="shared" si="16"/>
        <v>0</v>
      </c>
      <c r="U36" s="34">
        <f t="shared" si="17"/>
        <v>0</v>
      </c>
      <c r="V36" s="34">
        <f t="shared" si="18"/>
        <v>0</v>
      </c>
      <c r="W36" s="34">
        <f t="shared" si="19"/>
        <v>0</v>
      </c>
      <c r="X36" s="34">
        <f t="shared" si="15"/>
        <v>0</v>
      </c>
    </row>
    <row r="37" spans="1:24">
      <c r="A37" s="42" t="str">
        <f>F_Inputs!A37</f>
        <v>HDD</v>
      </c>
      <c r="B37" s="42" t="str">
        <f>F_Inputs!B37</f>
        <v>CWW3_144TOT_PR24</v>
      </c>
      <c r="C37" s="42" t="str">
        <f>F_Inputs!C37</f>
        <v>EA/NRW environmental programme bioresources (WINEP/NEP) - Sludge treatment -Thickening and/or dewatering; (WINEP/NEP) opex - Total</v>
      </c>
      <c r="D37" s="42" t="str">
        <f>F_Inputs!D37</f>
        <v>£m</v>
      </c>
      <c r="E37" s="42" t="str">
        <f>F_Inputs!E37</f>
        <v>Price Review 2024</v>
      </c>
      <c r="F37" s="42" t="str">
        <f>F_Inputs!F37</f>
        <v/>
      </c>
      <c r="G37" s="42" t="str">
        <f>F_Inputs!G37</f>
        <v/>
      </c>
      <c r="H37" s="42">
        <f>F_Inputs!H37</f>
        <v>0</v>
      </c>
      <c r="I37" s="42">
        <f>F_Inputs!I37</f>
        <v>0</v>
      </c>
      <c r="J37" s="42">
        <f>F_Inputs!J37</f>
        <v>0</v>
      </c>
      <c r="K37" s="42">
        <f>F_Inputs!K37</f>
        <v>0</v>
      </c>
      <c r="L37" s="42">
        <f>F_Inputs!L37</f>
        <v>0</v>
      </c>
      <c r="M37" s="42">
        <f>F_Inputs!M37</f>
        <v>0</v>
      </c>
      <c r="N37" s="42">
        <f>F_Inputs!N37</f>
        <v>0</v>
      </c>
      <c r="O37" s="42">
        <f>F_Inputs!O37</f>
        <v>0</v>
      </c>
      <c r="Q37" s="42" t="str">
        <f t="shared" si="13"/>
        <v>CWW3_1</v>
      </c>
      <c r="R37" s="34">
        <f t="shared" si="6"/>
        <v>0</v>
      </c>
      <c r="S37" s="34">
        <f t="shared" si="7"/>
        <v>0</v>
      </c>
      <c r="T37" s="34">
        <f t="shared" si="16"/>
        <v>0</v>
      </c>
      <c r="U37" s="34">
        <f t="shared" si="17"/>
        <v>0</v>
      </c>
      <c r="V37" s="34">
        <f t="shared" si="18"/>
        <v>0</v>
      </c>
      <c r="W37" s="34">
        <f t="shared" si="19"/>
        <v>0</v>
      </c>
      <c r="X37" s="34">
        <f t="shared" si="15"/>
        <v>0</v>
      </c>
    </row>
    <row r="38" spans="1:24">
      <c r="A38" s="42" t="str">
        <f>F_Inputs!A38</f>
        <v>HDD</v>
      </c>
      <c r="B38" s="42" t="str">
        <f>F_Inputs!B38</f>
        <v>CWW3_145TOT_PR24</v>
      </c>
      <c r="C38" s="42" t="str">
        <f>F_Inputs!C38</f>
        <v>EA/NRW environmental programme bioresources (WINEP/NEP) - Sludge treatment - Thickening and/or dewatering; (WINEP/NEP) totex - Total</v>
      </c>
      <c r="D38" s="42" t="str">
        <f>F_Inputs!D38</f>
        <v>£m</v>
      </c>
      <c r="E38" s="42" t="str">
        <f>F_Inputs!E38</f>
        <v>Price Review 2024</v>
      </c>
      <c r="F38" s="42" t="str">
        <f>F_Inputs!F38</f>
        <v/>
      </c>
      <c r="G38" s="42" t="str">
        <f>F_Inputs!G38</f>
        <v/>
      </c>
      <c r="H38" s="42">
        <f>F_Inputs!H38</f>
        <v>0</v>
      </c>
      <c r="I38" s="42">
        <f>F_Inputs!I38</f>
        <v>0</v>
      </c>
      <c r="J38" s="42">
        <f>F_Inputs!J38</f>
        <v>0</v>
      </c>
      <c r="K38" s="42">
        <f>F_Inputs!K38</f>
        <v>0</v>
      </c>
      <c r="L38" s="42">
        <f>F_Inputs!L38</f>
        <v>0</v>
      </c>
      <c r="M38" s="42">
        <f>F_Inputs!M38</f>
        <v>0</v>
      </c>
      <c r="N38" s="42">
        <f>F_Inputs!N38</f>
        <v>0</v>
      </c>
      <c r="O38" s="42">
        <f>F_Inputs!O38</f>
        <v>0</v>
      </c>
      <c r="Q38" s="42" t="str">
        <f t="shared" si="13"/>
        <v>CWW3_1</v>
      </c>
      <c r="R38" s="34">
        <f t="shared" si="6"/>
        <v>0</v>
      </c>
      <c r="S38" s="34">
        <f t="shared" si="7"/>
        <v>0</v>
      </c>
      <c r="T38" s="34">
        <f t="shared" si="16"/>
        <v>0</v>
      </c>
      <c r="U38" s="34">
        <f t="shared" si="17"/>
        <v>0</v>
      </c>
      <c r="V38" s="34">
        <f t="shared" si="18"/>
        <v>0</v>
      </c>
      <c r="W38" s="34">
        <f t="shared" si="19"/>
        <v>0</v>
      </c>
      <c r="X38" s="34">
        <f t="shared" si="15"/>
        <v>0</v>
      </c>
    </row>
    <row r="39" spans="1:24">
      <c r="A39" s="42" t="str">
        <f>F_Inputs!A39</f>
        <v>HDD</v>
      </c>
      <c r="B39" s="42" t="str">
        <f>F_Inputs!B39</f>
        <v>BIO5_002_PR24</v>
      </c>
      <c r="C39" s="42" t="str">
        <f>F_Inputs!C39</f>
        <v>Bioresources data - Tonnes of dry solids undertaking thickening/dewatering</v>
      </c>
      <c r="D39" s="42" t="str">
        <f>F_Inputs!D39</f>
        <v>ttds/yr</v>
      </c>
      <c r="E39" s="42" t="str">
        <f>F_Inputs!E39</f>
        <v>Price Review 2024</v>
      </c>
      <c r="F39" s="42" t="str">
        <f>F_Inputs!F39</f>
        <v/>
      </c>
      <c r="G39" s="42" t="str">
        <f>F_Inputs!G39</f>
        <v/>
      </c>
      <c r="H39" s="42" t="str">
        <f>F_Inputs!H39</f>
        <v/>
      </c>
      <c r="I39" s="42" t="str">
        <f>F_Inputs!I39</f>
        <v/>
      </c>
      <c r="J39" s="42" t="str">
        <f>F_Inputs!J39</f>
        <v/>
      </c>
      <c r="K39" s="42" t="str">
        <f>F_Inputs!K39</f>
        <v/>
      </c>
      <c r="L39" s="42" t="str">
        <f>F_Inputs!L39</f>
        <v/>
      </c>
      <c r="M39" s="42" t="str">
        <f>F_Inputs!M39</f>
        <v/>
      </c>
      <c r="N39" s="42" t="str">
        <f>F_Inputs!N39</f>
        <v/>
      </c>
      <c r="O39" s="42" t="str">
        <f>F_Inputs!O39</f>
        <v/>
      </c>
      <c r="Q39" s="42" t="str">
        <f t="shared" si="13"/>
        <v>BIO5_0</v>
      </c>
      <c r="R39" s="34">
        <f t="shared" si="6"/>
        <v>0</v>
      </c>
      <c r="S39" s="34">
        <f t="shared" si="7"/>
        <v>0</v>
      </c>
      <c r="T39" s="34" t="str">
        <f t="shared" si="16"/>
        <v/>
      </c>
      <c r="U39" s="34" t="str">
        <f t="shared" si="17"/>
        <v/>
      </c>
      <c r="V39" s="34" t="str">
        <f t="shared" si="18"/>
        <v/>
      </c>
      <c r="W39" s="34" t="str">
        <f t="shared" si="19"/>
        <v/>
      </c>
      <c r="X39" s="34" t="str">
        <f t="shared" si="15"/>
        <v/>
      </c>
    </row>
    <row r="40" spans="1:24">
      <c r="A40" s="42" t="str">
        <f>F_Inputs!A40</f>
        <v>HDD</v>
      </c>
      <c r="B40" s="42" t="str">
        <f>F_Inputs!B40</f>
        <v>BIO5_007_PR24</v>
      </c>
      <c r="C40" s="42" t="str">
        <f>F_Inputs!C40</f>
        <v>Bioresources data - Total number of sludge treatment schemes providing sludge thickening and dewatering</v>
      </c>
      <c r="D40" s="42" t="str">
        <f>F_Inputs!D40</f>
        <v>nr</v>
      </c>
      <c r="E40" s="42" t="str">
        <f>F_Inputs!E40</f>
        <v>Price Review 2024</v>
      </c>
      <c r="F40" s="42" t="str">
        <f>F_Inputs!F40</f>
        <v/>
      </c>
      <c r="G40" s="42" t="str">
        <f>F_Inputs!G40</f>
        <v/>
      </c>
      <c r="H40" s="42" t="str">
        <f>F_Inputs!H40</f>
        <v/>
      </c>
      <c r="I40" s="42" t="str">
        <f>F_Inputs!I40</f>
        <v/>
      </c>
      <c r="J40" s="42" t="str">
        <f>F_Inputs!J40</f>
        <v/>
      </c>
      <c r="K40" s="42" t="str">
        <f>F_Inputs!K40</f>
        <v/>
      </c>
      <c r="L40" s="42" t="str">
        <f>F_Inputs!L40</f>
        <v/>
      </c>
      <c r="M40" s="42" t="str">
        <f>F_Inputs!M40</f>
        <v/>
      </c>
      <c r="N40" s="42" t="str">
        <f>F_Inputs!N40</f>
        <v/>
      </c>
      <c r="O40" s="42" t="str">
        <f>F_Inputs!O40</f>
        <v/>
      </c>
      <c r="Q40" s="42" t="str">
        <f t="shared" si="13"/>
        <v>BIO5_0</v>
      </c>
      <c r="R40" s="34">
        <f t="shared" si="6"/>
        <v>0</v>
      </c>
      <c r="S40" s="34">
        <f t="shared" si="7"/>
        <v>0</v>
      </c>
      <c r="T40" s="34" t="str">
        <f t="shared" si="16"/>
        <v/>
      </c>
      <c r="U40" s="34" t="str">
        <f t="shared" si="17"/>
        <v/>
      </c>
      <c r="V40" s="34" t="str">
        <f t="shared" si="18"/>
        <v/>
      </c>
      <c r="W40" s="34" t="str">
        <f t="shared" si="19"/>
        <v/>
      </c>
      <c r="X40" s="34" t="str">
        <f t="shared" si="15"/>
        <v/>
      </c>
    </row>
    <row r="41" spans="1:24">
      <c r="A41" s="42" t="str">
        <f>F_Inputs!A41</f>
        <v>NES</v>
      </c>
      <c r="B41" s="42" t="str">
        <f>F_Inputs!B41</f>
        <v>CWW12_143TOT_PR24</v>
      </c>
      <c r="C41" s="42" t="str">
        <f>F_Inputs!C41</f>
        <v>EA/NRW environmental programme bioresources (WINEP/NEP) - Sludge treatment - Thickening and/or dewatering; (WINEP/NEP) capex - Total</v>
      </c>
      <c r="D41" s="42" t="str">
        <f>F_Inputs!D41</f>
        <v>£m</v>
      </c>
      <c r="E41" s="42" t="str">
        <f>F_Inputs!E41</f>
        <v>Price Review 2024</v>
      </c>
      <c r="F41" s="42" t="str">
        <f>F_Inputs!F41</f>
        <v/>
      </c>
      <c r="G41" s="42" t="str">
        <f>F_Inputs!G41</f>
        <v/>
      </c>
      <c r="H41" s="42" t="str">
        <f>F_Inputs!H41</f>
        <v/>
      </c>
      <c r="I41" s="42">
        <f>F_Inputs!I41</f>
        <v>0</v>
      </c>
      <c r="J41" s="42">
        <f>F_Inputs!J41</f>
        <v>0</v>
      </c>
      <c r="K41" s="42" t="str">
        <f>F_Inputs!K41</f>
        <v/>
      </c>
      <c r="L41" s="42" t="str">
        <f>F_Inputs!L41</f>
        <v/>
      </c>
      <c r="M41" s="42" t="str">
        <f>F_Inputs!M41</f>
        <v/>
      </c>
      <c r="N41" s="42" t="str">
        <f>F_Inputs!N41</f>
        <v/>
      </c>
      <c r="O41" s="42" t="str">
        <f>F_Inputs!O41</f>
        <v/>
      </c>
      <c r="Q41" s="42" t="str">
        <f t="shared" si="13"/>
        <v>CWW12_</v>
      </c>
      <c r="R41" s="34">
        <f t="shared" si="6"/>
        <v>0</v>
      </c>
      <c r="S41" s="34">
        <f t="shared" si="7"/>
        <v>0</v>
      </c>
      <c r="T41" s="34">
        <f t="shared" si="16"/>
        <v>0</v>
      </c>
      <c r="U41" s="34">
        <f t="shared" si="17"/>
        <v>0</v>
      </c>
      <c r="V41" s="34">
        <f t="shared" si="18"/>
        <v>0</v>
      </c>
      <c r="W41" s="34">
        <f t="shared" si="19"/>
        <v>0</v>
      </c>
      <c r="X41" s="34">
        <f t="shared" si="15"/>
        <v>0</v>
      </c>
    </row>
    <row r="42" spans="1:24">
      <c r="A42" s="42" t="str">
        <f>F_Inputs!A42</f>
        <v>NES</v>
      </c>
      <c r="B42" s="42" t="str">
        <f>F_Inputs!B42</f>
        <v>CWW12_144TOT_PR24</v>
      </c>
      <c r="C42" s="42" t="str">
        <f>F_Inputs!C42</f>
        <v>EA/NRW environmental programme bioresources (WINEP/NEP) - Sludge treatment -Thickening and/or dewatering; (WINEP/NEP) opex - Total</v>
      </c>
      <c r="D42" s="42" t="str">
        <f>F_Inputs!D42</f>
        <v>£m</v>
      </c>
      <c r="E42" s="42" t="str">
        <f>F_Inputs!E42</f>
        <v>Price Review 2024</v>
      </c>
      <c r="F42" s="42" t="str">
        <f>F_Inputs!F42</f>
        <v/>
      </c>
      <c r="G42" s="42" t="str">
        <f>F_Inputs!G42</f>
        <v/>
      </c>
      <c r="H42" s="42" t="str">
        <f>F_Inputs!H42</f>
        <v/>
      </c>
      <c r="I42" s="42">
        <f>F_Inputs!I42</f>
        <v>0</v>
      </c>
      <c r="J42" s="42">
        <f>F_Inputs!J42</f>
        <v>0</v>
      </c>
      <c r="K42" s="42" t="str">
        <f>F_Inputs!K42</f>
        <v/>
      </c>
      <c r="L42" s="42" t="str">
        <f>F_Inputs!L42</f>
        <v/>
      </c>
      <c r="M42" s="42" t="str">
        <f>F_Inputs!M42</f>
        <v/>
      </c>
      <c r="N42" s="42" t="str">
        <f>F_Inputs!N42</f>
        <v/>
      </c>
      <c r="O42" s="42" t="str">
        <f>F_Inputs!O42</f>
        <v/>
      </c>
      <c r="Q42" s="42" t="str">
        <f t="shared" si="13"/>
        <v>CWW12_</v>
      </c>
      <c r="R42" s="34">
        <f t="shared" si="6"/>
        <v>0</v>
      </c>
      <c r="S42" s="34">
        <f t="shared" si="7"/>
        <v>0</v>
      </c>
      <c r="T42" s="34">
        <f t="shared" si="16"/>
        <v>0</v>
      </c>
      <c r="U42" s="34">
        <f t="shared" si="17"/>
        <v>0</v>
      </c>
      <c r="V42" s="34">
        <f t="shared" si="18"/>
        <v>0</v>
      </c>
      <c r="W42" s="34">
        <f t="shared" si="19"/>
        <v>0</v>
      </c>
      <c r="X42" s="34">
        <f t="shared" si="15"/>
        <v>0</v>
      </c>
    </row>
    <row r="43" spans="1:24">
      <c r="A43" s="42" t="str">
        <f>F_Inputs!A43</f>
        <v>NES</v>
      </c>
      <c r="B43" s="42" t="str">
        <f>F_Inputs!B43</f>
        <v>CWW12_145TOT_PR24</v>
      </c>
      <c r="C43" s="42" t="str">
        <f>F_Inputs!C43</f>
        <v>EA/NRW environmental programme bioresources (WINEP/NEP) - Sludge treatment - Thickening and/or dewatering; (WINEP/NEP) totex - Total</v>
      </c>
      <c r="D43" s="42" t="str">
        <f>F_Inputs!D43</f>
        <v>£m</v>
      </c>
      <c r="E43" s="42" t="str">
        <f>F_Inputs!E43</f>
        <v>Price Review 2024</v>
      </c>
      <c r="F43" s="42" t="str">
        <f>F_Inputs!F43</f>
        <v/>
      </c>
      <c r="G43" s="42" t="str">
        <f>F_Inputs!G43</f>
        <v/>
      </c>
      <c r="H43" s="42" t="str">
        <f>F_Inputs!H43</f>
        <v/>
      </c>
      <c r="I43" s="42">
        <f>F_Inputs!I43</f>
        <v>0</v>
      </c>
      <c r="J43" s="42">
        <f>F_Inputs!J43</f>
        <v>0</v>
      </c>
      <c r="K43" s="42" t="str">
        <f>F_Inputs!K43</f>
        <v/>
      </c>
      <c r="L43" s="42" t="str">
        <f>F_Inputs!L43</f>
        <v/>
      </c>
      <c r="M43" s="42" t="str">
        <f>F_Inputs!M43</f>
        <v/>
      </c>
      <c r="N43" s="42" t="str">
        <f>F_Inputs!N43</f>
        <v/>
      </c>
      <c r="O43" s="42" t="str">
        <f>F_Inputs!O43</f>
        <v/>
      </c>
      <c r="Q43" s="42" t="str">
        <f t="shared" si="13"/>
        <v>CWW12_</v>
      </c>
      <c r="R43" s="34">
        <f t="shared" si="6"/>
        <v>0</v>
      </c>
      <c r="S43" s="34">
        <f t="shared" si="7"/>
        <v>0</v>
      </c>
      <c r="T43" s="34">
        <f t="shared" si="16"/>
        <v>0</v>
      </c>
      <c r="U43" s="34">
        <f t="shared" si="17"/>
        <v>0</v>
      </c>
      <c r="V43" s="34">
        <f t="shared" si="18"/>
        <v>0</v>
      </c>
      <c r="W43" s="34">
        <f t="shared" si="19"/>
        <v>0</v>
      </c>
      <c r="X43" s="34">
        <f t="shared" si="15"/>
        <v>0</v>
      </c>
    </row>
    <row r="44" spans="1:24">
      <c r="A44" s="42" t="str">
        <f>F_Inputs!A44</f>
        <v>NES</v>
      </c>
      <c r="B44" s="42" t="str">
        <f>F_Inputs!B44</f>
        <v>CWW17_143TOT_PR24</v>
      </c>
      <c r="C44" s="42" t="str">
        <f>F_Inputs!C44</f>
        <v>EA/NRW environmental programme bioresources (WINEP/NEP) - Sludge treatment - Thickening and/or dewatering; (WINEP/NEP) capex - Total</v>
      </c>
      <c r="D44" s="42" t="str">
        <f>F_Inputs!D44</f>
        <v>£m</v>
      </c>
      <c r="E44" s="42" t="str">
        <f>F_Inputs!E44</f>
        <v>Price Review 2024</v>
      </c>
      <c r="F44" s="42" t="str">
        <f>F_Inputs!F44</f>
        <v/>
      </c>
      <c r="G44" s="42" t="str">
        <f>F_Inputs!G44</f>
        <v/>
      </c>
      <c r="H44" s="42" t="str">
        <f>F_Inputs!H44</f>
        <v/>
      </c>
      <c r="I44" s="42">
        <f>F_Inputs!I44</f>
        <v>0</v>
      </c>
      <c r="J44" s="42">
        <f>F_Inputs!J44</f>
        <v>0</v>
      </c>
      <c r="K44" s="42">
        <f>F_Inputs!K44</f>
        <v>0</v>
      </c>
      <c r="L44" s="42">
        <f>F_Inputs!L44</f>
        <v>0</v>
      </c>
      <c r="M44" s="42">
        <f>F_Inputs!M44</f>
        <v>0</v>
      </c>
      <c r="N44" s="42">
        <f>F_Inputs!N44</f>
        <v>0</v>
      </c>
      <c r="O44" s="42">
        <f>F_Inputs!O44</f>
        <v>0</v>
      </c>
      <c r="Q44" s="42" t="str">
        <f t="shared" si="13"/>
        <v>CWW17_</v>
      </c>
      <c r="R44" s="34">
        <f t="shared" si="6"/>
        <v>0</v>
      </c>
      <c r="S44" s="34">
        <f t="shared" si="7"/>
        <v>0</v>
      </c>
      <c r="T44" s="34">
        <f t="shared" si="16"/>
        <v>0</v>
      </c>
      <c r="U44" s="34">
        <f t="shared" si="17"/>
        <v>0</v>
      </c>
      <c r="V44" s="34">
        <f t="shared" si="18"/>
        <v>0</v>
      </c>
      <c r="W44" s="34">
        <f t="shared" si="19"/>
        <v>0</v>
      </c>
      <c r="X44" s="34">
        <f t="shared" si="15"/>
        <v>0</v>
      </c>
    </row>
    <row r="45" spans="1:24">
      <c r="A45" s="42" t="str">
        <f>F_Inputs!A45</f>
        <v>NES</v>
      </c>
      <c r="B45" s="42" t="str">
        <f>F_Inputs!B45</f>
        <v>CWW17_144TOT_PR24</v>
      </c>
      <c r="C45" s="42" t="str">
        <f>F_Inputs!C45</f>
        <v>EA/NRW environmental programme bioresources (WINEP/NEP) - Sludge treatment -Thickening and/or dewatering; (WINEP/NEP) opex - Total</v>
      </c>
      <c r="D45" s="42" t="str">
        <f>F_Inputs!D45</f>
        <v>£m</v>
      </c>
      <c r="E45" s="42" t="str">
        <f>F_Inputs!E45</f>
        <v>Price Review 2024</v>
      </c>
      <c r="F45" s="42" t="str">
        <f>F_Inputs!F45</f>
        <v/>
      </c>
      <c r="G45" s="42" t="str">
        <f>F_Inputs!G45</f>
        <v/>
      </c>
      <c r="H45" s="42" t="str">
        <f>F_Inputs!H45</f>
        <v/>
      </c>
      <c r="I45" s="42">
        <f>F_Inputs!I45</f>
        <v>0</v>
      </c>
      <c r="J45" s="42">
        <f>F_Inputs!J45</f>
        <v>0</v>
      </c>
      <c r="K45" s="42">
        <f>F_Inputs!K45</f>
        <v>0</v>
      </c>
      <c r="L45" s="42">
        <f>F_Inputs!L45</f>
        <v>0</v>
      </c>
      <c r="M45" s="42">
        <f>F_Inputs!M45</f>
        <v>0</v>
      </c>
      <c r="N45" s="42">
        <f>F_Inputs!N45</f>
        <v>0</v>
      </c>
      <c r="O45" s="42">
        <f>F_Inputs!O45</f>
        <v>0</v>
      </c>
      <c r="Q45" s="42" t="str">
        <f t="shared" si="13"/>
        <v>CWW17_</v>
      </c>
      <c r="R45" s="34">
        <f t="shared" si="6"/>
        <v>0</v>
      </c>
      <c r="S45" s="34">
        <f t="shared" si="7"/>
        <v>0</v>
      </c>
      <c r="T45" s="34">
        <f t="shared" si="16"/>
        <v>0</v>
      </c>
      <c r="U45" s="34">
        <f t="shared" si="17"/>
        <v>0</v>
      </c>
      <c r="V45" s="34">
        <f t="shared" si="18"/>
        <v>0</v>
      </c>
      <c r="W45" s="34">
        <f t="shared" si="19"/>
        <v>0</v>
      </c>
      <c r="X45" s="34">
        <f t="shared" si="15"/>
        <v>0</v>
      </c>
    </row>
    <row r="46" spans="1:24">
      <c r="A46" s="42" t="str">
        <f>F_Inputs!A46</f>
        <v>NES</v>
      </c>
      <c r="B46" s="42" t="str">
        <f>F_Inputs!B46</f>
        <v>CWW17_145TOT_PR24</v>
      </c>
      <c r="C46" s="42" t="str">
        <f>F_Inputs!C46</f>
        <v>EA/NRW environmental programme bioresources (WINEP/NEP) - Sludge treatment - Thickening and/or dewatering; (WINEP/NEP) totex - Total</v>
      </c>
      <c r="D46" s="42" t="str">
        <f>F_Inputs!D46</f>
        <v>£m</v>
      </c>
      <c r="E46" s="42" t="str">
        <f>F_Inputs!E46</f>
        <v>Price Review 2024</v>
      </c>
      <c r="F46" s="42" t="str">
        <f>F_Inputs!F46</f>
        <v/>
      </c>
      <c r="G46" s="42" t="str">
        <f>F_Inputs!G46</f>
        <v/>
      </c>
      <c r="H46" s="42" t="str">
        <f>F_Inputs!H46</f>
        <v/>
      </c>
      <c r="I46" s="42">
        <f>F_Inputs!I46</f>
        <v>0</v>
      </c>
      <c r="J46" s="42">
        <f>F_Inputs!J46</f>
        <v>0</v>
      </c>
      <c r="K46" s="42">
        <f>F_Inputs!K46</f>
        <v>0</v>
      </c>
      <c r="L46" s="42">
        <f>F_Inputs!L46</f>
        <v>0</v>
      </c>
      <c r="M46" s="42">
        <f>F_Inputs!M46</f>
        <v>0</v>
      </c>
      <c r="N46" s="42">
        <f>F_Inputs!N46</f>
        <v>0</v>
      </c>
      <c r="O46" s="42">
        <f>F_Inputs!O46</f>
        <v>0</v>
      </c>
      <c r="Q46" s="42" t="str">
        <f t="shared" si="13"/>
        <v>CWW17_</v>
      </c>
      <c r="R46" s="34">
        <f t="shared" si="6"/>
        <v>0</v>
      </c>
      <c r="S46" s="34">
        <f t="shared" si="7"/>
        <v>0</v>
      </c>
      <c r="T46" s="34">
        <f t="shared" si="16"/>
        <v>0</v>
      </c>
      <c r="U46" s="34">
        <f t="shared" si="17"/>
        <v>0</v>
      </c>
      <c r="V46" s="34">
        <f t="shared" si="18"/>
        <v>0</v>
      </c>
      <c r="W46" s="34">
        <f t="shared" si="19"/>
        <v>0</v>
      </c>
      <c r="X46" s="34">
        <f t="shared" si="15"/>
        <v>0</v>
      </c>
    </row>
    <row r="47" spans="1:24">
      <c r="A47" s="42" t="str">
        <f>F_Inputs!A47</f>
        <v>NES</v>
      </c>
      <c r="B47" s="42" t="str">
        <f>F_Inputs!B47</f>
        <v>CWW3_143TOT_PR24</v>
      </c>
      <c r="C47" s="42" t="str">
        <f>F_Inputs!C47</f>
        <v>EA/NRW environmental programme bioresources (WINEP/NEP) - Sludge treatment - Thickening and/or dewatering; (WINEP/NEP) capex - Total</v>
      </c>
      <c r="D47" s="42" t="str">
        <f>F_Inputs!D47</f>
        <v>£m</v>
      </c>
      <c r="E47" s="42" t="str">
        <f>F_Inputs!E47</f>
        <v>Price Review 2024</v>
      </c>
      <c r="F47" s="42" t="str">
        <f>F_Inputs!F47</f>
        <v/>
      </c>
      <c r="G47" s="42" t="str">
        <f>F_Inputs!G47</f>
        <v/>
      </c>
      <c r="H47" s="42">
        <f>F_Inputs!H47</f>
        <v>0</v>
      </c>
      <c r="I47" s="42">
        <f>F_Inputs!I47</f>
        <v>0</v>
      </c>
      <c r="J47" s="42">
        <f>F_Inputs!J47</f>
        <v>0</v>
      </c>
      <c r="K47" s="42">
        <f>F_Inputs!K47</f>
        <v>0</v>
      </c>
      <c r="L47" s="42">
        <f>F_Inputs!L47</f>
        <v>0</v>
      </c>
      <c r="M47" s="42">
        <f>F_Inputs!M47</f>
        <v>8.25</v>
      </c>
      <c r="N47" s="42">
        <f>F_Inputs!N47</f>
        <v>8.25</v>
      </c>
      <c r="O47" s="42">
        <f>F_Inputs!O47</f>
        <v>0</v>
      </c>
      <c r="Q47" s="42" t="str">
        <f t="shared" si="13"/>
        <v>CWW3_1</v>
      </c>
      <c r="R47" s="34">
        <f t="shared" si="6"/>
        <v>0</v>
      </c>
      <c r="S47" s="34">
        <f t="shared" si="7"/>
        <v>0</v>
      </c>
      <c r="T47" s="34">
        <f t="shared" si="16"/>
        <v>0</v>
      </c>
      <c r="U47" s="34">
        <f t="shared" si="17"/>
        <v>0</v>
      </c>
      <c r="V47" s="34">
        <f t="shared" si="18"/>
        <v>8.25</v>
      </c>
      <c r="W47" s="34">
        <f t="shared" si="19"/>
        <v>8.25</v>
      </c>
      <c r="X47" s="34">
        <f t="shared" si="15"/>
        <v>0</v>
      </c>
    </row>
    <row r="48" spans="1:24">
      <c r="A48" s="42" t="str">
        <f>F_Inputs!A48</f>
        <v>NES</v>
      </c>
      <c r="B48" s="42" t="str">
        <f>F_Inputs!B48</f>
        <v>CWW3_144TOT_PR24</v>
      </c>
      <c r="C48" s="42" t="str">
        <f>F_Inputs!C48</f>
        <v>EA/NRW environmental programme bioresources (WINEP/NEP) - Sludge treatment -Thickening and/or dewatering; (WINEP/NEP) opex - Total</v>
      </c>
      <c r="D48" s="42" t="str">
        <f>F_Inputs!D48</f>
        <v>£m</v>
      </c>
      <c r="E48" s="42" t="str">
        <f>F_Inputs!E48</f>
        <v>Price Review 2024</v>
      </c>
      <c r="F48" s="42" t="str">
        <f>F_Inputs!F48</f>
        <v/>
      </c>
      <c r="G48" s="42" t="str">
        <f>F_Inputs!G48</f>
        <v/>
      </c>
      <c r="H48" s="42">
        <f>F_Inputs!H48</f>
        <v>0</v>
      </c>
      <c r="I48" s="42">
        <f>F_Inputs!I48</f>
        <v>0</v>
      </c>
      <c r="J48" s="42">
        <f>F_Inputs!J48</f>
        <v>0</v>
      </c>
      <c r="K48" s="42">
        <f>F_Inputs!K48</f>
        <v>0.71799999999999997</v>
      </c>
      <c r="L48" s="42">
        <f>F_Inputs!L48</f>
        <v>0.71799999999999997</v>
      </c>
      <c r="M48" s="42">
        <f>F_Inputs!M48</f>
        <v>0.63400000000000001</v>
      </c>
      <c r="N48" s="42">
        <f>F_Inputs!N48</f>
        <v>0.55000000000000004</v>
      </c>
      <c r="O48" s="42">
        <f>F_Inputs!O48</f>
        <v>0.55000000000000004</v>
      </c>
      <c r="Q48" s="42" t="str">
        <f t="shared" si="13"/>
        <v>CWW3_1</v>
      </c>
      <c r="R48" s="34">
        <f t="shared" si="6"/>
        <v>0</v>
      </c>
      <c r="S48" s="34">
        <f t="shared" si="7"/>
        <v>0</v>
      </c>
      <c r="T48" s="34">
        <f t="shared" si="16"/>
        <v>0.71799999999999997</v>
      </c>
      <c r="U48" s="34">
        <f t="shared" si="17"/>
        <v>0.71799999999999997</v>
      </c>
      <c r="V48" s="34">
        <f t="shared" si="18"/>
        <v>0.63400000000000001</v>
      </c>
      <c r="W48" s="34">
        <f t="shared" si="19"/>
        <v>0.55000000000000004</v>
      </c>
      <c r="X48" s="34">
        <f t="shared" si="15"/>
        <v>0.55000000000000004</v>
      </c>
    </row>
    <row r="49" spans="1:24">
      <c r="A49" s="42" t="str">
        <f>F_Inputs!A49</f>
        <v>NES</v>
      </c>
      <c r="B49" s="42" t="str">
        <f>F_Inputs!B49</f>
        <v>CWW3_145TOT_PR24</v>
      </c>
      <c r="C49" s="42" t="str">
        <f>F_Inputs!C49</f>
        <v>EA/NRW environmental programme bioresources (WINEP/NEP) - Sludge treatment - Thickening and/or dewatering; (WINEP/NEP) totex - Total</v>
      </c>
      <c r="D49" s="42" t="str">
        <f>F_Inputs!D49</f>
        <v>£m</v>
      </c>
      <c r="E49" s="42" t="str">
        <f>F_Inputs!E49</f>
        <v>Price Review 2024</v>
      </c>
      <c r="F49" s="42" t="str">
        <f>F_Inputs!F49</f>
        <v/>
      </c>
      <c r="G49" s="42" t="str">
        <f>F_Inputs!G49</f>
        <v/>
      </c>
      <c r="H49" s="42">
        <f>F_Inputs!H49</f>
        <v>0</v>
      </c>
      <c r="I49" s="42">
        <f>F_Inputs!I49</f>
        <v>0</v>
      </c>
      <c r="J49" s="42">
        <f>F_Inputs!J49</f>
        <v>0</v>
      </c>
      <c r="K49" s="42">
        <f>F_Inputs!K49</f>
        <v>0.71799999999999997</v>
      </c>
      <c r="L49" s="42">
        <f>F_Inputs!L49</f>
        <v>0.71799999999999997</v>
      </c>
      <c r="M49" s="42">
        <f>F_Inputs!M49</f>
        <v>8.8840000000000003</v>
      </c>
      <c r="N49" s="42">
        <f>F_Inputs!N49</f>
        <v>8.8000000000000007</v>
      </c>
      <c r="O49" s="42">
        <f>F_Inputs!O49</f>
        <v>0.55000000000000004</v>
      </c>
      <c r="Q49" s="42" t="str">
        <f t="shared" si="13"/>
        <v>CWW3_1</v>
      </c>
      <c r="R49" s="34">
        <f t="shared" si="6"/>
        <v>0</v>
      </c>
      <c r="S49" s="34">
        <f t="shared" si="7"/>
        <v>0</v>
      </c>
      <c r="T49" s="34">
        <f t="shared" si="16"/>
        <v>0.71799999999999997</v>
      </c>
      <c r="U49" s="34">
        <f t="shared" si="17"/>
        <v>0.71799999999999997</v>
      </c>
      <c r="V49" s="34">
        <f t="shared" si="18"/>
        <v>8.8840000000000003</v>
      </c>
      <c r="W49" s="34">
        <f t="shared" si="19"/>
        <v>8.8000000000000007</v>
      </c>
      <c r="X49" s="34">
        <f t="shared" si="15"/>
        <v>0.55000000000000004</v>
      </c>
    </row>
    <row r="50" spans="1:24">
      <c r="A50" s="42" t="str">
        <f>F_Inputs!A50</f>
        <v>NES</v>
      </c>
      <c r="B50" s="42" t="str">
        <f>F_Inputs!B50</f>
        <v>BIO5_002_PR24</v>
      </c>
      <c r="C50" s="42" t="str">
        <f>F_Inputs!C50</f>
        <v>Bioresources data - Tonnes of dry solids undertaking thickening/dewatering</v>
      </c>
      <c r="D50" s="42" t="str">
        <f>F_Inputs!D50</f>
        <v>ttds/yr</v>
      </c>
      <c r="E50" s="42" t="str">
        <f>F_Inputs!E50</f>
        <v>Price Review 2024</v>
      </c>
      <c r="F50" s="42" t="str">
        <f>F_Inputs!F50</f>
        <v/>
      </c>
      <c r="G50" s="42" t="str">
        <f>F_Inputs!G50</f>
        <v/>
      </c>
      <c r="H50" s="42">
        <f>F_Inputs!H50</f>
        <v>0</v>
      </c>
      <c r="I50" s="42">
        <f>F_Inputs!I50</f>
        <v>0</v>
      </c>
      <c r="J50" s="42">
        <f>F_Inputs!J50</f>
        <v>0</v>
      </c>
      <c r="K50" s="42">
        <f>F_Inputs!K50</f>
        <v>0</v>
      </c>
      <c r="L50" s="42">
        <f>F_Inputs!L50</f>
        <v>0</v>
      </c>
      <c r="M50" s="42">
        <f>F_Inputs!M50</f>
        <v>7.5750000000000002</v>
      </c>
      <c r="N50" s="42">
        <f>F_Inputs!N50</f>
        <v>14.068</v>
      </c>
      <c r="O50" s="42">
        <f>F_Inputs!O50</f>
        <v>6.4420000000000002</v>
      </c>
      <c r="Q50" s="42" t="str">
        <f t="shared" si="13"/>
        <v>BIO5_0</v>
      </c>
      <c r="R50" s="34">
        <f t="shared" si="6"/>
        <v>0</v>
      </c>
      <c r="S50" s="34">
        <f t="shared" si="7"/>
        <v>0</v>
      </c>
      <c r="T50" s="34">
        <f t="shared" si="16"/>
        <v>0</v>
      </c>
      <c r="U50" s="34">
        <f t="shared" si="17"/>
        <v>0</v>
      </c>
      <c r="V50" s="34">
        <f t="shared" si="18"/>
        <v>7.5750000000000002</v>
      </c>
      <c r="W50" s="34">
        <f t="shared" si="19"/>
        <v>14.068</v>
      </c>
      <c r="X50" s="34">
        <f t="shared" si="15"/>
        <v>6.4420000000000002</v>
      </c>
    </row>
    <row r="51" spans="1:24">
      <c r="A51" s="42" t="str">
        <f>F_Inputs!A51</f>
        <v>NES</v>
      </c>
      <c r="B51" s="42" t="str">
        <f>F_Inputs!B51</f>
        <v>BIO5_007_PR24</v>
      </c>
      <c r="C51" s="42" t="str">
        <f>F_Inputs!C51</f>
        <v>Bioresources data - Total number of sludge treatment schemes providing sludge thickening and dewatering</v>
      </c>
      <c r="D51" s="42" t="str">
        <f>F_Inputs!D51</f>
        <v>nr</v>
      </c>
      <c r="E51" s="42" t="str">
        <f>F_Inputs!E51</f>
        <v>Price Review 2024</v>
      </c>
      <c r="F51" s="42" t="str">
        <f>F_Inputs!F51</f>
        <v/>
      </c>
      <c r="G51" s="42" t="str">
        <f>F_Inputs!G51</f>
        <v/>
      </c>
      <c r="H51" s="42">
        <f>F_Inputs!H51</f>
        <v>0</v>
      </c>
      <c r="I51" s="42">
        <f>F_Inputs!I51</f>
        <v>0</v>
      </c>
      <c r="J51" s="42">
        <f>F_Inputs!J51</f>
        <v>0</v>
      </c>
      <c r="K51" s="42">
        <f>F_Inputs!K51</f>
        <v>0</v>
      </c>
      <c r="L51" s="42">
        <f>F_Inputs!L51</f>
        <v>0</v>
      </c>
      <c r="M51" s="42">
        <f>F_Inputs!M51</f>
        <v>1</v>
      </c>
      <c r="N51" s="42">
        <f>F_Inputs!N51</f>
        <v>1</v>
      </c>
      <c r="O51" s="42">
        <f>F_Inputs!O51</f>
        <v>0</v>
      </c>
      <c r="Q51" s="42" t="str">
        <f t="shared" si="13"/>
        <v>BIO5_0</v>
      </c>
      <c r="R51" s="34">
        <f t="shared" si="6"/>
        <v>0</v>
      </c>
      <c r="S51" s="34">
        <f t="shared" si="7"/>
        <v>0</v>
      </c>
      <c r="T51" s="34">
        <f t="shared" si="16"/>
        <v>0</v>
      </c>
      <c r="U51" s="34">
        <f t="shared" si="17"/>
        <v>0</v>
      </c>
      <c r="V51" s="34">
        <f t="shared" si="18"/>
        <v>1</v>
      </c>
      <c r="W51" s="34">
        <f t="shared" si="19"/>
        <v>1</v>
      </c>
      <c r="X51" s="34">
        <f t="shared" si="15"/>
        <v>0</v>
      </c>
    </row>
    <row r="52" spans="1:24">
      <c r="A52" s="42" t="str">
        <f>F_Inputs!A52</f>
        <v>SVE</v>
      </c>
      <c r="B52" s="42" t="str">
        <f>F_Inputs!B52</f>
        <v>CWW12_143TOT_PR24</v>
      </c>
      <c r="C52" s="42" t="str">
        <f>F_Inputs!C52</f>
        <v>EA/NRW environmental programme bioresources (WINEP/NEP) - Sludge treatment - Thickening and/or dewatering; (WINEP/NEP) capex - Total</v>
      </c>
      <c r="D52" s="42" t="str">
        <f>F_Inputs!D52</f>
        <v>£m</v>
      </c>
      <c r="E52" s="42" t="str">
        <f>F_Inputs!E52</f>
        <v>Price Review 2024</v>
      </c>
      <c r="F52" s="42" t="str">
        <f>F_Inputs!F52</f>
        <v/>
      </c>
      <c r="G52" s="42" t="str">
        <f>F_Inputs!G52</f>
        <v/>
      </c>
      <c r="H52" s="42" t="str">
        <f>F_Inputs!H52</f>
        <v/>
      </c>
      <c r="I52" s="42">
        <f>F_Inputs!I52</f>
        <v>0</v>
      </c>
      <c r="J52" s="42">
        <f>F_Inputs!J52</f>
        <v>0</v>
      </c>
      <c r="K52" s="42" t="str">
        <f>F_Inputs!K52</f>
        <v/>
      </c>
      <c r="L52" s="42" t="str">
        <f>F_Inputs!L52</f>
        <v/>
      </c>
      <c r="M52" s="42" t="str">
        <f>F_Inputs!M52</f>
        <v/>
      </c>
      <c r="N52" s="42" t="str">
        <f>F_Inputs!N52</f>
        <v/>
      </c>
      <c r="O52" s="42" t="str">
        <f>F_Inputs!O52</f>
        <v/>
      </c>
      <c r="Q52" s="42" t="str">
        <f t="shared" si="13"/>
        <v>CWW12_</v>
      </c>
      <c r="R52" s="34">
        <f t="shared" si="6"/>
        <v>0</v>
      </c>
      <c r="S52" s="34">
        <f t="shared" si="7"/>
        <v>0</v>
      </c>
      <c r="T52" s="34">
        <f t="shared" si="16"/>
        <v>0</v>
      </c>
      <c r="U52" s="34">
        <f t="shared" si="17"/>
        <v>0</v>
      </c>
      <c r="V52" s="34">
        <f t="shared" si="18"/>
        <v>0</v>
      </c>
      <c r="W52" s="34">
        <f t="shared" si="19"/>
        <v>0</v>
      </c>
      <c r="X52" s="34">
        <f t="shared" si="15"/>
        <v>0</v>
      </c>
    </row>
    <row r="53" spans="1:24">
      <c r="A53" s="42" t="str">
        <f>F_Inputs!A53</f>
        <v>SVE</v>
      </c>
      <c r="B53" s="42" t="str">
        <f>F_Inputs!B53</f>
        <v>CWW12_144TOT_PR24</v>
      </c>
      <c r="C53" s="42" t="str">
        <f>F_Inputs!C53</f>
        <v>EA/NRW environmental programme bioresources (WINEP/NEP) - Sludge treatment -Thickening and/or dewatering; (WINEP/NEP) opex - Total</v>
      </c>
      <c r="D53" s="42" t="str">
        <f>F_Inputs!D53</f>
        <v>£m</v>
      </c>
      <c r="E53" s="42" t="str">
        <f>F_Inputs!E53</f>
        <v>Price Review 2024</v>
      </c>
      <c r="F53" s="42" t="str">
        <f>F_Inputs!F53</f>
        <v/>
      </c>
      <c r="G53" s="42" t="str">
        <f>F_Inputs!G53</f>
        <v/>
      </c>
      <c r="H53" s="42" t="str">
        <f>F_Inputs!H53</f>
        <v/>
      </c>
      <c r="I53" s="42">
        <f>F_Inputs!I53</f>
        <v>0</v>
      </c>
      <c r="J53" s="42">
        <f>F_Inputs!J53</f>
        <v>0</v>
      </c>
      <c r="K53" s="42" t="str">
        <f>F_Inputs!K53</f>
        <v/>
      </c>
      <c r="L53" s="42" t="str">
        <f>F_Inputs!L53</f>
        <v/>
      </c>
      <c r="M53" s="42" t="str">
        <f>F_Inputs!M53</f>
        <v/>
      </c>
      <c r="N53" s="42" t="str">
        <f>F_Inputs!N53</f>
        <v/>
      </c>
      <c r="O53" s="42" t="str">
        <f>F_Inputs!O53</f>
        <v/>
      </c>
      <c r="Q53" s="42" t="str">
        <f t="shared" si="13"/>
        <v>CWW12_</v>
      </c>
      <c r="R53" s="34">
        <f t="shared" si="6"/>
        <v>0</v>
      </c>
      <c r="S53" s="34">
        <f t="shared" si="7"/>
        <v>0</v>
      </c>
      <c r="T53" s="34">
        <f t="shared" si="16"/>
        <v>0</v>
      </c>
      <c r="U53" s="34">
        <f t="shared" si="17"/>
        <v>0</v>
      </c>
      <c r="V53" s="34">
        <f t="shared" si="18"/>
        <v>0</v>
      </c>
      <c r="W53" s="34">
        <f t="shared" si="19"/>
        <v>0</v>
      </c>
      <c r="X53" s="34">
        <f t="shared" si="15"/>
        <v>0</v>
      </c>
    </row>
    <row r="54" spans="1:24">
      <c r="A54" s="42" t="str">
        <f>F_Inputs!A54</f>
        <v>SVE</v>
      </c>
      <c r="B54" s="42" t="str">
        <f>F_Inputs!B54</f>
        <v>CWW12_145TOT_PR24</v>
      </c>
      <c r="C54" s="42" t="str">
        <f>F_Inputs!C54</f>
        <v>EA/NRW environmental programme bioresources (WINEP/NEP) - Sludge treatment - Thickening and/or dewatering; (WINEP/NEP) totex - Total</v>
      </c>
      <c r="D54" s="42" t="str">
        <f>F_Inputs!D54</f>
        <v>£m</v>
      </c>
      <c r="E54" s="42" t="str">
        <f>F_Inputs!E54</f>
        <v>Price Review 2024</v>
      </c>
      <c r="F54" s="42" t="str">
        <f>F_Inputs!F54</f>
        <v/>
      </c>
      <c r="G54" s="42" t="str">
        <f>F_Inputs!G54</f>
        <v/>
      </c>
      <c r="H54" s="42" t="str">
        <f>F_Inputs!H54</f>
        <v/>
      </c>
      <c r="I54" s="42">
        <f>F_Inputs!I54</f>
        <v>0</v>
      </c>
      <c r="J54" s="42">
        <f>F_Inputs!J54</f>
        <v>0</v>
      </c>
      <c r="K54" s="42" t="str">
        <f>F_Inputs!K54</f>
        <v/>
      </c>
      <c r="L54" s="42" t="str">
        <f>F_Inputs!L54</f>
        <v/>
      </c>
      <c r="M54" s="42" t="str">
        <f>F_Inputs!M54</f>
        <v/>
      </c>
      <c r="N54" s="42" t="str">
        <f>F_Inputs!N54</f>
        <v/>
      </c>
      <c r="O54" s="42" t="str">
        <f>F_Inputs!O54</f>
        <v/>
      </c>
      <c r="Q54" s="42" t="str">
        <f t="shared" si="13"/>
        <v>CWW12_</v>
      </c>
      <c r="R54" s="34">
        <f t="shared" si="6"/>
        <v>0</v>
      </c>
      <c r="S54" s="34">
        <f t="shared" si="7"/>
        <v>0</v>
      </c>
      <c r="T54" s="34">
        <f t="shared" si="16"/>
        <v>0</v>
      </c>
      <c r="U54" s="34">
        <f t="shared" si="17"/>
        <v>0</v>
      </c>
      <c r="V54" s="34">
        <f t="shared" si="18"/>
        <v>0</v>
      </c>
      <c r="W54" s="34">
        <f t="shared" si="19"/>
        <v>0</v>
      </c>
      <c r="X54" s="34">
        <f t="shared" si="15"/>
        <v>0</v>
      </c>
    </row>
    <row r="55" spans="1:24">
      <c r="A55" s="42" t="str">
        <f>F_Inputs!A55</f>
        <v>SVE</v>
      </c>
      <c r="B55" s="42" t="str">
        <f>F_Inputs!B55</f>
        <v>CWW17_143TOT_PR24</v>
      </c>
      <c r="C55" s="42" t="str">
        <f>F_Inputs!C55</f>
        <v>EA/NRW environmental programme bioresources (WINEP/NEP) - Sludge treatment - Thickening and/or dewatering; (WINEP/NEP) capex - Total</v>
      </c>
      <c r="D55" s="42" t="str">
        <f>F_Inputs!D55</f>
        <v>£m</v>
      </c>
      <c r="E55" s="42" t="str">
        <f>F_Inputs!E55</f>
        <v>Price Review 2024</v>
      </c>
      <c r="F55" s="42" t="str">
        <f>F_Inputs!F55</f>
        <v/>
      </c>
      <c r="G55" s="42" t="str">
        <f>F_Inputs!G55</f>
        <v/>
      </c>
      <c r="H55" s="42" t="str">
        <f>F_Inputs!H55</f>
        <v/>
      </c>
      <c r="I55" s="42">
        <f>F_Inputs!I55</f>
        <v>0</v>
      </c>
      <c r="J55" s="42">
        <f>F_Inputs!J55</f>
        <v>0</v>
      </c>
      <c r="K55" s="42">
        <f>F_Inputs!K55</f>
        <v>0</v>
      </c>
      <c r="L55" s="42">
        <f>F_Inputs!L55</f>
        <v>0</v>
      </c>
      <c r="M55" s="42">
        <f>F_Inputs!M55</f>
        <v>0</v>
      </c>
      <c r="N55" s="42">
        <f>F_Inputs!N55</f>
        <v>0</v>
      </c>
      <c r="O55" s="42">
        <f>F_Inputs!O55</f>
        <v>0</v>
      </c>
      <c r="Q55" s="42" t="str">
        <f t="shared" si="13"/>
        <v>CWW17_</v>
      </c>
      <c r="R55" s="34">
        <f t="shared" si="6"/>
        <v>0</v>
      </c>
      <c r="S55" s="34">
        <f t="shared" si="7"/>
        <v>0</v>
      </c>
      <c r="T55" s="34">
        <f t="shared" si="16"/>
        <v>0</v>
      </c>
      <c r="U55" s="34">
        <f t="shared" si="17"/>
        <v>0</v>
      </c>
      <c r="V55" s="34">
        <f t="shared" si="18"/>
        <v>0</v>
      </c>
      <c r="W55" s="34">
        <f t="shared" si="19"/>
        <v>0</v>
      </c>
      <c r="X55" s="34">
        <f t="shared" si="15"/>
        <v>0</v>
      </c>
    </row>
    <row r="56" spans="1:24">
      <c r="A56" s="42" t="str">
        <f>F_Inputs!A56</f>
        <v>SVE</v>
      </c>
      <c r="B56" s="42" t="str">
        <f>F_Inputs!B56</f>
        <v>CWW17_144TOT_PR24</v>
      </c>
      <c r="C56" s="42" t="str">
        <f>F_Inputs!C56</f>
        <v>EA/NRW environmental programme bioresources (WINEP/NEP) - Sludge treatment -Thickening and/or dewatering; (WINEP/NEP) opex - Total</v>
      </c>
      <c r="D56" s="42" t="str">
        <f>F_Inputs!D56</f>
        <v>£m</v>
      </c>
      <c r="E56" s="42" t="str">
        <f>F_Inputs!E56</f>
        <v>Price Review 2024</v>
      </c>
      <c r="F56" s="42" t="str">
        <f>F_Inputs!F56</f>
        <v/>
      </c>
      <c r="G56" s="42" t="str">
        <f>F_Inputs!G56</f>
        <v/>
      </c>
      <c r="H56" s="42" t="str">
        <f>F_Inputs!H56</f>
        <v/>
      </c>
      <c r="I56" s="42">
        <f>F_Inputs!I56</f>
        <v>0</v>
      </c>
      <c r="J56" s="42">
        <f>F_Inputs!J56</f>
        <v>0</v>
      </c>
      <c r="K56" s="42">
        <f>F_Inputs!K56</f>
        <v>0</v>
      </c>
      <c r="L56" s="42">
        <f>F_Inputs!L56</f>
        <v>0</v>
      </c>
      <c r="M56" s="42">
        <f>F_Inputs!M56</f>
        <v>0</v>
      </c>
      <c r="N56" s="42">
        <f>F_Inputs!N56</f>
        <v>0</v>
      </c>
      <c r="O56" s="42">
        <f>F_Inputs!O56</f>
        <v>0</v>
      </c>
      <c r="Q56" s="42" t="str">
        <f t="shared" si="13"/>
        <v>CWW17_</v>
      </c>
      <c r="R56" s="34">
        <f t="shared" si="6"/>
        <v>0</v>
      </c>
      <c r="S56" s="34">
        <f t="shared" si="7"/>
        <v>0</v>
      </c>
      <c r="T56" s="34">
        <f t="shared" si="16"/>
        <v>0</v>
      </c>
      <c r="U56" s="34">
        <f t="shared" si="17"/>
        <v>0</v>
      </c>
      <c r="V56" s="34">
        <f t="shared" si="18"/>
        <v>0</v>
      </c>
      <c r="W56" s="34">
        <f t="shared" si="19"/>
        <v>0</v>
      </c>
      <c r="X56" s="34">
        <f t="shared" si="15"/>
        <v>0</v>
      </c>
    </row>
    <row r="57" spans="1:24">
      <c r="A57" s="42" t="str">
        <f>F_Inputs!A57</f>
        <v>SVE</v>
      </c>
      <c r="B57" s="42" t="str">
        <f>F_Inputs!B57</f>
        <v>CWW17_145TOT_PR24</v>
      </c>
      <c r="C57" s="42" t="str">
        <f>F_Inputs!C57</f>
        <v>EA/NRW environmental programme bioresources (WINEP/NEP) - Sludge treatment - Thickening and/or dewatering; (WINEP/NEP) totex - Total</v>
      </c>
      <c r="D57" s="42" t="str">
        <f>F_Inputs!D57</f>
        <v>£m</v>
      </c>
      <c r="E57" s="42" t="str">
        <f>F_Inputs!E57</f>
        <v>Price Review 2024</v>
      </c>
      <c r="F57" s="42" t="str">
        <f>F_Inputs!F57</f>
        <v/>
      </c>
      <c r="G57" s="42" t="str">
        <f>F_Inputs!G57</f>
        <v/>
      </c>
      <c r="H57" s="42" t="str">
        <f>F_Inputs!H57</f>
        <v/>
      </c>
      <c r="I57" s="42">
        <f>F_Inputs!I57</f>
        <v>0</v>
      </c>
      <c r="J57" s="42">
        <f>F_Inputs!J57</f>
        <v>0</v>
      </c>
      <c r="K57" s="42">
        <f>F_Inputs!K57</f>
        <v>0</v>
      </c>
      <c r="L57" s="42">
        <f>F_Inputs!L57</f>
        <v>0</v>
      </c>
      <c r="M57" s="42">
        <f>F_Inputs!M57</f>
        <v>0</v>
      </c>
      <c r="N57" s="42">
        <f>F_Inputs!N57</f>
        <v>0</v>
      </c>
      <c r="O57" s="42">
        <f>F_Inputs!O57</f>
        <v>0</v>
      </c>
      <c r="Q57" s="42" t="str">
        <f t="shared" si="13"/>
        <v>CWW17_</v>
      </c>
      <c r="R57" s="34">
        <f t="shared" si="6"/>
        <v>0</v>
      </c>
      <c r="S57" s="34">
        <f t="shared" si="7"/>
        <v>0</v>
      </c>
      <c r="T57" s="34">
        <f t="shared" si="16"/>
        <v>0</v>
      </c>
      <c r="U57" s="34">
        <f t="shared" si="17"/>
        <v>0</v>
      </c>
      <c r="V57" s="34">
        <f t="shared" si="18"/>
        <v>0</v>
      </c>
      <c r="W57" s="34">
        <f t="shared" si="19"/>
        <v>0</v>
      </c>
      <c r="X57" s="34">
        <f t="shared" si="15"/>
        <v>0</v>
      </c>
    </row>
    <row r="58" spans="1:24">
      <c r="A58" s="42" t="str">
        <f>F_Inputs!A58</f>
        <v>SVE</v>
      </c>
      <c r="B58" s="42" t="str">
        <f>F_Inputs!B58</f>
        <v>CWW3_143TOT_PR24</v>
      </c>
      <c r="C58" s="42" t="str">
        <f>F_Inputs!C58</f>
        <v>EA/NRW environmental programme bioresources (WINEP/NEP) - Sludge treatment - Thickening and/or dewatering; (WINEP/NEP) capex - Total</v>
      </c>
      <c r="D58" s="42" t="str">
        <f>F_Inputs!D58</f>
        <v>£m</v>
      </c>
      <c r="E58" s="42" t="str">
        <f>F_Inputs!E58</f>
        <v>Price Review 2024</v>
      </c>
      <c r="F58" s="42" t="str">
        <f>F_Inputs!F58</f>
        <v/>
      </c>
      <c r="G58" s="42" t="str">
        <f>F_Inputs!G58</f>
        <v/>
      </c>
      <c r="H58" s="42">
        <f>F_Inputs!H58</f>
        <v>0</v>
      </c>
      <c r="I58" s="42">
        <f>F_Inputs!I58</f>
        <v>0</v>
      </c>
      <c r="J58" s="42">
        <f>F_Inputs!J58</f>
        <v>11.90888164722052</v>
      </c>
      <c r="K58" s="42">
        <f>F_Inputs!K58</f>
        <v>31.417840502047799</v>
      </c>
      <c r="L58" s="42">
        <f>F_Inputs!L58</f>
        <v>0</v>
      </c>
      <c r="M58" s="42">
        <f>F_Inputs!M58</f>
        <v>0</v>
      </c>
      <c r="N58" s="42">
        <f>F_Inputs!N58</f>
        <v>0</v>
      </c>
      <c r="O58" s="42">
        <f>F_Inputs!O58</f>
        <v>0</v>
      </c>
      <c r="Q58" s="42" t="str">
        <f t="shared" si="13"/>
        <v>CWW3_1</v>
      </c>
      <c r="R58" s="34">
        <f t="shared" si="6"/>
        <v>0</v>
      </c>
      <c r="S58" s="34">
        <f t="shared" si="7"/>
        <v>0</v>
      </c>
      <c r="T58" s="34">
        <f t="shared" si="16"/>
        <v>31.417840502047799</v>
      </c>
      <c r="U58" s="34">
        <f t="shared" si="17"/>
        <v>0</v>
      </c>
      <c r="V58" s="34">
        <f t="shared" si="18"/>
        <v>0</v>
      </c>
      <c r="W58" s="34">
        <f t="shared" si="19"/>
        <v>0</v>
      </c>
      <c r="X58" s="34">
        <f t="shared" si="15"/>
        <v>0</v>
      </c>
    </row>
    <row r="59" spans="1:24">
      <c r="A59" s="42" t="str">
        <f>F_Inputs!A59</f>
        <v>SVE</v>
      </c>
      <c r="B59" s="42" t="str">
        <f>F_Inputs!B59</f>
        <v>CWW3_144TOT_PR24</v>
      </c>
      <c r="C59" s="42" t="str">
        <f>F_Inputs!C59</f>
        <v>EA/NRW environmental programme bioresources (WINEP/NEP) - Sludge treatment -Thickening and/or dewatering; (WINEP/NEP) opex - Total</v>
      </c>
      <c r="D59" s="42" t="str">
        <f>F_Inputs!D59</f>
        <v>£m</v>
      </c>
      <c r="E59" s="42" t="str">
        <f>F_Inputs!E59</f>
        <v>Price Review 2024</v>
      </c>
      <c r="F59" s="42" t="str">
        <f>F_Inputs!F59</f>
        <v/>
      </c>
      <c r="G59" s="42" t="str">
        <f>F_Inputs!G59</f>
        <v/>
      </c>
      <c r="H59" s="42">
        <f>F_Inputs!H59</f>
        <v>0</v>
      </c>
      <c r="I59" s="42">
        <f>F_Inputs!I59</f>
        <v>0</v>
      </c>
      <c r="J59" s="42">
        <f>F_Inputs!J59</f>
        <v>0</v>
      </c>
      <c r="K59" s="42">
        <f>F_Inputs!K59</f>
        <v>0</v>
      </c>
      <c r="L59" s="42">
        <f>F_Inputs!L59</f>
        <v>-0.18887353606394031</v>
      </c>
      <c r="M59" s="42">
        <f>F_Inputs!M59</f>
        <v>-0.19002355867753901</v>
      </c>
      <c r="N59" s="42">
        <f>F_Inputs!N59</f>
        <v>-0.1911805810421324</v>
      </c>
      <c r="O59" s="42">
        <f>F_Inputs!O59</f>
        <v>-0.19234465345646851</v>
      </c>
      <c r="Q59" s="42" t="str">
        <f t="shared" si="13"/>
        <v>CWW3_1</v>
      </c>
      <c r="R59" s="34">
        <f t="shared" si="6"/>
        <v>0</v>
      </c>
      <c r="S59" s="34">
        <f t="shared" si="7"/>
        <v>0</v>
      </c>
      <c r="T59" s="34">
        <f t="shared" si="16"/>
        <v>0</v>
      </c>
      <c r="U59" s="34">
        <f t="shared" si="17"/>
        <v>-0.18887353606394031</v>
      </c>
      <c r="V59" s="34">
        <f t="shared" si="18"/>
        <v>-0.19002355867753901</v>
      </c>
      <c r="W59" s="34">
        <f t="shared" si="19"/>
        <v>-0.1911805810421324</v>
      </c>
      <c r="X59" s="34">
        <f t="shared" si="15"/>
        <v>-0.19234465345646851</v>
      </c>
    </row>
    <row r="60" spans="1:24">
      <c r="A60" s="42" t="str">
        <f>F_Inputs!A60</f>
        <v>SVE</v>
      </c>
      <c r="B60" s="42" t="str">
        <f>F_Inputs!B60</f>
        <v>CWW3_145TOT_PR24</v>
      </c>
      <c r="C60" s="42" t="str">
        <f>F_Inputs!C60</f>
        <v>EA/NRW environmental programme bioresources (WINEP/NEP) - Sludge treatment - Thickening and/or dewatering; (WINEP/NEP) totex - Total</v>
      </c>
      <c r="D60" s="42" t="str">
        <f>F_Inputs!D60</f>
        <v>£m</v>
      </c>
      <c r="E60" s="42" t="str">
        <f>F_Inputs!E60</f>
        <v>Price Review 2024</v>
      </c>
      <c r="F60" s="42" t="str">
        <f>F_Inputs!F60</f>
        <v/>
      </c>
      <c r="G60" s="42" t="str">
        <f>F_Inputs!G60</f>
        <v/>
      </c>
      <c r="H60" s="42">
        <f>F_Inputs!H60</f>
        <v>0</v>
      </c>
      <c r="I60" s="42">
        <f>F_Inputs!I60</f>
        <v>0</v>
      </c>
      <c r="J60" s="42">
        <f>F_Inputs!J60</f>
        <v>11.90888164722052</v>
      </c>
      <c r="K60" s="42">
        <f>F_Inputs!K60</f>
        <v>31.417840502047799</v>
      </c>
      <c r="L60" s="42">
        <f>F_Inputs!L60</f>
        <v>-0.18887353606394031</v>
      </c>
      <c r="M60" s="42">
        <f>F_Inputs!M60</f>
        <v>-0.19002355867753901</v>
      </c>
      <c r="N60" s="42">
        <f>F_Inputs!N60</f>
        <v>-0.1911805810421324</v>
      </c>
      <c r="O60" s="42">
        <f>F_Inputs!O60</f>
        <v>-0.19234465345646851</v>
      </c>
      <c r="Q60" s="42" t="str">
        <f t="shared" si="13"/>
        <v>CWW3_1</v>
      </c>
      <c r="R60" s="34">
        <f t="shared" si="6"/>
        <v>0</v>
      </c>
      <c r="S60" s="34">
        <f t="shared" si="7"/>
        <v>0</v>
      </c>
      <c r="T60" s="34">
        <f t="shared" si="16"/>
        <v>31.417840502047799</v>
      </c>
      <c r="U60" s="34">
        <f t="shared" si="17"/>
        <v>-0.18887353606394031</v>
      </c>
      <c r="V60" s="34">
        <f t="shared" si="18"/>
        <v>-0.19002355867753901</v>
      </c>
      <c r="W60" s="34">
        <f t="shared" si="19"/>
        <v>-0.1911805810421324</v>
      </c>
      <c r="X60" s="34">
        <f t="shared" si="15"/>
        <v>-0.19234465345646851</v>
      </c>
    </row>
    <row r="61" spans="1:24">
      <c r="A61" s="42" t="str">
        <f>F_Inputs!A61</f>
        <v>SVE</v>
      </c>
      <c r="B61" s="42" t="str">
        <f>F_Inputs!B61</f>
        <v>BIO5_002_PR24</v>
      </c>
      <c r="C61" s="42" t="str">
        <f>F_Inputs!C61</f>
        <v>Bioresources data - Tonnes of dry solids undertaking thickening/dewatering</v>
      </c>
      <c r="D61" s="42" t="str">
        <f>F_Inputs!D61</f>
        <v>ttds/yr</v>
      </c>
      <c r="E61" s="42" t="str">
        <f>F_Inputs!E61</f>
        <v>Price Review 2024</v>
      </c>
      <c r="F61" s="42" t="str">
        <f>F_Inputs!F61</f>
        <v/>
      </c>
      <c r="G61" s="42" t="str">
        <f>F_Inputs!G61</f>
        <v/>
      </c>
      <c r="H61" s="42">
        <f>F_Inputs!H61</f>
        <v>0</v>
      </c>
      <c r="I61" s="42">
        <f>F_Inputs!I61</f>
        <v>0</v>
      </c>
      <c r="J61" s="42">
        <f>F_Inputs!J61</f>
        <v>0</v>
      </c>
      <c r="K61" s="42">
        <f>F_Inputs!K61</f>
        <v>0</v>
      </c>
      <c r="L61" s="42">
        <f>F_Inputs!L61</f>
        <v>23.943999999999999</v>
      </c>
      <c r="M61" s="42">
        <f>F_Inputs!M61</f>
        <v>0</v>
      </c>
      <c r="N61" s="42">
        <f>F_Inputs!N61</f>
        <v>0</v>
      </c>
      <c r="O61" s="42">
        <f>F_Inputs!O61</f>
        <v>0</v>
      </c>
      <c r="Q61" s="42" t="str">
        <f t="shared" si="13"/>
        <v>BIO5_0</v>
      </c>
      <c r="R61" s="34">
        <f t="shared" si="6"/>
        <v>0</v>
      </c>
      <c r="S61" s="34">
        <f t="shared" si="7"/>
        <v>0</v>
      </c>
      <c r="T61" s="34">
        <f t="shared" si="16"/>
        <v>0</v>
      </c>
      <c r="U61" s="34">
        <f t="shared" si="17"/>
        <v>23.943999999999999</v>
      </c>
      <c r="V61" s="34">
        <f t="shared" si="18"/>
        <v>0</v>
      </c>
      <c r="W61" s="34">
        <f t="shared" si="19"/>
        <v>0</v>
      </c>
      <c r="X61" s="34">
        <f t="shared" si="15"/>
        <v>0</v>
      </c>
    </row>
    <row r="62" spans="1:24">
      <c r="A62" s="42" t="str">
        <f>F_Inputs!A62</f>
        <v>SVE</v>
      </c>
      <c r="B62" s="42" t="str">
        <f>F_Inputs!B62</f>
        <v>BIO5_007_PR24</v>
      </c>
      <c r="C62" s="42" t="str">
        <f>F_Inputs!C62</f>
        <v>Bioresources data - Total number of sludge treatment schemes providing sludge thickening and dewatering</v>
      </c>
      <c r="D62" s="42" t="str">
        <f>F_Inputs!D62</f>
        <v>nr</v>
      </c>
      <c r="E62" s="42" t="str">
        <f>F_Inputs!E62</f>
        <v>Price Review 2024</v>
      </c>
      <c r="F62" s="42" t="str">
        <f>F_Inputs!F62</f>
        <v/>
      </c>
      <c r="G62" s="42" t="str">
        <f>F_Inputs!G62</f>
        <v/>
      </c>
      <c r="H62" s="42">
        <f>F_Inputs!H62</f>
        <v>0</v>
      </c>
      <c r="I62" s="42">
        <f>F_Inputs!I62</f>
        <v>0</v>
      </c>
      <c r="J62" s="42">
        <f>F_Inputs!J62</f>
        <v>0</v>
      </c>
      <c r="K62" s="42">
        <f>F_Inputs!K62</f>
        <v>5</v>
      </c>
      <c r="L62" s="42">
        <f>F_Inputs!L62</f>
        <v>0</v>
      </c>
      <c r="M62" s="42">
        <f>F_Inputs!M62</f>
        <v>0</v>
      </c>
      <c r="N62" s="42">
        <f>F_Inputs!N62</f>
        <v>0</v>
      </c>
      <c r="O62" s="42">
        <f>F_Inputs!O62</f>
        <v>0</v>
      </c>
      <c r="Q62" s="42" t="str">
        <f t="shared" si="13"/>
        <v>BIO5_0</v>
      </c>
      <c r="R62" s="34">
        <f t="shared" si="6"/>
        <v>0</v>
      </c>
      <c r="S62" s="34">
        <f t="shared" si="7"/>
        <v>0</v>
      </c>
      <c r="T62" s="34">
        <f t="shared" si="16"/>
        <v>5</v>
      </c>
      <c r="U62" s="34">
        <f t="shared" si="17"/>
        <v>0</v>
      </c>
      <c r="V62" s="34">
        <f t="shared" si="18"/>
        <v>0</v>
      </c>
      <c r="W62" s="34">
        <f t="shared" si="19"/>
        <v>0</v>
      </c>
      <c r="X62" s="34">
        <f t="shared" si="15"/>
        <v>0</v>
      </c>
    </row>
    <row r="63" spans="1:24">
      <c r="A63" s="42" t="str">
        <f>F_Inputs!A63</f>
        <v>SWB</v>
      </c>
      <c r="B63" s="42" t="str">
        <f>F_Inputs!B63</f>
        <v>CWW12_143TOT_PR24</v>
      </c>
      <c r="C63" s="42" t="str">
        <f>F_Inputs!C63</f>
        <v>EA/NRW environmental programme bioresources (WINEP/NEP) - Sludge treatment - Thickening and/or dewatering; (WINEP/NEP) capex - Total</v>
      </c>
      <c r="D63" s="42" t="str">
        <f>F_Inputs!D63</f>
        <v>£m</v>
      </c>
      <c r="E63" s="42" t="str">
        <f>F_Inputs!E63</f>
        <v>Price Review 2024</v>
      </c>
      <c r="F63" s="42" t="str">
        <f>F_Inputs!F63</f>
        <v/>
      </c>
      <c r="G63" s="42" t="str">
        <f>F_Inputs!G63</f>
        <v/>
      </c>
      <c r="H63" s="42" t="str">
        <f>F_Inputs!H63</f>
        <v/>
      </c>
      <c r="I63" s="42">
        <f>F_Inputs!I63</f>
        <v>0</v>
      </c>
      <c r="J63" s="42">
        <f>F_Inputs!J63</f>
        <v>0</v>
      </c>
      <c r="K63" s="42" t="str">
        <f>F_Inputs!K63</f>
        <v/>
      </c>
      <c r="L63" s="42" t="str">
        <f>F_Inputs!L63</f>
        <v/>
      </c>
      <c r="M63" s="42" t="str">
        <f>F_Inputs!M63</f>
        <v/>
      </c>
      <c r="N63" s="42" t="str">
        <f>F_Inputs!N63</f>
        <v/>
      </c>
      <c r="O63" s="42" t="str">
        <f>F_Inputs!O63</f>
        <v/>
      </c>
      <c r="Q63" s="42" t="str">
        <f t="shared" si="13"/>
        <v>CWW12_</v>
      </c>
      <c r="R63" s="34">
        <f t="shared" si="6"/>
        <v>0</v>
      </c>
      <c r="S63" s="34">
        <f t="shared" si="7"/>
        <v>0</v>
      </c>
      <c r="T63" s="34">
        <f t="shared" si="16"/>
        <v>0</v>
      </c>
      <c r="U63" s="34">
        <f t="shared" si="17"/>
        <v>0</v>
      </c>
      <c r="V63" s="34">
        <f t="shared" si="18"/>
        <v>0</v>
      </c>
      <c r="W63" s="34">
        <f t="shared" si="19"/>
        <v>0</v>
      </c>
      <c r="X63" s="34">
        <f t="shared" si="15"/>
        <v>0</v>
      </c>
    </row>
    <row r="64" spans="1:24">
      <c r="A64" s="42" t="str">
        <f>F_Inputs!A64</f>
        <v>SWB</v>
      </c>
      <c r="B64" s="42" t="str">
        <f>F_Inputs!B64</f>
        <v>CWW12_144TOT_PR24</v>
      </c>
      <c r="C64" s="42" t="str">
        <f>F_Inputs!C64</f>
        <v>EA/NRW environmental programme bioresources (WINEP/NEP) - Sludge treatment -Thickening and/or dewatering; (WINEP/NEP) opex - Total</v>
      </c>
      <c r="D64" s="42" t="str">
        <f>F_Inputs!D64</f>
        <v>£m</v>
      </c>
      <c r="E64" s="42" t="str">
        <f>F_Inputs!E64</f>
        <v>Price Review 2024</v>
      </c>
      <c r="F64" s="42" t="str">
        <f>F_Inputs!F64</f>
        <v/>
      </c>
      <c r="G64" s="42" t="str">
        <f>F_Inputs!G64</f>
        <v/>
      </c>
      <c r="H64" s="42" t="str">
        <f>F_Inputs!H64</f>
        <v/>
      </c>
      <c r="I64" s="42">
        <f>F_Inputs!I64</f>
        <v>0</v>
      </c>
      <c r="J64" s="42">
        <f>F_Inputs!J64</f>
        <v>0</v>
      </c>
      <c r="K64" s="42" t="str">
        <f>F_Inputs!K64</f>
        <v/>
      </c>
      <c r="L64" s="42" t="str">
        <f>F_Inputs!L64</f>
        <v/>
      </c>
      <c r="M64" s="42" t="str">
        <f>F_Inputs!M64</f>
        <v/>
      </c>
      <c r="N64" s="42" t="str">
        <f>F_Inputs!N64</f>
        <v/>
      </c>
      <c r="O64" s="42" t="str">
        <f>F_Inputs!O64</f>
        <v/>
      </c>
      <c r="Q64" s="42" t="str">
        <f t="shared" si="13"/>
        <v>CWW12_</v>
      </c>
      <c r="R64" s="34">
        <f t="shared" si="6"/>
        <v>0</v>
      </c>
      <c r="S64" s="34">
        <f t="shared" si="7"/>
        <v>0</v>
      </c>
      <c r="T64" s="34">
        <f t="shared" si="16"/>
        <v>0</v>
      </c>
      <c r="U64" s="34">
        <f t="shared" si="17"/>
        <v>0</v>
      </c>
      <c r="V64" s="34">
        <f t="shared" si="18"/>
        <v>0</v>
      </c>
      <c r="W64" s="34">
        <f t="shared" si="19"/>
        <v>0</v>
      </c>
      <c r="X64" s="34">
        <f t="shared" si="15"/>
        <v>0</v>
      </c>
    </row>
    <row r="65" spans="1:24">
      <c r="A65" s="42" t="str">
        <f>F_Inputs!A65</f>
        <v>SWB</v>
      </c>
      <c r="B65" s="42" t="str">
        <f>F_Inputs!B65</f>
        <v>CWW12_145TOT_PR24</v>
      </c>
      <c r="C65" s="42" t="str">
        <f>F_Inputs!C65</f>
        <v>EA/NRW environmental programme bioresources (WINEP/NEP) - Sludge treatment - Thickening and/or dewatering; (WINEP/NEP) totex - Total</v>
      </c>
      <c r="D65" s="42" t="str">
        <f>F_Inputs!D65</f>
        <v>£m</v>
      </c>
      <c r="E65" s="42" t="str">
        <f>F_Inputs!E65</f>
        <v>Price Review 2024</v>
      </c>
      <c r="F65" s="42" t="str">
        <f>F_Inputs!F65</f>
        <v/>
      </c>
      <c r="G65" s="42" t="str">
        <f>F_Inputs!G65</f>
        <v/>
      </c>
      <c r="H65" s="42" t="str">
        <f>F_Inputs!H65</f>
        <v/>
      </c>
      <c r="I65" s="42">
        <f>F_Inputs!I65</f>
        <v>0</v>
      </c>
      <c r="J65" s="42">
        <f>F_Inputs!J65</f>
        <v>0</v>
      </c>
      <c r="K65" s="42" t="str">
        <f>F_Inputs!K65</f>
        <v/>
      </c>
      <c r="L65" s="42" t="str">
        <f>F_Inputs!L65</f>
        <v/>
      </c>
      <c r="M65" s="42" t="str">
        <f>F_Inputs!M65</f>
        <v/>
      </c>
      <c r="N65" s="42" t="str">
        <f>F_Inputs!N65</f>
        <v/>
      </c>
      <c r="O65" s="42" t="str">
        <f>F_Inputs!O65</f>
        <v/>
      </c>
      <c r="Q65" s="42" t="str">
        <f t="shared" si="13"/>
        <v>CWW12_</v>
      </c>
      <c r="R65" s="34">
        <f t="shared" si="6"/>
        <v>0</v>
      </c>
      <c r="S65" s="34">
        <f t="shared" si="7"/>
        <v>0</v>
      </c>
      <c r="T65" s="34">
        <f t="shared" si="16"/>
        <v>0</v>
      </c>
      <c r="U65" s="34">
        <f t="shared" si="17"/>
        <v>0</v>
      </c>
      <c r="V65" s="34">
        <f t="shared" si="18"/>
        <v>0</v>
      </c>
      <c r="W65" s="34">
        <f t="shared" si="19"/>
        <v>0</v>
      </c>
      <c r="X65" s="34">
        <f t="shared" si="15"/>
        <v>0</v>
      </c>
    </row>
    <row r="66" spans="1:24">
      <c r="A66" s="42" t="str">
        <f>F_Inputs!A66</f>
        <v>SWB</v>
      </c>
      <c r="B66" s="42" t="str">
        <f>F_Inputs!B66</f>
        <v>CWW17_143TOT_PR24</v>
      </c>
      <c r="C66" s="42" t="str">
        <f>F_Inputs!C66</f>
        <v>EA/NRW environmental programme bioresources (WINEP/NEP) - Sludge treatment - Thickening and/or dewatering; (WINEP/NEP) capex - Total</v>
      </c>
      <c r="D66" s="42" t="str">
        <f>F_Inputs!D66</f>
        <v>£m</v>
      </c>
      <c r="E66" s="42" t="str">
        <f>F_Inputs!E66</f>
        <v>Price Review 2024</v>
      </c>
      <c r="F66" s="42" t="str">
        <f>F_Inputs!F66</f>
        <v/>
      </c>
      <c r="G66" s="42" t="str">
        <f>F_Inputs!G66</f>
        <v/>
      </c>
      <c r="H66" s="42" t="str">
        <f>F_Inputs!H66</f>
        <v/>
      </c>
      <c r="I66" s="42">
        <f>F_Inputs!I66</f>
        <v>0</v>
      </c>
      <c r="J66" s="42">
        <f>F_Inputs!J66</f>
        <v>0</v>
      </c>
      <c r="K66" s="42">
        <f>F_Inputs!K66</f>
        <v>0</v>
      </c>
      <c r="L66" s="42">
        <f>F_Inputs!L66</f>
        <v>0</v>
      </c>
      <c r="M66" s="42">
        <f>F_Inputs!M66</f>
        <v>0</v>
      </c>
      <c r="N66" s="42">
        <f>F_Inputs!N66</f>
        <v>0</v>
      </c>
      <c r="O66" s="42">
        <f>F_Inputs!O66</f>
        <v>0</v>
      </c>
      <c r="Q66" s="42" t="str">
        <f t="shared" si="13"/>
        <v>CWW17_</v>
      </c>
      <c r="R66" s="34">
        <f t="shared" si="6"/>
        <v>0</v>
      </c>
      <c r="S66" s="34">
        <f t="shared" si="7"/>
        <v>0</v>
      </c>
      <c r="T66" s="34">
        <f t="shared" si="16"/>
        <v>0</v>
      </c>
      <c r="U66" s="34">
        <f t="shared" si="17"/>
        <v>0</v>
      </c>
      <c r="V66" s="34">
        <f t="shared" si="18"/>
        <v>0</v>
      </c>
      <c r="W66" s="34">
        <f t="shared" si="19"/>
        <v>0</v>
      </c>
      <c r="X66" s="34">
        <f t="shared" si="15"/>
        <v>0</v>
      </c>
    </row>
    <row r="67" spans="1:24">
      <c r="A67" s="42" t="str">
        <f>F_Inputs!A67</f>
        <v>SWB</v>
      </c>
      <c r="B67" s="42" t="str">
        <f>F_Inputs!B67</f>
        <v>CWW17_144TOT_PR24</v>
      </c>
      <c r="C67" s="42" t="str">
        <f>F_Inputs!C67</f>
        <v>EA/NRW environmental programme bioresources (WINEP/NEP) - Sludge treatment -Thickening and/or dewatering; (WINEP/NEP) opex - Total</v>
      </c>
      <c r="D67" s="42" t="str">
        <f>F_Inputs!D67</f>
        <v>£m</v>
      </c>
      <c r="E67" s="42" t="str">
        <f>F_Inputs!E67</f>
        <v>Price Review 2024</v>
      </c>
      <c r="F67" s="42" t="str">
        <f>F_Inputs!F67</f>
        <v/>
      </c>
      <c r="G67" s="42" t="str">
        <f>F_Inputs!G67</f>
        <v/>
      </c>
      <c r="H67" s="42" t="str">
        <f>F_Inputs!H67</f>
        <v/>
      </c>
      <c r="I67" s="42">
        <f>F_Inputs!I67</f>
        <v>0</v>
      </c>
      <c r="J67" s="42">
        <f>F_Inputs!J67</f>
        <v>0</v>
      </c>
      <c r="K67" s="42">
        <f>F_Inputs!K67</f>
        <v>0</v>
      </c>
      <c r="L67" s="42">
        <f>F_Inputs!L67</f>
        <v>0</v>
      </c>
      <c r="M67" s="42">
        <f>F_Inputs!M67</f>
        <v>0</v>
      </c>
      <c r="N67" s="42">
        <f>F_Inputs!N67</f>
        <v>0</v>
      </c>
      <c r="O67" s="42">
        <f>F_Inputs!O67</f>
        <v>0</v>
      </c>
      <c r="Q67" s="42" t="str">
        <f t="shared" si="13"/>
        <v>CWW17_</v>
      </c>
      <c r="R67" s="34">
        <f t="shared" si="6"/>
        <v>0</v>
      </c>
      <c r="S67" s="34">
        <f t="shared" si="7"/>
        <v>0</v>
      </c>
      <c r="T67" s="34">
        <f t="shared" si="16"/>
        <v>0</v>
      </c>
      <c r="U67" s="34">
        <f t="shared" si="17"/>
        <v>0</v>
      </c>
      <c r="V67" s="34">
        <f t="shared" si="18"/>
        <v>0</v>
      </c>
      <c r="W67" s="34">
        <f t="shared" si="19"/>
        <v>0</v>
      </c>
      <c r="X67" s="34">
        <f t="shared" si="15"/>
        <v>0</v>
      </c>
    </row>
    <row r="68" spans="1:24">
      <c r="A68" s="42" t="str">
        <f>F_Inputs!A68</f>
        <v>SWB</v>
      </c>
      <c r="B68" s="42" t="str">
        <f>F_Inputs!B68</f>
        <v>CWW17_145TOT_PR24</v>
      </c>
      <c r="C68" s="42" t="str">
        <f>F_Inputs!C68</f>
        <v>EA/NRW environmental programme bioresources (WINEP/NEP) - Sludge treatment - Thickening and/or dewatering; (WINEP/NEP) totex - Total</v>
      </c>
      <c r="D68" s="42" t="str">
        <f>F_Inputs!D68</f>
        <v>£m</v>
      </c>
      <c r="E68" s="42" t="str">
        <f>F_Inputs!E68</f>
        <v>Price Review 2024</v>
      </c>
      <c r="F68" s="42" t="str">
        <f>F_Inputs!F68</f>
        <v/>
      </c>
      <c r="G68" s="42" t="str">
        <f>F_Inputs!G68</f>
        <v/>
      </c>
      <c r="H68" s="42" t="str">
        <f>F_Inputs!H68</f>
        <v/>
      </c>
      <c r="I68" s="42">
        <f>F_Inputs!I68</f>
        <v>0</v>
      </c>
      <c r="J68" s="42">
        <f>F_Inputs!J68</f>
        <v>0</v>
      </c>
      <c r="K68" s="42">
        <f>F_Inputs!K68</f>
        <v>0</v>
      </c>
      <c r="L68" s="42">
        <f>F_Inputs!L68</f>
        <v>0</v>
      </c>
      <c r="M68" s="42">
        <f>F_Inputs!M68</f>
        <v>0</v>
      </c>
      <c r="N68" s="42">
        <f>F_Inputs!N68</f>
        <v>0</v>
      </c>
      <c r="O68" s="42">
        <f>F_Inputs!O68</f>
        <v>0</v>
      </c>
      <c r="Q68" s="42" t="str">
        <f t="shared" si="13"/>
        <v>CWW17_</v>
      </c>
      <c r="R68" s="34">
        <f t="shared" si="6"/>
        <v>0</v>
      </c>
      <c r="S68" s="34">
        <f t="shared" si="7"/>
        <v>0</v>
      </c>
      <c r="T68" s="34">
        <f t="shared" si="16"/>
        <v>0</v>
      </c>
      <c r="U68" s="34">
        <f t="shared" si="17"/>
        <v>0</v>
      </c>
      <c r="V68" s="34">
        <f t="shared" si="18"/>
        <v>0</v>
      </c>
      <c r="W68" s="34">
        <f t="shared" si="19"/>
        <v>0</v>
      </c>
      <c r="X68" s="34">
        <f t="shared" si="15"/>
        <v>0</v>
      </c>
    </row>
    <row r="69" spans="1:24">
      <c r="A69" s="42" t="str">
        <f>F_Inputs!A69</f>
        <v>SWB</v>
      </c>
      <c r="B69" s="42" t="str">
        <f>F_Inputs!B69</f>
        <v>CWW3_143TOT_PR24</v>
      </c>
      <c r="C69" s="42" t="str">
        <f>F_Inputs!C69</f>
        <v>EA/NRW environmental programme bioresources (WINEP/NEP) - Sludge treatment - Thickening and/or dewatering; (WINEP/NEP) capex - Total</v>
      </c>
      <c r="D69" s="42" t="str">
        <f>F_Inputs!D69</f>
        <v>£m</v>
      </c>
      <c r="E69" s="42" t="str">
        <f>F_Inputs!E69</f>
        <v>Price Review 2024</v>
      </c>
      <c r="F69" s="42" t="str">
        <f>F_Inputs!F69</f>
        <v/>
      </c>
      <c r="G69" s="42" t="str">
        <f>F_Inputs!G69</f>
        <v/>
      </c>
      <c r="H69" s="42">
        <f>F_Inputs!H69</f>
        <v>0</v>
      </c>
      <c r="I69" s="42">
        <f>F_Inputs!I69</f>
        <v>0</v>
      </c>
      <c r="J69" s="42">
        <f>F_Inputs!J69</f>
        <v>0</v>
      </c>
      <c r="K69" s="42">
        <f>F_Inputs!K69</f>
        <v>2.532</v>
      </c>
      <c r="L69" s="42">
        <f>F_Inputs!L69</f>
        <v>6.33</v>
      </c>
      <c r="M69" s="42">
        <f>F_Inputs!M69</f>
        <v>7.5960000000000001</v>
      </c>
      <c r="N69" s="42">
        <f>F_Inputs!N69</f>
        <v>6.33</v>
      </c>
      <c r="O69" s="42">
        <f>F_Inputs!O69</f>
        <v>2.5299999999999998</v>
      </c>
      <c r="Q69" s="42" t="str">
        <f t="shared" si="13"/>
        <v>CWW3_1</v>
      </c>
      <c r="R69" s="34">
        <f t="shared" si="6"/>
        <v>0</v>
      </c>
      <c r="S69" s="34">
        <f t="shared" si="7"/>
        <v>0</v>
      </c>
      <c r="T69" s="34">
        <f t="shared" si="16"/>
        <v>2.532</v>
      </c>
      <c r="U69" s="34">
        <f t="shared" si="17"/>
        <v>6.33</v>
      </c>
      <c r="V69" s="34">
        <f t="shared" si="18"/>
        <v>7.5960000000000001</v>
      </c>
      <c r="W69" s="34">
        <f t="shared" si="19"/>
        <v>6.33</v>
      </c>
      <c r="X69" s="34">
        <f t="shared" si="15"/>
        <v>2.5299999999999998</v>
      </c>
    </row>
    <row r="70" spans="1:24">
      <c r="A70" s="42" t="str">
        <f>F_Inputs!A70</f>
        <v>SWB</v>
      </c>
      <c r="B70" s="42" t="str">
        <f>F_Inputs!B70</f>
        <v>CWW3_144TOT_PR24</v>
      </c>
      <c r="C70" s="42" t="str">
        <f>F_Inputs!C70</f>
        <v>EA/NRW environmental programme bioresources (WINEP/NEP) - Sludge treatment -Thickening and/or dewatering; (WINEP/NEP) opex - Total</v>
      </c>
      <c r="D70" s="42" t="str">
        <f>F_Inputs!D70</f>
        <v>£m</v>
      </c>
      <c r="E70" s="42" t="str">
        <f>F_Inputs!E70</f>
        <v>Price Review 2024</v>
      </c>
      <c r="F70" s="42" t="str">
        <f>F_Inputs!F70</f>
        <v/>
      </c>
      <c r="G70" s="42" t="str">
        <f>F_Inputs!G70</f>
        <v/>
      </c>
      <c r="H70" s="42">
        <f>F_Inputs!H70</f>
        <v>0</v>
      </c>
      <c r="I70" s="42">
        <f>F_Inputs!I70</f>
        <v>0</v>
      </c>
      <c r="J70" s="42">
        <f>F_Inputs!J70</f>
        <v>0</v>
      </c>
      <c r="K70" s="42">
        <f>F_Inputs!K70</f>
        <v>0</v>
      </c>
      <c r="L70" s="42">
        <f>F_Inputs!L70</f>
        <v>0</v>
      </c>
      <c r="M70" s="42">
        <f>F_Inputs!M70</f>
        <v>3.59</v>
      </c>
      <c r="N70" s="42">
        <f>F_Inputs!N70</f>
        <v>3.59</v>
      </c>
      <c r="O70" s="42">
        <f>F_Inputs!O70</f>
        <v>3.59</v>
      </c>
      <c r="Q70" s="42" t="str">
        <f t="shared" si="13"/>
        <v>CWW3_1</v>
      </c>
      <c r="R70" s="34">
        <f t="shared" si="6"/>
        <v>0</v>
      </c>
      <c r="S70" s="34">
        <f t="shared" si="7"/>
        <v>0</v>
      </c>
      <c r="T70" s="34">
        <f t="shared" si="16"/>
        <v>0</v>
      </c>
      <c r="U70" s="34">
        <f t="shared" si="17"/>
        <v>0</v>
      </c>
      <c r="V70" s="34">
        <f t="shared" si="18"/>
        <v>3.59</v>
      </c>
      <c r="W70" s="34">
        <f t="shared" si="19"/>
        <v>3.59</v>
      </c>
      <c r="X70" s="34">
        <f t="shared" si="15"/>
        <v>3.59</v>
      </c>
    </row>
    <row r="71" spans="1:24">
      <c r="A71" s="42" t="str">
        <f>F_Inputs!A71</f>
        <v>SWB</v>
      </c>
      <c r="B71" s="42" t="str">
        <f>F_Inputs!B71</f>
        <v>CWW3_145TOT_PR24</v>
      </c>
      <c r="C71" s="42" t="str">
        <f>F_Inputs!C71</f>
        <v>EA/NRW environmental programme bioresources (WINEP/NEP) - Sludge treatment - Thickening and/or dewatering; (WINEP/NEP) totex - Total</v>
      </c>
      <c r="D71" s="42" t="str">
        <f>F_Inputs!D71</f>
        <v>£m</v>
      </c>
      <c r="E71" s="42" t="str">
        <f>F_Inputs!E71</f>
        <v>Price Review 2024</v>
      </c>
      <c r="F71" s="42" t="str">
        <f>F_Inputs!F71</f>
        <v/>
      </c>
      <c r="G71" s="42" t="str">
        <f>F_Inputs!G71</f>
        <v/>
      </c>
      <c r="H71" s="42">
        <f>F_Inputs!H71</f>
        <v>0</v>
      </c>
      <c r="I71" s="42">
        <f>F_Inputs!I71</f>
        <v>0</v>
      </c>
      <c r="J71" s="42">
        <f>F_Inputs!J71</f>
        <v>0</v>
      </c>
      <c r="K71" s="42">
        <f>F_Inputs!K71</f>
        <v>2.532</v>
      </c>
      <c r="L71" s="42">
        <f>F_Inputs!L71</f>
        <v>6.33</v>
      </c>
      <c r="M71" s="42">
        <f>F_Inputs!M71</f>
        <v>11.186</v>
      </c>
      <c r="N71" s="42">
        <f>F_Inputs!N71</f>
        <v>9.92</v>
      </c>
      <c r="O71" s="42">
        <f>F_Inputs!O71</f>
        <v>6.1199999999999992</v>
      </c>
      <c r="Q71" s="42" t="str">
        <f t="shared" si="13"/>
        <v>CWW3_1</v>
      </c>
      <c r="R71" s="34">
        <f t="shared" si="6"/>
        <v>0</v>
      </c>
      <c r="S71" s="34">
        <f t="shared" si="7"/>
        <v>0</v>
      </c>
      <c r="T71" s="34">
        <f t="shared" si="16"/>
        <v>2.532</v>
      </c>
      <c r="U71" s="34">
        <f t="shared" si="17"/>
        <v>6.33</v>
      </c>
      <c r="V71" s="34">
        <f t="shared" si="18"/>
        <v>11.186</v>
      </c>
      <c r="W71" s="34">
        <f t="shared" si="19"/>
        <v>9.92</v>
      </c>
      <c r="X71" s="34">
        <f t="shared" si="15"/>
        <v>6.1199999999999992</v>
      </c>
    </row>
    <row r="72" spans="1:24">
      <c r="A72" s="42" t="str">
        <f>F_Inputs!A72</f>
        <v>SWB</v>
      </c>
      <c r="B72" s="42" t="str">
        <f>F_Inputs!B72</f>
        <v>BIO5_002_PR24</v>
      </c>
      <c r="C72" s="42" t="str">
        <f>F_Inputs!C72</f>
        <v>Bioresources data - Tonnes of dry solids undertaking thickening/dewatering</v>
      </c>
      <c r="D72" s="42" t="str">
        <f>F_Inputs!D72</f>
        <v>ttds/yr</v>
      </c>
      <c r="E72" s="42" t="str">
        <f>F_Inputs!E72</f>
        <v>Price Review 2024</v>
      </c>
      <c r="F72" s="42" t="str">
        <f>F_Inputs!F72</f>
        <v/>
      </c>
      <c r="G72" s="42" t="str">
        <f>F_Inputs!G72</f>
        <v/>
      </c>
      <c r="H72" s="42">
        <f>F_Inputs!H72</f>
        <v>0</v>
      </c>
      <c r="I72" s="42">
        <f>F_Inputs!I72</f>
        <v>0</v>
      </c>
      <c r="J72" s="42">
        <f>F_Inputs!J72</f>
        <v>0</v>
      </c>
      <c r="K72" s="42">
        <f>F_Inputs!K72</f>
        <v>0</v>
      </c>
      <c r="L72" s="42">
        <f>F_Inputs!L72</f>
        <v>6.976</v>
      </c>
      <c r="M72" s="42">
        <f>F_Inputs!M72</f>
        <v>7.7969999999999997</v>
      </c>
      <c r="N72" s="42">
        <f>F_Inputs!N72</f>
        <v>1.6659999999999999</v>
      </c>
      <c r="O72" s="42">
        <f>F_Inputs!O72</f>
        <v>2.9169999999999998</v>
      </c>
      <c r="Q72" s="42" t="str">
        <f t="shared" si="13"/>
        <v>BIO5_0</v>
      </c>
      <c r="R72" s="34">
        <f t="shared" si="6"/>
        <v>0</v>
      </c>
      <c r="S72" s="34">
        <f t="shared" si="7"/>
        <v>0</v>
      </c>
      <c r="T72" s="34">
        <f t="shared" si="16"/>
        <v>0</v>
      </c>
      <c r="U72" s="34">
        <f t="shared" si="17"/>
        <v>6.976</v>
      </c>
      <c r="V72" s="34">
        <f t="shared" si="18"/>
        <v>7.7969999999999997</v>
      </c>
      <c r="W72" s="34">
        <f t="shared" si="19"/>
        <v>1.6659999999999999</v>
      </c>
      <c r="X72" s="34">
        <f t="shared" si="15"/>
        <v>2.9169999999999998</v>
      </c>
    </row>
    <row r="73" spans="1:24">
      <c r="A73" s="42" t="str">
        <f>F_Inputs!A73</f>
        <v>SWB</v>
      </c>
      <c r="B73" s="42" t="str">
        <f>F_Inputs!B73</f>
        <v>BIO5_007_PR24</v>
      </c>
      <c r="C73" s="42" t="str">
        <f>F_Inputs!C73</f>
        <v>Bioresources data - Total number of sludge treatment schemes providing sludge thickening and dewatering</v>
      </c>
      <c r="D73" s="42" t="str">
        <f>F_Inputs!D73</f>
        <v>nr</v>
      </c>
      <c r="E73" s="42" t="str">
        <f>F_Inputs!E73</f>
        <v>Price Review 2024</v>
      </c>
      <c r="F73" s="42" t="str">
        <f>F_Inputs!F73</f>
        <v/>
      </c>
      <c r="G73" s="42" t="str">
        <f>F_Inputs!G73</f>
        <v/>
      </c>
      <c r="H73" s="42">
        <f>F_Inputs!H73</f>
        <v>0</v>
      </c>
      <c r="I73" s="42">
        <f>F_Inputs!I73</f>
        <v>0</v>
      </c>
      <c r="J73" s="42">
        <f>F_Inputs!J73</f>
        <v>0</v>
      </c>
      <c r="K73" s="42">
        <f>F_Inputs!K73</f>
        <v>0</v>
      </c>
      <c r="L73" s="42">
        <f>F_Inputs!L73</f>
        <v>2</v>
      </c>
      <c r="M73" s="42">
        <f>F_Inputs!M73</f>
        <v>3</v>
      </c>
      <c r="N73" s="42">
        <f>F_Inputs!N73</f>
        <v>2</v>
      </c>
      <c r="O73" s="42">
        <f>F_Inputs!O73</f>
        <v>3</v>
      </c>
      <c r="Q73" s="42" t="str">
        <f t="shared" si="13"/>
        <v>BIO5_0</v>
      </c>
      <c r="R73" s="34">
        <f t="shared" ref="R73:R128" si="20">IF(OR($Q73="CWW12_",$Q73= "CWW17_",$Q73= "CWW20A"),I73,0)</f>
        <v>0</v>
      </c>
      <c r="S73" s="34">
        <f t="shared" ref="S73:S104" si="21">IF(OR($Q73="CWW12_",$Q73= "CWW17_",$Q73= "CWW20A"),J73,0)</f>
        <v>0</v>
      </c>
      <c r="T73" s="34">
        <f t="shared" si="16"/>
        <v>0</v>
      </c>
      <c r="U73" s="34">
        <f t="shared" si="17"/>
        <v>2</v>
      </c>
      <c r="V73" s="34">
        <f t="shared" si="18"/>
        <v>3</v>
      </c>
      <c r="W73" s="34">
        <f t="shared" si="19"/>
        <v>2</v>
      </c>
      <c r="X73" s="34">
        <f t="shared" si="15"/>
        <v>3</v>
      </c>
    </row>
    <row r="74" spans="1:24">
      <c r="A74" s="42" t="str">
        <f>F_Inputs!A74</f>
        <v>SRN</v>
      </c>
      <c r="B74" s="42" t="str">
        <f>F_Inputs!B74</f>
        <v>CWW12_143TOT_PR24</v>
      </c>
      <c r="C74" s="42" t="str">
        <f>F_Inputs!C74</f>
        <v>EA/NRW environmental programme bioresources (WINEP/NEP) - Sludge treatment - Thickening and/or dewatering; (WINEP/NEP) capex - Total</v>
      </c>
      <c r="D74" s="42" t="str">
        <f>F_Inputs!D74</f>
        <v>£m</v>
      </c>
      <c r="E74" s="42" t="str">
        <f>F_Inputs!E74</f>
        <v>Price Review 2024</v>
      </c>
      <c r="F74" s="42" t="str">
        <f>F_Inputs!F74</f>
        <v/>
      </c>
      <c r="G74" s="42" t="str">
        <f>F_Inputs!G74</f>
        <v/>
      </c>
      <c r="H74" s="42" t="str">
        <f>F_Inputs!H74</f>
        <v/>
      </c>
      <c r="I74" s="42">
        <f>F_Inputs!I74</f>
        <v>0</v>
      </c>
      <c r="J74" s="42">
        <f>F_Inputs!J74</f>
        <v>0</v>
      </c>
      <c r="K74" s="42" t="str">
        <f>F_Inputs!K74</f>
        <v/>
      </c>
      <c r="L74" s="42" t="str">
        <f>F_Inputs!L74</f>
        <v/>
      </c>
      <c r="M74" s="42" t="str">
        <f>F_Inputs!M74</f>
        <v/>
      </c>
      <c r="N74" s="42" t="str">
        <f>F_Inputs!N74</f>
        <v/>
      </c>
      <c r="O74" s="42" t="str">
        <f>F_Inputs!O74</f>
        <v/>
      </c>
      <c r="Q74" s="42" t="str">
        <f t="shared" ref="Q74:Q128" si="22">LEFT(B74,6)</f>
        <v>CWW12_</v>
      </c>
      <c r="R74" s="34">
        <f t="shared" si="20"/>
        <v>0</v>
      </c>
      <c r="S74" s="34">
        <f t="shared" si="21"/>
        <v>0</v>
      </c>
      <c r="T74" s="34">
        <f t="shared" si="16"/>
        <v>0</v>
      </c>
      <c r="U74" s="34">
        <f t="shared" si="17"/>
        <v>0</v>
      </c>
      <c r="V74" s="34">
        <f t="shared" si="18"/>
        <v>0</v>
      </c>
      <c r="W74" s="34">
        <f t="shared" si="19"/>
        <v>0</v>
      </c>
      <c r="X74" s="34">
        <f t="shared" si="15"/>
        <v>0</v>
      </c>
    </row>
    <row r="75" spans="1:24">
      <c r="A75" s="42" t="str">
        <f>F_Inputs!A75</f>
        <v>SRN</v>
      </c>
      <c r="B75" s="42" t="str">
        <f>F_Inputs!B75</f>
        <v>CWW12_144TOT_PR24</v>
      </c>
      <c r="C75" s="42" t="str">
        <f>F_Inputs!C75</f>
        <v>EA/NRW environmental programme bioresources (WINEP/NEP) - Sludge treatment -Thickening and/or dewatering; (WINEP/NEP) opex - Total</v>
      </c>
      <c r="D75" s="42" t="str">
        <f>F_Inputs!D75</f>
        <v>£m</v>
      </c>
      <c r="E75" s="42" t="str">
        <f>F_Inputs!E75</f>
        <v>Price Review 2024</v>
      </c>
      <c r="F75" s="42" t="str">
        <f>F_Inputs!F75</f>
        <v/>
      </c>
      <c r="G75" s="42" t="str">
        <f>F_Inputs!G75</f>
        <v/>
      </c>
      <c r="H75" s="42" t="str">
        <f>F_Inputs!H75</f>
        <v/>
      </c>
      <c r="I75" s="42">
        <f>F_Inputs!I75</f>
        <v>0</v>
      </c>
      <c r="J75" s="42">
        <f>F_Inputs!J75</f>
        <v>0</v>
      </c>
      <c r="K75" s="42" t="str">
        <f>F_Inputs!K75</f>
        <v/>
      </c>
      <c r="L75" s="42" t="str">
        <f>F_Inputs!L75</f>
        <v/>
      </c>
      <c r="M75" s="42" t="str">
        <f>F_Inputs!M75</f>
        <v/>
      </c>
      <c r="N75" s="42" t="str">
        <f>F_Inputs!N75</f>
        <v/>
      </c>
      <c r="O75" s="42" t="str">
        <f>F_Inputs!O75</f>
        <v/>
      </c>
      <c r="Q75" s="42" t="str">
        <f t="shared" si="22"/>
        <v>CWW12_</v>
      </c>
      <c r="R75" s="34">
        <f t="shared" si="20"/>
        <v>0</v>
      </c>
      <c r="S75" s="34">
        <f t="shared" si="21"/>
        <v>0</v>
      </c>
      <c r="T75" s="34">
        <f t="shared" si="16"/>
        <v>0</v>
      </c>
      <c r="U75" s="34">
        <f t="shared" si="17"/>
        <v>0</v>
      </c>
      <c r="V75" s="34">
        <f t="shared" si="18"/>
        <v>0</v>
      </c>
      <c r="W75" s="34">
        <f t="shared" si="19"/>
        <v>0</v>
      </c>
      <c r="X75" s="34">
        <f t="shared" si="15"/>
        <v>0</v>
      </c>
    </row>
    <row r="76" spans="1:24">
      <c r="A76" s="42" t="str">
        <f>F_Inputs!A76</f>
        <v>SRN</v>
      </c>
      <c r="B76" s="42" t="str">
        <f>F_Inputs!B76</f>
        <v>CWW12_145TOT_PR24</v>
      </c>
      <c r="C76" s="42" t="str">
        <f>F_Inputs!C76</f>
        <v>EA/NRW environmental programme bioresources (WINEP/NEP) - Sludge treatment - Thickening and/or dewatering; (WINEP/NEP) totex - Total</v>
      </c>
      <c r="D76" s="42" t="str">
        <f>F_Inputs!D76</f>
        <v>£m</v>
      </c>
      <c r="E76" s="42" t="str">
        <f>F_Inputs!E76</f>
        <v>Price Review 2024</v>
      </c>
      <c r="F76" s="42" t="str">
        <f>F_Inputs!F76</f>
        <v/>
      </c>
      <c r="G76" s="42" t="str">
        <f>F_Inputs!G76</f>
        <v/>
      </c>
      <c r="H76" s="42" t="str">
        <f>F_Inputs!H76</f>
        <v/>
      </c>
      <c r="I76" s="42">
        <f>F_Inputs!I76</f>
        <v>0</v>
      </c>
      <c r="J76" s="42">
        <f>F_Inputs!J76</f>
        <v>0</v>
      </c>
      <c r="K76" s="42" t="str">
        <f>F_Inputs!K76</f>
        <v/>
      </c>
      <c r="L76" s="42" t="str">
        <f>F_Inputs!L76</f>
        <v/>
      </c>
      <c r="M76" s="42" t="str">
        <f>F_Inputs!M76</f>
        <v/>
      </c>
      <c r="N76" s="42" t="str">
        <f>F_Inputs!N76</f>
        <v/>
      </c>
      <c r="O76" s="42" t="str">
        <f>F_Inputs!O76</f>
        <v/>
      </c>
      <c r="Q76" s="42" t="str">
        <f t="shared" si="22"/>
        <v>CWW12_</v>
      </c>
      <c r="R76" s="34">
        <f t="shared" si="20"/>
        <v>0</v>
      </c>
      <c r="S76" s="34">
        <f t="shared" si="21"/>
        <v>0</v>
      </c>
      <c r="T76" s="34">
        <f t="shared" si="16"/>
        <v>0</v>
      </c>
      <c r="U76" s="34">
        <f t="shared" si="17"/>
        <v>0</v>
      </c>
      <c r="V76" s="34">
        <f t="shared" si="18"/>
        <v>0</v>
      </c>
      <c r="W76" s="34">
        <f t="shared" si="19"/>
        <v>0</v>
      </c>
      <c r="X76" s="34">
        <f t="shared" si="15"/>
        <v>0</v>
      </c>
    </row>
    <row r="77" spans="1:24">
      <c r="A77" s="42" t="str">
        <f>F_Inputs!A77</f>
        <v>SRN</v>
      </c>
      <c r="B77" s="42" t="str">
        <f>F_Inputs!B77</f>
        <v>CWW17_143TOT_PR24</v>
      </c>
      <c r="C77" s="42" t="str">
        <f>F_Inputs!C77</f>
        <v>EA/NRW environmental programme bioresources (WINEP/NEP) - Sludge treatment - Thickening and/or dewatering; (WINEP/NEP) capex - Total</v>
      </c>
      <c r="D77" s="42" t="str">
        <f>F_Inputs!D77</f>
        <v>£m</v>
      </c>
      <c r="E77" s="42" t="str">
        <f>F_Inputs!E77</f>
        <v>Price Review 2024</v>
      </c>
      <c r="F77" s="42" t="str">
        <f>F_Inputs!F77</f>
        <v/>
      </c>
      <c r="G77" s="42" t="str">
        <f>F_Inputs!G77</f>
        <v/>
      </c>
      <c r="H77" s="42" t="str">
        <f>F_Inputs!H77</f>
        <v/>
      </c>
      <c r="I77" s="42">
        <f>F_Inputs!I77</f>
        <v>0</v>
      </c>
      <c r="J77" s="42">
        <f>F_Inputs!J77</f>
        <v>0</v>
      </c>
      <c r="K77" s="42">
        <f>F_Inputs!K77</f>
        <v>0</v>
      </c>
      <c r="L77" s="42">
        <f>F_Inputs!L77</f>
        <v>0</v>
      </c>
      <c r="M77" s="42">
        <f>F_Inputs!M77</f>
        <v>0</v>
      </c>
      <c r="N77" s="42">
        <f>F_Inputs!N77</f>
        <v>0</v>
      </c>
      <c r="O77" s="42">
        <f>F_Inputs!O77</f>
        <v>0</v>
      </c>
      <c r="Q77" s="42" t="str">
        <f t="shared" si="22"/>
        <v>CWW17_</v>
      </c>
      <c r="R77" s="34">
        <f t="shared" si="20"/>
        <v>0</v>
      </c>
      <c r="S77" s="34">
        <f t="shared" si="21"/>
        <v>0</v>
      </c>
      <c r="T77" s="34">
        <f t="shared" si="16"/>
        <v>0</v>
      </c>
      <c r="U77" s="34">
        <f t="shared" si="17"/>
        <v>0</v>
      </c>
      <c r="V77" s="34">
        <f t="shared" si="18"/>
        <v>0</v>
      </c>
      <c r="W77" s="34">
        <f t="shared" si="19"/>
        <v>0</v>
      </c>
      <c r="X77" s="34">
        <f t="shared" si="15"/>
        <v>0</v>
      </c>
    </row>
    <row r="78" spans="1:24">
      <c r="A78" s="42" t="str">
        <f>F_Inputs!A78</f>
        <v>SRN</v>
      </c>
      <c r="B78" s="42" t="str">
        <f>F_Inputs!B78</f>
        <v>CWW17_144TOT_PR24</v>
      </c>
      <c r="C78" s="42" t="str">
        <f>F_Inputs!C78</f>
        <v>EA/NRW environmental programme bioresources (WINEP/NEP) - Sludge treatment -Thickening and/or dewatering; (WINEP/NEP) opex - Total</v>
      </c>
      <c r="D78" s="42" t="str">
        <f>F_Inputs!D78</f>
        <v>£m</v>
      </c>
      <c r="E78" s="42" t="str">
        <f>F_Inputs!E78</f>
        <v>Price Review 2024</v>
      </c>
      <c r="F78" s="42" t="str">
        <f>F_Inputs!F78</f>
        <v/>
      </c>
      <c r="G78" s="42" t="str">
        <f>F_Inputs!G78</f>
        <v/>
      </c>
      <c r="H78" s="42" t="str">
        <f>F_Inputs!H78</f>
        <v/>
      </c>
      <c r="I78" s="42">
        <f>F_Inputs!I78</f>
        <v>0</v>
      </c>
      <c r="J78" s="42">
        <f>F_Inputs!J78</f>
        <v>0</v>
      </c>
      <c r="K78" s="42">
        <f>F_Inputs!K78</f>
        <v>0</v>
      </c>
      <c r="L78" s="42">
        <f>F_Inputs!L78</f>
        <v>0</v>
      </c>
      <c r="M78" s="42">
        <f>F_Inputs!M78</f>
        <v>0</v>
      </c>
      <c r="N78" s="42">
        <f>F_Inputs!N78</f>
        <v>0</v>
      </c>
      <c r="O78" s="42">
        <f>F_Inputs!O78</f>
        <v>0</v>
      </c>
      <c r="Q78" s="42" t="str">
        <f t="shared" si="22"/>
        <v>CWW17_</v>
      </c>
      <c r="R78" s="34">
        <f t="shared" si="20"/>
        <v>0</v>
      </c>
      <c r="S78" s="34">
        <f t="shared" si="21"/>
        <v>0</v>
      </c>
      <c r="T78" s="34">
        <f t="shared" si="16"/>
        <v>0</v>
      </c>
      <c r="U78" s="34">
        <f t="shared" si="17"/>
        <v>0</v>
      </c>
      <c r="V78" s="34">
        <f t="shared" si="18"/>
        <v>0</v>
      </c>
      <c r="W78" s="34">
        <f t="shared" si="19"/>
        <v>0</v>
      </c>
      <c r="X78" s="34">
        <f t="shared" si="15"/>
        <v>0</v>
      </c>
    </row>
    <row r="79" spans="1:24">
      <c r="A79" s="42" t="str">
        <f>F_Inputs!A79</f>
        <v>SRN</v>
      </c>
      <c r="B79" s="42" t="str">
        <f>F_Inputs!B79</f>
        <v>CWW17_145TOT_PR24</v>
      </c>
      <c r="C79" s="42" t="str">
        <f>F_Inputs!C79</f>
        <v>EA/NRW environmental programme bioresources (WINEP/NEP) - Sludge treatment - Thickening and/or dewatering; (WINEP/NEP) totex - Total</v>
      </c>
      <c r="D79" s="42" t="str">
        <f>F_Inputs!D79</f>
        <v>£m</v>
      </c>
      <c r="E79" s="42" t="str">
        <f>F_Inputs!E79</f>
        <v>Price Review 2024</v>
      </c>
      <c r="F79" s="42" t="str">
        <f>F_Inputs!F79</f>
        <v/>
      </c>
      <c r="G79" s="42" t="str">
        <f>F_Inputs!G79</f>
        <v/>
      </c>
      <c r="H79" s="42" t="str">
        <f>F_Inputs!H79</f>
        <v/>
      </c>
      <c r="I79" s="42">
        <f>F_Inputs!I79</f>
        <v>0</v>
      </c>
      <c r="J79" s="42">
        <f>F_Inputs!J79</f>
        <v>0</v>
      </c>
      <c r="K79" s="42">
        <f>F_Inputs!K79</f>
        <v>0</v>
      </c>
      <c r="L79" s="42">
        <f>F_Inputs!L79</f>
        <v>0</v>
      </c>
      <c r="M79" s="42">
        <f>F_Inputs!M79</f>
        <v>0</v>
      </c>
      <c r="N79" s="42">
        <f>F_Inputs!N79</f>
        <v>0</v>
      </c>
      <c r="O79" s="42">
        <f>F_Inputs!O79</f>
        <v>0</v>
      </c>
      <c r="Q79" s="42" t="str">
        <f t="shared" si="22"/>
        <v>CWW17_</v>
      </c>
      <c r="R79" s="34">
        <f t="shared" si="20"/>
        <v>0</v>
      </c>
      <c r="S79" s="34">
        <f t="shared" si="21"/>
        <v>0</v>
      </c>
      <c r="T79" s="34">
        <f t="shared" si="16"/>
        <v>0</v>
      </c>
      <c r="U79" s="34">
        <f t="shared" si="17"/>
        <v>0</v>
      </c>
      <c r="V79" s="34">
        <f t="shared" si="18"/>
        <v>0</v>
      </c>
      <c r="W79" s="34">
        <f t="shared" si="19"/>
        <v>0</v>
      </c>
      <c r="X79" s="34">
        <f t="shared" si="15"/>
        <v>0</v>
      </c>
    </row>
    <row r="80" spans="1:24">
      <c r="A80" s="42" t="str">
        <f>F_Inputs!A80</f>
        <v>SRN</v>
      </c>
      <c r="B80" s="42" t="str">
        <f>F_Inputs!B80</f>
        <v>CWW3_143TOT_PR24</v>
      </c>
      <c r="C80" s="42" t="str">
        <f>F_Inputs!C80</f>
        <v>EA/NRW environmental programme bioresources (WINEP/NEP) - Sludge treatment - Thickening and/or dewatering; (WINEP/NEP) capex - Total</v>
      </c>
      <c r="D80" s="42" t="str">
        <f>F_Inputs!D80</f>
        <v>£m</v>
      </c>
      <c r="E80" s="42" t="str">
        <f>F_Inputs!E80</f>
        <v>Price Review 2024</v>
      </c>
      <c r="F80" s="42" t="str">
        <f>F_Inputs!F80</f>
        <v/>
      </c>
      <c r="G80" s="42" t="str">
        <f>F_Inputs!G80</f>
        <v/>
      </c>
      <c r="H80" s="42">
        <f>F_Inputs!H80</f>
        <v>0</v>
      </c>
      <c r="I80" s="42">
        <f>F_Inputs!I80</f>
        <v>0</v>
      </c>
      <c r="J80" s="42">
        <f>F_Inputs!J80</f>
        <v>0</v>
      </c>
      <c r="K80" s="42">
        <f>F_Inputs!K80</f>
        <v>0</v>
      </c>
      <c r="L80" s="42">
        <f>F_Inputs!L80</f>
        <v>0</v>
      </c>
      <c r="M80" s="42">
        <f>F_Inputs!M80</f>
        <v>0</v>
      </c>
      <c r="N80" s="42">
        <f>F_Inputs!N80</f>
        <v>0</v>
      </c>
      <c r="O80" s="42">
        <f>F_Inputs!O80</f>
        <v>0</v>
      </c>
      <c r="Q80" s="42" t="str">
        <f t="shared" si="22"/>
        <v>CWW3_1</v>
      </c>
      <c r="R80" s="34">
        <f t="shared" si="20"/>
        <v>0</v>
      </c>
      <c r="S80" s="34">
        <f t="shared" si="21"/>
        <v>0</v>
      </c>
      <c r="T80" s="34">
        <f t="shared" si="16"/>
        <v>0</v>
      </c>
      <c r="U80" s="34">
        <f t="shared" si="17"/>
        <v>0</v>
      </c>
      <c r="V80" s="34">
        <f t="shared" si="18"/>
        <v>0</v>
      </c>
      <c r="W80" s="34">
        <f t="shared" si="19"/>
        <v>0</v>
      </c>
      <c r="X80" s="34">
        <f t="shared" si="15"/>
        <v>0</v>
      </c>
    </row>
    <row r="81" spans="1:24">
      <c r="A81" s="42" t="str">
        <f>F_Inputs!A81</f>
        <v>SRN</v>
      </c>
      <c r="B81" s="42" t="str">
        <f>F_Inputs!B81</f>
        <v>CWW3_144TOT_PR24</v>
      </c>
      <c r="C81" s="42" t="str">
        <f>F_Inputs!C81</f>
        <v>EA/NRW environmental programme bioresources (WINEP/NEP) - Sludge treatment -Thickening and/or dewatering; (WINEP/NEP) opex - Total</v>
      </c>
      <c r="D81" s="42" t="str">
        <f>F_Inputs!D81</f>
        <v>£m</v>
      </c>
      <c r="E81" s="42" t="str">
        <f>F_Inputs!E81</f>
        <v>Price Review 2024</v>
      </c>
      <c r="F81" s="42" t="str">
        <f>F_Inputs!F81</f>
        <v/>
      </c>
      <c r="G81" s="42" t="str">
        <f>F_Inputs!G81</f>
        <v/>
      </c>
      <c r="H81" s="42">
        <f>F_Inputs!H81</f>
        <v>0</v>
      </c>
      <c r="I81" s="42">
        <f>F_Inputs!I81</f>
        <v>0</v>
      </c>
      <c r="J81" s="42">
        <f>F_Inputs!J81</f>
        <v>0</v>
      </c>
      <c r="K81" s="42">
        <f>F_Inputs!K81</f>
        <v>0</v>
      </c>
      <c r="L81" s="42">
        <f>F_Inputs!L81</f>
        <v>0</v>
      </c>
      <c r="M81" s="42">
        <f>F_Inputs!M81</f>
        <v>0</v>
      </c>
      <c r="N81" s="42">
        <f>F_Inputs!N81</f>
        <v>0</v>
      </c>
      <c r="O81" s="42">
        <f>F_Inputs!O81</f>
        <v>0</v>
      </c>
      <c r="Q81" s="42" t="str">
        <f t="shared" si="22"/>
        <v>CWW3_1</v>
      </c>
      <c r="R81" s="34">
        <f t="shared" si="20"/>
        <v>0</v>
      </c>
      <c r="S81" s="34">
        <f t="shared" si="21"/>
        <v>0</v>
      </c>
      <c r="T81" s="34">
        <f t="shared" si="16"/>
        <v>0</v>
      </c>
      <c r="U81" s="34">
        <f t="shared" si="17"/>
        <v>0</v>
      </c>
      <c r="V81" s="34">
        <f t="shared" si="18"/>
        <v>0</v>
      </c>
      <c r="W81" s="34">
        <f t="shared" si="19"/>
        <v>0</v>
      </c>
      <c r="X81" s="34">
        <f t="shared" si="15"/>
        <v>0</v>
      </c>
    </row>
    <row r="82" spans="1:24">
      <c r="A82" s="42" t="str">
        <f>F_Inputs!A82</f>
        <v>SRN</v>
      </c>
      <c r="B82" s="42" t="str">
        <f>F_Inputs!B82</f>
        <v>CWW3_145TOT_PR24</v>
      </c>
      <c r="C82" s="42" t="str">
        <f>F_Inputs!C82</f>
        <v>EA/NRW environmental programme bioresources (WINEP/NEP) - Sludge treatment - Thickening and/or dewatering; (WINEP/NEP) totex - Total</v>
      </c>
      <c r="D82" s="42" t="str">
        <f>F_Inputs!D82</f>
        <v>£m</v>
      </c>
      <c r="E82" s="42" t="str">
        <f>F_Inputs!E82</f>
        <v>Price Review 2024</v>
      </c>
      <c r="F82" s="42" t="str">
        <f>F_Inputs!F82</f>
        <v/>
      </c>
      <c r="G82" s="42" t="str">
        <f>F_Inputs!G82</f>
        <v/>
      </c>
      <c r="H82" s="42">
        <f>F_Inputs!H82</f>
        <v>0</v>
      </c>
      <c r="I82" s="42">
        <f>F_Inputs!I82</f>
        <v>0</v>
      </c>
      <c r="J82" s="42">
        <f>F_Inputs!J82</f>
        <v>0</v>
      </c>
      <c r="K82" s="42">
        <f>F_Inputs!K82</f>
        <v>0</v>
      </c>
      <c r="L82" s="42">
        <f>F_Inputs!L82</f>
        <v>0</v>
      </c>
      <c r="M82" s="42">
        <f>F_Inputs!M82</f>
        <v>0</v>
      </c>
      <c r="N82" s="42">
        <f>F_Inputs!N82</f>
        <v>0</v>
      </c>
      <c r="O82" s="42">
        <f>F_Inputs!O82</f>
        <v>0</v>
      </c>
      <c r="Q82" s="42" t="str">
        <f t="shared" si="22"/>
        <v>CWW3_1</v>
      </c>
      <c r="R82" s="34">
        <f t="shared" si="20"/>
        <v>0</v>
      </c>
      <c r="S82" s="34">
        <f t="shared" si="21"/>
        <v>0</v>
      </c>
      <c r="T82" s="34">
        <f t="shared" si="16"/>
        <v>0</v>
      </c>
      <c r="U82" s="34">
        <f t="shared" si="17"/>
        <v>0</v>
      </c>
      <c r="V82" s="34">
        <f t="shared" si="18"/>
        <v>0</v>
      </c>
      <c r="W82" s="34">
        <f t="shared" si="19"/>
        <v>0</v>
      </c>
      <c r="X82" s="34">
        <f t="shared" si="15"/>
        <v>0</v>
      </c>
    </row>
    <row r="83" spans="1:24">
      <c r="A83" s="42" t="str">
        <f>F_Inputs!A83</f>
        <v>SRN</v>
      </c>
      <c r="B83" s="42" t="str">
        <f>F_Inputs!B83</f>
        <v>BIO5_002_PR24</v>
      </c>
      <c r="C83" s="42" t="str">
        <f>F_Inputs!C83</f>
        <v>Bioresources data - Tonnes of dry solids undertaking thickening/dewatering</v>
      </c>
      <c r="D83" s="42" t="str">
        <f>F_Inputs!D83</f>
        <v>ttds/yr</v>
      </c>
      <c r="E83" s="42" t="str">
        <f>F_Inputs!E83</f>
        <v>Price Review 2024</v>
      </c>
      <c r="F83" s="42" t="str">
        <f>F_Inputs!F83</f>
        <v/>
      </c>
      <c r="G83" s="42" t="str">
        <f>F_Inputs!G83</f>
        <v/>
      </c>
      <c r="H83" s="42">
        <f>F_Inputs!H83</f>
        <v>0</v>
      </c>
      <c r="I83" s="42">
        <f>F_Inputs!I83</f>
        <v>0</v>
      </c>
      <c r="J83" s="42">
        <f>F_Inputs!J83</f>
        <v>0</v>
      </c>
      <c r="K83" s="42">
        <f>F_Inputs!K83</f>
        <v>0</v>
      </c>
      <c r="L83" s="42">
        <f>F_Inputs!L83</f>
        <v>0</v>
      </c>
      <c r="M83" s="42">
        <f>F_Inputs!M83</f>
        <v>0</v>
      </c>
      <c r="N83" s="42">
        <f>F_Inputs!N83</f>
        <v>0</v>
      </c>
      <c r="O83" s="42">
        <f>F_Inputs!O83</f>
        <v>0</v>
      </c>
      <c r="Q83" s="42" t="str">
        <f t="shared" si="22"/>
        <v>BIO5_0</v>
      </c>
      <c r="R83" s="34">
        <f t="shared" si="20"/>
        <v>0</v>
      </c>
      <c r="S83" s="34">
        <f t="shared" si="21"/>
        <v>0</v>
      </c>
      <c r="T83" s="34">
        <f t="shared" si="16"/>
        <v>0</v>
      </c>
      <c r="U83" s="34">
        <f t="shared" si="17"/>
        <v>0</v>
      </c>
      <c r="V83" s="34">
        <f t="shared" si="18"/>
        <v>0</v>
      </c>
      <c r="W83" s="34">
        <f t="shared" si="19"/>
        <v>0</v>
      </c>
      <c r="X83" s="34">
        <f t="shared" si="15"/>
        <v>0</v>
      </c>
    </row>
    <row r="84" spans="1:24">
      <c r="A84" s="42" t="str">
        <f>F_Inputs!A84</f>
        <v>SRN</v>
      </c>
      <c r="B84" s="42" t="str">
        <f>F_Inputs!B84</f>
        <v>BIO5_007_PR24</v>
      </c>
      <c r="C84" s="42" t="str">
        <f>F_Inputs!C84</f>
        <v>Bioresources data - Total number of sludge treatment schemes providing sludge thickening and dewatering</v>
      </c>
      <c r="D84" s="42" t="str">
        <f>F_Inputs!D84</f>
        <v>nr</v>
      </c>
      <c r="E84" s="42" t="str">
        <f>F_Inputs!E84</f>
        <v>Price Review 2024</v>
      </c>
      <c r="F84" s="42" t="str">
        <f>F_Inputs!F84</f>
        <v/>
      </c>
      <c r="G84" s="42" t="str">
        <f>F_Inputs!G84</f>
        <v/>
      </c>
      <c r="H84" s="42">
        <f>F_Inputs!H84</f>
        <v>0</v>
      </c>
      <c r="I84" s="42">
        <f>F_Inputs!I84</f>
        <v>0</v>
      </c>
      <c r="J84" s="42">
        <f>F_Inputs!J84</f>
        <v>0</v>
      </c>
      <c r="K84" s="42">
        <f>F_Inputs!K84</f>
        <v>0</v>
      </c>
      <c r="L84" s="42">
        <f>F_Inputs!L84</f>
        <v>0</v>
      </c>
      <c r="M84" s="42">
        <f>F_Inputs!M84</f>
        <v>0</v>
      </c>
      <c r="N84" s="42">
        <f>F_Inputs!N84</f>
        <v>0</v>
      </c>
      <c r="O84" s="42">
        <f>F_Inputs!O84</f>
        <v>0</v>
      </c>
      <c r="Q84" s="42" t="str">
        <f t="shared" si="22"/>
        <v>BIO5_0</v>
      </c>
      <c r="R84" s="34">
        <f t="shared" si="20"/>
        <v>0</v>
      </c>
      <c r="S84" s="34">
        <f t="shared" si="21"/>
        <v>0</v>
      </c>
      <c r="T84" s="34">
        <f t="shared" si="16"/>
        <v>0</v>
      </c>
      <c r="U84" s="34">
        <f t="shared" si="17"/>
        <v>0</v>
      </c>
      <c r="V84" s="34">
        <f t="shared" si="18"/>
        <v>0</v>
      </c>
      <c r="W84" s="34">
        <f t="shared" si="19"/>
        <v>0</v>
      </c>
      <c r="X84" s="34">
        <f t="shared" ref="X84:X128" si="23">IF(OR($Q84="CWW3_0",$Q84="CWW3_1", $Q84= "CWW20_",$Q84="BIO5_0",$Q84="CWW1A_"),O84,0)</f>
        <v>0</v>
      </c>
    </row>
    <row r="85" spans="1:24">
      <c r="A85" s="42" t="str">
        <f>F_Inputs!A85</f>
        <v>TMS</v>
      </c>
      <c r="B85" s="42" t="str">
        <f>F_Inputs!B85</f>
        <v>CWW12_143TOT_PR24</v>
      </c>
      <c r="C85" s="42" t="str">
        <f>F_Inputs!C85</f>
        <v>EA/NRW environmental programme bioresources (WINEP/NEP) - Sludge treatment - Thickening and/or dewatering; (WINEP/NEP) capex - Total</v>
      </c>
      <c r="D85" s="42" t="str">
        <f>F_Inputs!D85</f>
        <v>£m</v>
      </c>
      <c r="E85" s="42" t="str">
        <f>F_Inputs!E85</f>
        <v>Price Review 2024</v>
      </c>
      <c r="F85" s="42" t="str">
        <f>F_Inputs!F85</f>
        <v/>
      </c>
      <c r="G85" s="42" t="str">
        <f>F_Inputs!G85</f>
        <v/>
      </c>
      <c r="H85" s="42" t="str">
        <f>F_Inputs!H85</f>
        <v/>
      </c>
      <c r="I85" s="42">
        <f>F_Inputs!I85</f>
        <v>0</v>
      </c>
      <c r="J85" s="42">
        <f>F_Inputs!J85</f>
        <v>0</v>
      </c>
      <c r="K85" s="42" t="str">
        <f>F_Inputs!K85</f>
        <v/>
      </c>
      <c r="L85" s="42" t="str">
        <f>F_Inputs!L85</f>
        <v/>
      </c>
      <c r="M85" s="42" t="str">
        <f>F_Inputs!M85</f>
        <v/>
      </c>
      <c r="N85" s="42" t="str">
        <f>F_Inputs!N85</f>
        <v/>
      </c>
      <c r="O85" s="42" t="str">
        <f>F_Inputs!O85</f>
        <v/>
      </c>
      <c r="Q85" s="42" t="str">
        <f t="shared" si="22"/>
        <v>CWW12_</v>
      </c>
      <c r="R85" s="34">
        <f t="shared" si="20"/>
        <v>0</v>
      </c>
      <c r="S85" s="34">
        <f t="shared" si="21"/>
        <v>0</v>
      </c>
      <c r="T85" s="34">
        <f t="shared" si="16"/>
        <v>0</v>
      </c>
      <c r="U85" s="34">
        <f t="shared" si="17"/>
        <v>0</v>
      </c>
      <c r="V85" s="34">
        <f t="shared" si="18"/>
        <v>0</v>
      </c>
      <c r="W85" s="34">
        <f t="shared" si="19"/>
        <v>0</v>
      </c>
      <c r="X85" s="34">
        <f t="shared" si="23"/>
        <v>0</v>
      </c>
    </row>
    <row r="86" spans="1:24">
      <c r="A86" s="42" t="str">
        <f>F_Inputs!A86</f>
        <v>TMS</v>
      </c>
      <c r="B86" s="42" t="str">
        <f>F_Inputs!B86</f>
        <v>CWW12_144TOT_PR24</v>
      </c>
      <c r="C86" s="42" t="str">
        <f>F_Inputs!C86</f>
        <v>EA/NRW environmental programme bioresources (WINEP/NEP) - Sludge treatment -Thickening and/or dewatering; (WINEP/NEP) opex - Total</v>
      </c>
      <c r="D86" s="42" t="str">
        <f>F_Inputs!D86</f>
        <v>£m</v>
      </c>
      <c r="E86" s="42" t="str">
        <f>F_Inputs!E86</f>
        <v>Price Review 2024</v>
      </c>
      <c r="F86" s="42" t="str">
        <f>F_Inputs!F86</f>
        <v/>
      </c>
      <c r="G86" s="42" t="str">
        <f>F_Inputs!G86</f>
        <v/>
      </c>
      <c r="H86" s="42" t="str">
        <f>F_Inputs!H86</f>
        <v/>
      </c>
      <c r="I86" s="42">
        <f>F_Inputs!I86</f>
        <v>0</v>
      </c>
      <c r="J86" s="42">
        <f>F_Inputs!J86</f>
        <v>0</v>
      </c>
      <c r="K86" s="42" t="str">
        <f>F_Inputs!K86</f>
        <v/>
      </c>
      <c r="L86" s="42" t="str">
        <f>F_Inputs!L86</f>
        <v/>
      </c>
      <c r="M86" s="42" t="str">
        <f>F_Inputs!M86</f>
        <v/>
      </c>
      <c r="N86" s="42" t="str">
        <f>F_Inputs!N86</f>
        <v/>
      </c>
      <c r="O86" s="42" t="str">
        <f>F_Inputs!O86</f>
        <v/>
      </c>
      <c r="Q86" s="42" t="str">
        <f t="shared" si="22"/>
        <v>CWW12_</v>
      </c>
      <c r="R86" s="34">
        <f t="shared" si="20"/>
        <v>0</v>
      </c>
      <c r="S86" s="34">
        <f t="shared" si="21"/>
        <v>0</v>
      </c>
      <c r="T86" s="34">
        <f t="shared" si="16"/>
        <v>0</v>
      </c>
      <c r="U86" s="34">
        <f t="shared" si="17"/>
        <v>0</v>
      </c>
      <c r="V86" s="34">
        <f t="shared" si="18"/>
        <v>0</v>
      </c>
      <c r="W86" s="34">
        <f t="shared" si="19"/>
        <v>0</v>
      </c>
      <c r="X86" s="34">
        <f t="shared" si="23"/>
        <v>0</v>
      </c>
    </row>
    <row r="87" spans="1:24">
      <c r="A87" s="42" t="str">
        <f>F_Inputs!A87</f>
        <v>TMS</v>
      </c>
      <c r="B87" s="42" t="str">
        <f>F_Inputs!B87</f>
        <v>CWW12_145TOT_PR24</v>
      </c>
      <c r="C87" s="42" t="str">
        <f>F_Inputs!C87</f>
        <v>EA/NRW environmental programme bioresources (WINEP/NEP) - Sludge treatment - Thickening and/or dewatering; (WINEP/NEP) totex - Total</v>
      </c>
      <c r="D87" s="42" t="str">
        <f>F_Inputs!D87</f>
        <v>£m</v>
      </c>
      <c r="E87" s="42" t="str">
        <f>F_Inputs!E87</f>
        <v>Price Review 2024</v>
      </c>
      <c r="F87" s="42" t="str">
        <f>F_Inputs!F87</f>
        <v/>
      </c>
      <c r="G87" s="42" t="str">
        <f>F_Inputs!G87</f>
        <v/>
      </c>
      <c r="H87" s="42" t="str">
        <f>F_Inputs!H87</f>
        <v/>
      </c>
      <c r="I87" s="42">
        <f>F_Inputs!I87</f>
        <v>0</v>
      </c>
      <c r="J87" s="42">
        <f>F_Inputs!J87</f>
        <v>0</v>
      </c>
      <c r="K87" s="42" t="str">
        <f>F_Inputs!K87</f>
        <v/>
      </c>
      <c r="L87" s="42" t="str">
        <f>F_Inputs!L87</f>
        <v/>
      </c>
      <c r="M87" s="42" t="str">
        <f>F_Inputs!M87</f>
        <v/>
      </c>
      <c r="N87" s="42" t="str">
        <f>F_Inputs!N87</f>
        <v/>
      </c>
      <c r="O87" s="42" t="str">
        <f>F_Inputs!O87</f>
        <v/>
      </c>
      <c r="Q87" s="42" t="str">
        <f t="shared" si="22"/>
        <v>CWW12_</v>
      </c>
      <c r="R87" s="34">
        <f t="shared" si="20"/>
        <v>0</v>
      </c>
      <c r="S87" s="34">
        <f t="shared" si="21"/>
        <v>0</v>
      </c>
      <c r="T87" s="34">
        <f t="shared" si="16"/>
        <v>0</v>
      </c>
      <c r="U87" s="34">
        <f t="shared" si="17"/>
        <v>0</v>
      </c>
      <c r="V87" s="34">
        <f t="shared" si="18"/>
        <v>0</v>
      </c>
      <c r="W87" s="34">
        <f t="shared" si="19"/>
        <v>0</v>
      </c>
      <c r="X87" s="34">
        <f t="shared" si="23"/>
        <v>0</v>
      </c>
    </row>
    <row r="88" spans="1:24">
      <c r="A88" s="42" t="str">
        <f>F_Inputs!A88</f>
        <v>TMS</v>
      </c>
      <c r="B88" s="42" t="str">
        <f>F_Inputs!B88</f>
        <v>CWW17_143TOT_PR24</v>
      </c>
      <c r="C88" s="42" t="str">
        <f>F_Inputs!C88</f>
        <v>EA/NRW environmental programme bioresources (WINEP/NEP) - Sludge treatment - Thickening and/or dewatering; (WINEP/NEP) capex - Total</v>
      </c>
      <c r="D88" s="42" t="str">
        <f>F_Inputs!D88</f>
        <v>£m</v>
      </c>
      <c r="E88" s="42" t="str">
        <f>F_Inputs!E88</f>
        <v>Price Review 2024</v>
      </c>
      <c r="F88" s="42" t="str">
        <f>F_Inputs!F88</f>
        <v/>
      </c>
      <c r="G88" s="42" t="str">
        <f>F_Inputs!G88</f>
        <v/>
      </c>
      <c r="H88" s="42" t="str">
        <f>F_Inputs!H88</f>
        <v/>
      </c>
      <c r="I88" s="42">
        <f>F_Inputs!I88</f>
        <v>0</v>
      </c>
      <c r="J88" s="42">
        <f>F_Inputs!J88</f>
        <v>0</v>
      </c>
      <c r="K88" s="42">
        <f>F_Inputs!K88</f>
        <v>0</v>
      </c>
      <c r="L88" s="42">
        <f>F_Inputs!L88</f>
        <v>0</v>
      </c>
      <c r="M88" s="42">
        <f>F_Inputs!M88</f>
        <v>0</v>
      </c>
      <c r="N88" s="42">
        <f>F_Inputs!N88</f>
        <v>0</v>
      </c>
      <c r="O88" s="42">
        <f>F_Inputs!O88</f>
        <v>0</v>
      </c>
      <c r="Q88" s="42" t="str">
        <f t="shared" si="22"/>
        <v>CWW17_</v>
      </c>
      <c r="R88" s="34">
        <f t="shared" si="20"/>
        <v>0</v>
      </c>
      <c r="S88" s="34">
        <f t="shared" si="21"/>
        <v>0</v>
      </c>
      <c r="T88" s="34">
        <f t="shared" si="16"/>
        <v>0</v>
      </c>
      <c r="U88" s="34">
        <f t="shared" si="17"/>
        <v>0</v>
      </c>
      <c r="V88" s="34">
        <f t="shared" si="18"/>
        <v>0</v>
      </c>
      <c r="W88" s="34">
        <f t="shared" si="19"/>
        <v>0</v>
      </c>
      <c r="X88" s="34">
        <f t="shared" si="23"/>
        <v>0</v>
      </c>
    </row>
    <row r="89" spans="1:24">
      <c r="A89" s="42" t="str">
        <f>F_Inputs!A89</f>
        <v>TMS</v>
      </c>
      <c r="B89" s="42" t="str">
        <f>F_Inputs!B89</f>
        <v>CWW17_144TOT_PR24</v>
      </c>
      <c r="C89" s="42" t="str">
        <f>F_Inputs!C89</f>
        <v>EA/NRW environmental programme bioresources (WINEP/NEP) - Sludge treatment -Thickening and/or dewatering; (WINEP/NEP) opex - Total</v>
      </c>
      <c r="D89" s="42" t="str">
        <f>F_Inputs!D89</f>
        <v>£m</v>
      </c>
      <c r="E89" s="42" t="str">
        <f>F_Inputs!E89</f>
        <v>Price Review 2024</v>
      </c>
      <c r="F89" s="42" t="str">
        <f>F_Inputs!F89</f>
        <v/>
      </c>
      <c r="G89" s="42" t="str">
        <f>F_Inputs!G89</f>
        <v/>
      </c>
      <c r="H89" s="42" t="str">
        <f>F_Inputs!H89</f>
        <v/>
      </c>
      <c r="I89" s="42">
        <f>F_Inputs!I89</f>
        <v>0</v>
      </c>
      <c r="J89" s="42">
        <f>F_Inputs!J89</f>
        <v>0</v>
      </c>
      <c r="K89" s="42">
        <f>F_Inputs!K89</f>
        <v>0</v>
      </c>
      <c r="L89" s="42">
        <f>F_Inputs!L89</f>
        <v>0</v>
      </c>
      <c r="M89" s="42">
        <f>F_Inputs!M89</f>
        <v>0</v>
      </c>
      <c r="N89" s="42">
        <f>F_Inputs!N89</f>
        <v>0</v>
      </c>
      <c r="O89" s="42">
        <f>F_Inputs!O89</f>
        <v>0</v>
      </c>
      <c r="Q89" s="42" t="str">
        <f t="shared" si="22"/>
        <v>CWW17_</v>
      </c>
      <c r="R89" s="34">
        <f t="shared" si="20"/>
        <v>0</v>
      </c>
      <c r="S89" s="34">
        <f t="shared" si="21"/>
        <v>0</v>
      </c>
      <c r="T89" s="34">
        <f t="shared" si="16"/>
        <v>0</v>
      </c>
      <c r="U89" s="34">
        <f t="shared" si="17"/>
        <v>0</v>
      </c>
      <c r="V89" s="34">
        <f t="shared" si="18"/>
        <v>0</v>
      </c>
      <c r="W89" s="34">
        <f t="shared" si="19"/>
        <v>0</v>
      </c>
      <c r="X89" s="34">
        <f t="shared" si="23"/>
        <v>0</v>
      </c>
    </row>
    <row r="90" spans="1:24">
      <c r="A90" s="42" t="str">
        <f>F_Inputs!A90</f>
        <v>TMS</v>
      </c>
      <c r="B90" s="42" t="str">
        <f>F_Inputs!B90</f>
        <v>CWW17_145TOT_PR24</v>
      </c>
      <c r="C90" s="42" t="str">
        <f>F_Inputs!C90</f>
        <v>EA/NRW environmental programme bioresources (WINEP/NEP) - Sludge treatment - Thickening and/or dewatering; (WINEP/NEP) totex - Total</v>
      </c>
      <c r="D90" s="42" t="str">
        <f>F_Inputs!D90</f>
        <v>£m</v>
      </c>
      <c r="E90" s="42" t="str">
        <f>F_Inputs!E90</f>
        <v>Price Review 2024</v>
      </c>
      <c r="F90" s="42" t="str">
        <f>F_Inputs!F90</f>
        <v/>
      </c>
      <c r="G90" s="42" t="str">
        <f>F_Inputs!G90</f>
        <v/>
      </c>
      <c r="H90" s="42" t="str">
        <f>F_Inputs!H90</f>
        <v/>
      </c>
      <c r="I90" s="42">
        <f>F_Inputs!I90</f>
        <v>0</v>
      </c>
      <c r="J90" s="42">
        <f>F_Inputs!J90</f>
        <v>0</v>
      </c>
      <c r="K90" s="42">
        <f>F_Inputs!K90</f>
        <v>0</v>
      </c>
      <c r="L90" s="42">
        <f>F_Inputs!L90</f>
        <v>0</v>
      </c>
      <c r="M90" s="42">
        <f>F_Inputs!M90</f>
        <v>0</v>
      </c>
      <c r="N90" s="42">
        <f>F_Inputs!N90</f>
        <v>0</v>
      </c>
      <c r="O90" s="42">
        <f>F_Inputs!O90</f>
        <v>0</v>
      </c>
      <c r="Q90" s="42" t="str">
        <f t="shared" si="22"/>
        <v>CWW17_</v>
      </c>
      <c r="R90" s="34">
        <f t="shared" si="20"/>
        <v>0</v>
      </c>
      <c r="S90" s="34">
        <f t="shared" si="21"/>
        <v>0</v>
      </c>
      <c r="T90" s="34">
        <f t="shared" si="16"/>
        <v>0</v>
      </c>
      <c r="U90" s="34">
        <f t="shared" si="17"/>
        <v>0</v>
      </c>
      <c r="V90" s="34">
        <f t="shared" si="18"/>
        <v>0</v>
      </c>
      <c r="W90" s="34">
        <f t="shared" si="19"/>
        <v>0</v>
      </c>
      <c r="X90" s="34">
        <f t="shared" si="23"/>
        <v>0</v>
      </c>
    </row>
    <row r="91" spans="1:24">
      <c r="A91" s="42" t="str">
        <f>F_Inputs!A91</f>
        <v>TMS</v>
      </c>
      <c r="B91" s="42" t="str">
        <f>F_Inputs!B91</f>
        <v>CWW3_143TOT_PR24</v>
      </c>
      <c r="C91" s="42" t="str">
        <f>F_Inputs!C91</f>
        <v>EA/NRW environmental programme bioresources (WINEP/NEP) - Sludge treatment - Thickening and/or dewatering; (WINEP/NEP) capex - Total</v>
      </c>
      <c r="D91" s="42" t="str">
        <f>F_Inputs!D91</f>
        <v>£m</v>
      </c>
      <c r="E91" s="42" t="str">
        <f>F_Inputs!E91</f>
        <v>Price Review 2024</v>
      </c>
      <c r="F91" s="42" t="str">
        <f>F_Inputs!F91</f>
        <v/>
      </c>
      <c r="G91" s="42" t="str">
        <f>F_Inputs!G91</f>
        <v/>
      </c>
      <c r="H91" s="42">
        <f>F_Inputs!H91</f>
        <v>0</v>
      </c>
      <c r="I91" s="42">
        <f>F_Inputs!I91</f>
        <v>0</v>
      </c>
      <c r="J91" s="42">
        <f>F_Inputs!J91</f>
        <v>0</v>
      </c>
      <c r="K91" s="42">
        <f>F_Inputs!K91</f>
        <v>0</v>
      </c>
      <c r="L91" s="42">
        <f>F_Inputs!L91</f>
        <v>0</v>
      </c>
      <c r="M91" s="42">
        <f>F_Inputs!M91</f>
        <v>0</v>
      </c>
      <c r="N91" s="42">
        <f>F_Inputs!N91</f>
        <v>0</v>
      </c>
      <c r="O91" s="42">
        <f>F_Inputs!O91</f>
        <v>0</v>
      </c>
      <c r="Q91" s="42" t="str">
        <f t="shared" si="22"/>
        <v>CWW3_1</v>
      </c>
      <c r="R91" s="34">
        <f t="shared" si="20"/>
        <v>0</v>
      </c>
      <c r="S91" s="34">
        <f t="shared" si="21"/>
        <v>0</v>
      </c>
      <c r="T91" s="34">
        <f t="shared" si="16"/>
        <v>0</v>
      </c>
      <c r="U91" s="34">
        <f t="shared" si="17"/>
        <v>0</v>
      </c>
      <c r="V91" s="34">
        <f t="shared" si="18"/>
        <v>0</v>
      </c>
      <c r="W91" s="34">
        <f t="shared" si="19"/>
        <v>0</v>
      </c>
      <c r="X91" s="34">
        <f t="shared" si="23"/>
        <v>0</v>
      </c>
    </row>
    <row r="92" spans="1:24">
      <c r="A92" s="42" t="str">
        <f>F_Inputs!A92</f>
        <v>TMS</v>
      </c>
      <c r="B92" s="42" t="str">
        <f>F_Inputs!B92</f>
        <v>CWW3_144TOT_PR24</v>
      </c>
      <c r="C92" s="42" t="str">
        <f>F_Inputs!C92</f>
        <v>EA/NRW environmental programme bioresources (WINEP/NEP) - Sludge treatment -Thickening and/or dewatering; (WINEP/NEP) opex - Total</v>
      </c>
      <c r="D92" s="42" t="str">
        <f>F_Inputs!D92</f>
        <v>£m</v>
      </c>
      <c r="E92" s="42" t="str">
        <f>F_Inputs!E92</f>
        <v>Price Review 2024</v>
      </c>
      <c r="F92" s="42" t="str">
        <f>F_Inputs!F92</f>
        <v/>
      </c>
      <c r="G92" s="42" t="str">
        <f>F_Inputs!G92</f>
        <v/>
      </c>
      <c r="H92" s="42">
        <f>F_Inputs!H92</f>
        <v>0</v>
      </c>
      <c r="I92" s="42">
        <f>F_Inputs!I92</f>
        <v>0</v>
      </c>
      <c r="J92" s="42">
        <f>F_Inputs!J92</f>
        <v>0</v>
      </c>
      <c r="K92" s="42">
        <f>F_Inputs!K92</f>
        <v>0</v>
      </c>
      <c r="L92" s="42">
        <f>F_Inputs!L92</f>
        <v>0</v>
      </c>
      <c r="M92" s="42">
        <f>F_Inputs!M92</f>
        <v>0</v>
      </c>
      <c r="N92" s="42">
        <f>F_Inputs!N92</f>
        <v>0</v>
      </c>
      <c r="O92" s="42">
        <f>F_Inputs!O92</f>
        <v>0</v>
      </c>
      <c r="Q92" s="42" t="str">
        <f t="shared" si="22"/>
        <v>CWW3_1</v>
      </c>
      <c r="R92" s="34">
        <f t="shared" si="20"/>
        <v>0</v>
      </c>
      <c r="S92" s="34">
        <f t="shared" si="21"/>
        <v>0</v>
      </c>
      <c r="T92" s="34">
        <f t="shared" si="16"/>
        <v>0</v>
      </c>
      <c r="U92" s="34">
        <f t="shared" si="17"/>
        <v>0</v>
      </c>
      <c r="V92" s="34">
        <f t="shared" si="18"/>
        <v>0</v>
      </c>
      <c r="W92" s="34">
        <f t="shared" si="19"/>
        <v>0</v>
      </c>
      <c r="X92" s="34">
        <f t="shared" si="23"/>
        <v>0</v>
      </c>
    </row>
    <row r="93" spans="1:24">
      <c r="A93" s="42" t="str">
        <f>F_Inputs!A93</f>
        <v>TMS</v>
      </c>
      <c r="B93" s="42" t="str">
        <f>F_Inputs!B93</f>
        <v>CWW3_145TOT_PR24</v>
      </c>
      <c r="C93" s="42" t="str">
        <f>F_Inputs!C93</f>
        <v>EA/NRW environmental programme bioresources (WINEP/NEP) - Sludge treatment - Thickening and/or dewatering; (WINEP/NEP) totex - Total</v>
      </c>
      <c r="D93" s="42" t="str">
        <f>F_Inputs!D93</f>
        <v>£m</v>
      </c>
      <c r="E93" s="42" t="str">
        <f>F_Inputs!E93</f>
        <v>Price Review 2024</v>
      </c>
      <c r="F93" s="42" t="str">
        <f>F_Inputs!F93</f>
        <v/>
      </c>
      <c r="G93" s="42" t="str">
        <f>F_Inputs!G93</f>
        <v/>
      </c>
      <c r="H93" s="42">
        <f>F_Inputs!H93</f>
        <v>0</v>
      </c>
      <c r="I93" s="42">
        <f>F_Inputs!I93</f>
        <v>0</v>
      </c>
      <c r="J93" s="42">
        <f>F_Inputs!J93</f>
        <v>0</v>
      </c>
      <c r="K93" s="42">
        <f>F_Inputs!K93</f>
        <v>0</v>
      </c>
      <c r="L93" s="42">
        <f>F_Inputs!L93</f>
        <v>0</v>
      </c>
      <c r="M93" s="42">
        <f>F_Inputs!M93</f>
        <v>0</v>
      </c>
      <c r="N93" s="42">
        <f>F_Inputs!N93</f>
        <v>0</v>
      </c>
      <c r="O93" s="42">
        <f>F_Inputs!O93</f>
        <v>0</v>
      </c>
      <c r="Q93" s="42" t="str">
        <f t="shared" si="22"/>
        <v>CWW3_1</v>
      </c>
      <c r="R93" s="34">
        <f t="shared" si="20"/>
        <v>0</v>
      </c>
      <c r="S93" s="34">
        <f t="shared" si="21"/>
        <v>0</v>
      </c>
      <c r="T93" s="34">
        <f t="shared" si="16"/>
        <v>0</v>
      </c>
      <c r="U93" s="34">
        <f t="shared" si="17"/>
        <v>0</v>
      </c>
      <c r="V93" s="34">
        <f t="shared" si="18"/>
        <v>0</v>
      </c>
      <c r="W93" s="34">
        <f t="shared" si="19"/>
        <v>0</v>
      </c>
      <c r="X93" s="34">
        <f t="shared" si="23"/>
        <v>0</v>
      </c>
    </row>
    <row r="94" spans="1:24">
      <c r="A94" s="42" t="str">
        <f>F_Inputs!A94</f>
        <v>TMS</v>
      </c>
      <c r="B94" s="42" t="str">
        <f>F_Inputs!B94</f>
        <v>BIO5_002_PR24</v>
      </c>
      <c r="C94" s="42" t="str">
        <f>F_Inputs!C94</f>
        <v>Bioresources data - Tonnes of dry solids undertaking thickening/dewatering</v>
      </c>
      <c r="D94" s="42" t="str">
        <f>F_Inputs!D94</f>
        <v>ttds/yr</v>
      </c>
      <c r="E94" s="42" t="str">
        <f>F_Inputs!E94</f>
        <v>Price Review 2024</v>
      </c>
      <c r="F94" s="42" t="str">
        <f>F_Inputs!F94</f>
        <v/>
      </c>
      <c r="G94" s="42" t="str">
        <f>F_Inputs!G94</f>
        <v/>
      </c>
      <c r="H94" s="42" t="str">
        <f>F_Inputs!H94</f>
        <v/>
      </c>
      <c r="I94" s="42" t="str">
        <f>F_Inputs!I94</f>
        <v/>
      </c>
      <c r="J94" s="42" t="str">
        <f>F_Inputs!J94</f>
        <v/>
      </c>
      <c r="K94" s="42" t="str">
        <f>F_Inputs!K94</f>
        <v/>
      </c>
      <c r="L94" s="42" t="str">
        <f>F_Inputs!L94</f>
        <v/>
      </c>
      <c r="M94" s="42" t="str">
        <f>F_Inputs!M94</f>
        <v/>
      </c>
      <c r="N94" s="42" t="str">
        <f>F_Inputs!N94</f>
        <v/>
      </c>
      <c r="O94" s="42" t="str">
        <f>F_Inputs!O94</f>
        <v/>
      </c>
      <c r="Q94" s="42" t="str">
        <f t="shared" si="22"/>
        <v>BIO5_0</v>
      </c>
      <c r="R94" s="34">
        <f t="shared" si="20"/>
        <v>0</v>
      </c>
      <c r="S94" s="34">
        <f t="shared" si="21"/>
        <v>0</v>
      </c>
      <c r="T94" s="34" t="str">
        <f t="shared" ref="T94:T128" si="24">IF(OR($Q94="CWW3_0",$Q94="CWW3_1", $Q94= "CWW20_",$Q94="BIO5_0",$Q94="CWW1A_"),K94,0)</f>
        <v/>
      </c>
      <c r="U94" s="34" t="str">
        <f t="shared" ref="U94:U128" si="25">IF(OR($Q94="CWW3_0",$Q94="CWW3_1", $Q94= "CWW20_",$Q94="BIO5_0",$Q94="CWW1A_"),L94,0)</f>
        <v/>
      </c>
      <c r="V94" s="34" t="str">
        <f t="shared" ref="V94:V128" si="26">IF(OR($Q94="CWW3_0",$Q94="CWW3_1", $Q94= "CWW20_",$Q94="BIO5_0",$Q94="CWW1A_"),M94,0)</f>
        <v/>
      </c>
      <c r="W94" s="34" t="str">
        <f t="shared" ref="W94:W128" si="27">IF(OR($Q94="CWW3_0",$Q94="CWW3_1", $Q94= "CWW20_",$Q94="BIO5_0",$Q94="CWW1A_"),N94,0)</f>
        <v/>
      </c>
      <c r="X94" s="34" t="str">
        <f t="shared" si="23"/>
        <v/>
      </c>
    </row>
    <row r="95" spans="1:24">
      <c r="A95" s="42" t="str">
        <f>F_Inputs!A95</f>
        <v>TMS</v>
      </c>
      <c r="B95" s="42" t="str">
        <f>F_Inputs!B95</f>
        <v>BIO5_007_PR24</v>
      </c>
      <c r="C95" s="42" t="str">
        <f>F_Inputs!C95</f>
        <v>Bioresources data - Total number of sludge treatment schemes providing sludge thickening and dewatering</v>
      </c>
      <c r="D95" s="42" t="str">
        <f>F_Inputs!D95</f>
        <v>nr</v>
      </c>
      <c r="E95" s="42" t="str">
        <f>F_Inputs!E95</f>
        <v>Price Review 2024</v>
      </c>
      <c r="F95" s="42" t="str">
        <f>F_Inputs!F95</f>
        <v/>
      </c>
      <c r="G95" s="42" t="str">
        <f>F_Inputs!G95</f>
        <v/>
      </c>
      <c r="H95" s="42" t="str">
        <f>F_Inputs!H95</f>
        <v/>
      </c>
      <c r="I95" s="42" t="str">
        <f>F_Inputs!I95</f>
        <v/>
      </c>
      <c r="J95" s="42" t="str">
        <f>F_Inputs!J95</f>
        <v/>
      </c>
      <c r="K95" s="42" t="str">
        <f>F_Inputs!K95</f>
        <v/>
      </c>
      <c r="L95" s="42" t="str">
        <f>F_Inputs!L95</f>
        <v/>
      </c>
      <c r="M95" s="42" t="str">
        <f>F_Inputs!M95</f>
        <v/>
      </c>
      <c r="N95" s="42" t="str">
        <f>F_Inputs!N95</f>
        <v/>
      </c>
      <c r="O95" s="42" t="str">
        <f>F_Inputs!O95</f>
        <v/>
      </c>
      <c r="Q95" s="42" t="str">
        <f t="shared" si="22"/>
        <v>BIO5_0</v>
      </c>
      <c r="R95" s="34">
        <f t="shared" si="20"/>
        <v>0</v>
      </c>
      <c r="S95" s="34">
        <f t="shared" si="21"/>
        <v>0</v>
      </c>
      <c r="T95" s="34" t="str">
        <f t="shared" si="24"/>
        <v/>
      </c>
      <c r="U95" s="34" t="str">
        <f t="shared" si="25"/>
        <v/>
      </c>
      <c r="V95" s="34" t="str">
        <f t="shared" si="26"/>
        <v/>
      </c>
      <c r="W95" s="34" t="str">
        <f t="shared" si="27"/>
        <v/>
      </c>
      <c r="X95" s="34" t="str">
        <f t="shared" si="23"/>
        <v/>
      </c>
    </row>
    <row r="96" spans="1:24">
      <c r="A96" s="42" t="str">
        <f>F_Inputs!A96</f>
        <v>NWT</v>
      </c>
      <c r="B96" s="42" t="str">
        <f>F_Inputs!B96</f>
        <v>CWW12_143TOT_PR24</v>
      </c>
      <c r="C96" s="42" t="str">
        <f>F_Inputs!C96</f>
        <v>EA/NRW environmental programme bioresources (WINEP/NEP) - Sludge treatment - Thickening and/or dewatering; (WINEP/NEP) capex - Total</v>
      </c>
      <c r="D96" s="42" t="str">
        <f>F_Inputs!D96</f>
        <v>£m</v>
      </c>
      <c r="E96" s="42" t="str">
        <f>F_Inputs!E96</f>
        <v>Price Review 2024</v>
      </c>
      <c r="F96" s="42" t="str">
        <f>F_Inputs!F96</f>
        <v/>
      </c>
      <c r="G96" s="42" t="str">
        <f>F_Inputs!G96</f>
        <v/>
      </c>
      <c r="H96" s="42" t="str">
        <f>F_Inputs!H96</f>
        <v/>
      </c>
      <c r="I96" s="42">
        <f>F_Inputs!I96</f>
        <v>0</v>
      </c>
      <c r="J96" s="42">
        <f>F_Inputs!J96</f>
        <v>0</v>
      </c>
      <c r="K96" s="42" t="str">
        <f>F_Inputs!K96</f>
        <v/>
      </c>
      <c r="L96" s="42" t="str">
        <f>F_Inputs!L96</f>
        <v/>
      </c>
      <c r="M96" s="42" t="str">
        <f>F_Inputs!M96</f>
        <v/>
      </c>
      <c r="N96" s="42" t="str">
        <f>F_Inputs!N96</f>
        <v/>
      </c>
      <c r="O96" s="42" t="str">
        <f>F_Inputs!O96</f>
        <v/>
      </c>
      <c r="Q96" s="42" t="str">
        <f t="shared" si="22"/>
        <v>CWW12_</v>
      </c>
      <c r="R96" s="34">
        <f t="shared" si="20"/>
        <v>0</v>
      </c>
      <c r="S96" s="34">
        <f t="shared" si="21"/>
        <v>0</v>
      </c>
      <c r="T96" s="34">
        <f t="shared" si="24"/>
        <v>0</v>
      </c>
      <c r="U96" s="34">
        <f t="shared" si="25"/>
        <v>0</v>
      </c>
      <c r="V96" s="34">
        <f t="shared" si="26"/>
        <v>0</v>
      </c>
      <c r="W96" s="34">
        <f t="shared" si="27"/>
        <v>0</v>
      </c>
      <c r="X96" s="34">
        <f t="shared" si="23"/>
        <v>0</v>
      </c>
    </row>
    <row r="97" spans="1:24">
      <c r="A97" s="42" t="str">
        <f>F_Inputs!A97</f>
        <v>NWT</v>
      </c>
      <c r="B97" s="42" t="str">
        <f>F_Inputs!B97</f>
        <v>CWW12_144TOT_PR24</v>
      </c>
      <c r="C97" s="42" t="str">
        <f>F_Inputs!C97</f>
        <v>EA/NRW environmental programme bioresources (WINEP/NEP) - Sludge treatment -Thickening and/or dewatering; (WINEP/NEP) opex - Total</v>
      </c>
      <c r="D97" s="42" t="str">
        <f>F_Inputs!D97</f>
        <v>£m</v>
      </c>
      <c r="E97" s="42" t="str">
        <f>F_Inputs!E97</f>
        <v>Price Review 2024</v>
      </c>
      <c r="F97" s="42" t="str">
        <f>F_Inputs!F97</f>
        <v/>
      </c>
      <c r="G97" s="42" t="str">
        <f>F_Inputs!G97</f>
        <v/>
      </c>
      <c r="H97" s="42" t="str">
        <f>F_Inputs!H97</f>
        <v/>
      </c>
      <c r="I97" s="42">
        <f>F_Inputs!I97</f>
        <v>0</v>
      </c>
      <c r="J97" s="42">
        <f>F_Inputs!J97</f>
        <v>0</v>
      </c>
      <c r="K97" s="42" t="str">
        <f>F_Inputs!K97</f>
        <v/>
      </c>
      <c r="L97" s="42" t="str">
        <f>F_Inputs!L97</f>
        <v/>
      </c>
      <c r="M97" s="42" t="str">
        <f>F_Inputs!M97</f>
        <v/>
      </c>
      <c r="N97" s="42" t="str">
        <f>F_Inputs!N97</f>
        <v/>
      </c>
      <c r="O97" s="42" t="str">
        <f>F_Inputs!O97</f>
        <v/>
      </c>
      <c r="Q97" s="42" t="str">
        <f t="shared" si="22"/>
        <v>CWW12_</v>
      </c>
      <c r="R97" s="34">
        <f t="shared" si="20"/>
        <v>0</v>
      </c>
      <c r="S97" s="34">
        <f t="shared" si="21"/>
        <v>0</v>
      </c>
      <c r="T97" s="34">
        <f t="shared" si="24"/>
        <v>0</v>
      </c>
      <c r="U97" s="34">
        <f t="shared" si="25"/>
        <v>0</v>
      </c>
      <c r="V97" s="34">
        <f t="shared" si="26"/>
        <v>0</v>
      </c>
      <c r="W97" s="34">
        <f t="shared" si="27"/>
        <v>0</v>
      </c>
      <c r="X97" s="34">
        <f t="shared" si="23"/>
        <v>0</v>
      </c>
    </row>
    <row r="98" spans="1:24">
      <c r="A98" s="42" t="str">
        <f>F_Inputs!A98</f>
        <v>NWT</v>
      </c>
      <c r="B98" s="42" t="str">
        <f>F_Inputs!B98</f>
        <v>CWW12_145TOT_PR24</v>
      </c>
      <c r="C98" s="42" t="str">
        <f>F_Inputs!C98</f>
        <v>EA/NRW environmental programme bioresources (WINEP/NEP) - Sludge treatment - Thickening and/or dewatering; (WINEP/NEP) totex - Total</v>
      </c>
      <c r="D98" s="42" t="str">
        <f>F_Inputs!D98</f>
        <v>£m</v>
      </c>
      <c r="E98" s="42" t="str">
        <f>F_Inputs!E98</f>
        <v>Price Review 2024</v>
      </c>
      <c r="F98" s="42" t="str">
        <f>F_Inputs!F98</f>
        <v/>
      </c>
      <c r="G98" s="42" t="str">
        <f>F_Inputs!G98</f>
        <v/>
      </c>
      <c r="H98" s="42" t="str">
        <f>F_Inputs!H98</f>
        <v/>
      </c>
      <c r="I98" s="42">
        <f>F_Inputs!I98</f>
        <v>0</v>
      </c>
      <c r="J98" s="42">
        <f>F_Inputs!J98</f>
        <v>0</v>
      </c>
      <c r="K98" s="42" t="str">
        <f>F_Inputs!K98</f>
        <v/>
      </c>
      <c r="L98" s="42" t="str">
        <f>F_Inputs!L98</f>
        <v/>
      </c>
      <c r="M98" s="42" t="str">
        <f>F_Inputs!M98</f>
        <v/>
      </c>
      <c r="N98" s="42" t="str">
        <f>F_Inputs!N98</f>
        <v/>
      </c>
      <c r="O98" s="42" t="str">
        <f>F_Inputs!O98</f>
        <v/>
      </c>
      <c r="Q98" s="42" t="str">
        <f t="shared" si="22"/>
        <v>CWW12_</v>
      </c>
      <c r="R98" s="34">
        <f t="shared" si="20"/>
        <v>0</v>
      </c>
      <c r="S98" s="34">
        <f t="shared" si="21"/>
        <v>0</v>
      </c>
      <c r="T98" s="34">
        <f t="shared" si="24"/>
        <v>0</v>
      </c>
      <c r="U98" s="34">
        <f t="shared" si="25"/>
        <v>0</v>
      </c>
      <c r="V98" s="34">
        <f t="shared" si="26"/>
        <v>0</v>
      </c>
      <c r="W98" s="34">
        <f t="shared" si="27"/>
        <v>0</v>
      </c>
      <c r="X98" s="34">
        <f t="shared" si="23"/>
        <v>0</v>
      </c>
    </row>
    <row r="99" spans="1:24">
      <c r="A99" s="42" t="str">
        <f>F_Inputs!A99</f>
        <v>NWT</v>
      </c>
      <c r="B99" s="42" t="str">
        <f>F_Inputs!B99</f>
        <v>CWW17_143TOT_PR24</v>
      </c>
      <c r="C99" s="42" t="str">
        <f>F_Inputs!C99</f>
        <v>EA/NRW environmental programme bioresources (WINEP/NEP) - Sludge treatment - Thickening and/or dewatering; (WINEP/NEP) capex - Total</v>
      </c>
      <c r="D99" s="42" t="str">
        <f>F_Inputs!D99</f>
        <v>£m</v>
      </c>
      <c r="E99" s="42" t="str">
        <f>F_Inputs!E99</f>
        <v>Price Review 2024</v>
      </c>
      <c r="F99" s="42" t="str">
        <f>F_Inputs!F99</f>
        <v/>
      </c>
      <c r="G99" s="42" t="str">
        <f>F_Inputs!G99</f>
        <v/>
      </c>
      <c r="H99" s="42" t="str">
        <f>F_Inputs!H99</f>
        <v/>
      </c>
      <c r="I99" s="42">
        <f>F_Inputs!I99</f>
        <v>0</v>
      </c>
      <c r="J99" s="42">
        <f>F_Inputs!J99</f>
        <v>0</v>
      </c>
      <c r="K99" s="42">
        <f>F_Inputs!K99</f>
        <v>0</v>
      </c>
      <c r="L99" s="42">
        <f>F_Inputs!L99</f>
        <v>0</v>
      </c>
      <c r="M99" s="42">
        <f>F_Inputs!M99</f>
        <v>0</v>
      </c>
      <c r="N99" s="42">
        <f>F_Inputs!N99</f>
        <v>0</v>
      </c>
      <c r="O99" s="42">
        <f>F_Inputs!O99</f>
        <v>0</v>
      </c>
      <c r="Q99" s="42" t="str">
        <f t="shared" si="22"/>
        <v>CWW17_</v>
      </c>
      <c r="R99" s="34">
        <f t="shared" si="20"/>
        <v>0</v>
      </c>
      <c r="S99" s="34">
        <f t="shared" si="21"/>
        <v>0</v>
      </c>
      <c r="T99" s="34">
        <f t="shared" si="24"/>
        <v>0</v>
      </c>
      <c r="U99" s="34">
        <f t="shared" si="25"/>
        <v>0</v>
      </c>
      <c r="V99" s="34">
        <f t="shared" si="26"/>
        <v>0</v>
      </c>
      <c r="W99" s="34">
        <f t="shared" si="27"/>
        <v>0</v>
      </c>
      <c r="X99" s="34">
        <f t="shared" si="23"/>
        <v>0</v>
      </c>
    </row>
    <row r="100" spans="1:24">
      <c r="A100" s="42" t="str">
        <f>F_Inputs!A100</f>
        <v>NWT</v>
      </c>
      <c r="B100" s="42" t="str">
        <f>F_Inputs!B100</f>
        <v>CWW17_144TOT_PR24</v>
      </c>
      <c r="C100" s="42" t="str">
        <f>F_Inputs!C100</f>
        <v>EA/NRW environmental programme bioresources (WINEP/NEP) - Sludge treatment -Thickening and/or dewatering; (WINEP/NEP) opex - Total</v>
      </c>
      <c r="D100" s="42" t="str">
        <f>F_Inputs!D100</f>
        <v>£m</v>
      </c>
      <c r="E100" s="42" t="str">
        <f>F_Inputs!E100</f>
        <v>Price Review 2024</v>
      </c>
      <c r="F100" s="42" t="str">
        <f>F_Inputs!F100</f>
        <v/>
      </c>
      <c r="G100" s="42" t="str">
        <f>F_Inputs!G100</f>
        <v/>
      </c>
      <c r="H100" s="42" t="str">
        <f>F_Inputs!H100</f>
        <v/>
      </c>
      <c r="I100" s="42">
        <f>F_Inputs!I100</f>
        <v>0</v>
      </c>
      <c r="J100" s="42">
        <f>F_Inputs!J100</f>
        <v>0</v>
      </c>
      <c r="K100" s="42">
        <f>F_Inputs!K100</f>
        <v>0</v>
      </c>
      <c r="L100" s="42">
        <f>F_Inputs!L100</f>
        <v>0</v>
      </c>
      <c r="M100" s="42">
        <f>F_Inputs!M100</f>
        <v>0</v>
      </c>
      <c r="N100" s="42">
        <f>F_Inputs!N100</f>
        <v>0</v>
      </c>
      <c r="O100" s="42">
        <f>F_Inputs!O100</f>
        <v>0</v>
      </c>
      <c r="Q100" s="42" t="str">
        <f t="shared" si="22"/>
        <v>CWW17_</v>
      </c>
      <c r="R100" s="34">
        <f t="shared" si="20"/>
        <v>0</v>
      </c>
      <c r="S100" s="34">
        <f t="shared" si="21"/>
        <v>0</v>
      </c>
      <c r="T100" s="34">
        <f t="shared" si="24"/>
        <v>0</v>
      </c>
      <c r="U100" s="34">
        <f t="shared" si="25"/>
        <v>0</v>
      </c>
      <c r="V100" s="34">
        <f t="shared" si="26"/>
        <v>0</v>
      </c>
      <c r="W100" s="34">
        <f t="shared" si="27"/>
        <v>0</v>
      </c>
      <c r="X100" s="34">
        <f t="shared" si="23"/>
        <v>0</v>
      </c>
    </row>
    <row r="101" spans="1:24">
      <c r="A101" s="42" t="str">
        <f>F_Inputs!A101</f>
        <v>NWT</v>
      </c>
      <c r="B101" s="42" t="str">
        <f>F_Inputs!B101</f>
        <v>CWW17_145TOT_PR24</v>
      </c>
      <c r="C101" s="42" t="str">
        <f>F_Inputs!C101</f>
        <v>EA/NRW environmental programme bioresources (WINEP/NEP) - Sludge treatment - Thickening and/or dewatering; (WINEP/NEP) totex - Total</v>
      </c>
      <c r="D101" s="42" t="str">
        <f>F_Inputs!D101</f>
        <v>£m</v>
      </c>
      <c r="E101" s="42" t="str">
        <f>F_Inputs!E101</f>
        <v>Price Review 2024</v>
      </c>
      <c r="F101" s="42" t="str">
        <f>F_Inputs!F101</f>
        <v/>
      </c>
      <c r="G101" s="42" t="str">
        <f>F_Inputs!G101</f>
        <v/>
      </c>
      <c r="H101" s="42" t="str">
        <f>F_Inputs!H101</f>
        <v/>
      </c>
      <c r="I101" s="42">
        <f>F_Inputs!I101</f>
        <v>0</v>
      </c>
      <c r="J101" s="42">
        <f>F_Inputs!J101</f>
        <v>0</v>
      </c>
      <c r="K101" s="42">
        <f>F_Inputs!K101</f>
        <v>0</v>
      </c>
      <c r="L101" s="42">
        <f>F_Inputs!L101</f>
        <v>0</v>
      </c>
      <c r="M101" s="42">
        <f>F_Inputs!M101</f>
        <v>0</v>
      </c>
      <c r="N101" s="42">
        <f>F_Inputs!N101</f>
        <v>0</v>
      </c>
      <c r="O101" s="42">
        <f>F_Inputs!O101</f>
        <v>0</v>
      </c>
      <c r="Q101" s="42" t="str">
        <f t="shared" si="22"/>
        <v>CWW17_</v>
      </c>
      <c r="R101" s="34">
        <f t="shared" si="20"/>
        <v>0</v>
      </c>
      <c r="S101" s="34">
        <f t="shared" si="21"/>
        <v>0</v>
      </c>
      <c r="T101" s="34">
        <f t="shared" si="24"/>
        <v>0</v>
      </c>
      <c r="U101" s="34">
        <f t="shared" si="25"/>
        <v>0</v>
      </c>
      <c r="V101" s="34">
        <f t="shared" si="26"/>
        <v>0</v>
      </c>
      <c r="W101" s="34">
        <f t="shared" si="27"/>
        <v>0</v>
      </c>
      <c r="X101" s="34">
        <f t="shared" si="23"/>
        <v>0</v>
      </c>
    </row>
    <row r="102" spans="1:24">
      <c r="A102" s="42" t="str">
        <f>F_Inputs!A102</f>
        <v>NWT</v>
      </c>
      <c r="B102" s="42" t="str">
        <f>F_Inputs!B102</f>
        <v>CWW3_143TOT_PR24</v>
      </c>
      <c r="C102" s="42" t="str">
        <f>F_Inputs!C102</f>
        <v>EA/NRW environmental programme bioresources (WINEP/NEP) - Sludge treatment - Thickening and/or dewatering; (WINEP/NEP) capex - Total</v>
      </c>
      <c r="D102" s="42" t="str">
        <f>F_Inputs!D102</f>
        <v>£m</v>
      </c>
      <c r="E102" s="42" t="str">
        <f>F_Inputs!E102</f>
        <v>Price Review 2024</v>
      </c>
      <c r="F102" s="42" t="str">
        <f>F_Inputs!F102</f>
        <v/>
      </c>
      <c r="G102" s="42" t="str">
        <f>F_Inputs!G102</f>
        <v/>
      </c>
      <c r="H102" s="42">
        <f>F_Inputs!H102</f>
        <v>0</v>
      </c>
      <c r="I102" s="42">
        <f>F_Inputs!I102</f>
        <v>0</v>
      </c>
      <c r="J102" s="42">
        <f>F_Inputs!J102</f>
        <v>0</v>
      </c>
      <c r="K102" s="42">
        <f>F_Inputs!K102</f>
        <v>5.7563135540163284</v>
      </c>
      <c r="L102" s="42">
        <f>F_Inputs!L102</f>
        <v>5.8485419612671823</v>
      </c>
      <c r="M102" s="42">
        <f>F_Inputs!M102</f>
        <v>5.9796793204369028</v>
      </c>
      <c r="N102" s="42">
        <f>F_Inputs!N102</f>
        <v>0</v>
      </c>
      <c r="O102" s="42">
        <f>F_Inputs!O102</f>
        <v>0</v>
      </c>
      <c r="Q102" s="42" t="str">
        <f t="shared" si="22"/>
        <v>CWW3_1</v>
      </c>
      <c r="R102" s="34">
        <f t="shared" si="20"/>
        <v>0</v>
      </c>
      <c r="S102" s="34">
        <f t="shared" si="21"/>
        <v>0</v>
      </c>
      <c r="T102" s="34">
        <f t="shared" si="24"/>
        <v>5.7563135540163284</v>
      </c>
      <c r="U102" s="34">
        <f t="shared" si="25"/>
        <v>5.8485419612671823</v>
      </c>
      <c r="V102" s="34">
        <f t="shared" si="26"/>
        <v>5.9796793204369028</v>
      </c>
      <c r="W102" s="34">
        <f t="shared" si="27"/>
        <v>0</v>
      </c>
      <c r="X102" s="34">
        <f t="shared" si="23"/>
        <v>0</v>
      </c>
    </row>
    <row r="103" spans="1:24">
      <c r="A103" s="42" t="str">
        <f>F_Inputs!A103</f>
        <v>NWT</v>
      </c>
      <c r="B103" s="42" t="str">
        <f>F_Inputs!B103</f>
        <v>CWW3_144TOT_PR24</v>
      </c>
      <c r="C103" s="42" t="str">
        <f>F_Inputs!C103</f>
        <v>EA/NRW environmental programme bioresources (WINEP/NEP) - Sludge treatment -Thickening and/or dewatering; (WINEP/NEP) opex - Total</v>
      </c>
      <c r="D103" s="42" t="str">
        <f>F_Inputs!D103</f>
        <v>£m</v>
      </c>
      <c r="E103" s="42" t="str">
        <f>F_Inputs!E103</f>
        <v>Price Review 2024</v>
      </c>
      <c r="F103" s="42" t="str">
        <f>F_Inputs!F103</f>
        <v/>
      </c>
      <c r="G103" s="42" t="str">
        <f>F_Inputs!G103</f>
        <v/>
      </c>
      <c r="H103" s="42">
        <f>F_Inputs!H103</f>
        <v>0</v>
      </c>
      <c r="I103" s="42">
        <f>F_Inputs!I103</f>
        <v>0</v>
      </c>
      <c r="J103" s="42">
        <f>F_Inputs!J103</f>
        <v>0</v>
      </c>
      <c r="K103" s="42">
        <f>F_Inputs!K103</f>
        <v>3.080074507417911</v>
      </c>
      <c r="L103" s="42">
        <f>F_Inputs!L103</f>
        <v>3.1294238632803819</v>
      </c>
      <c r="M103" s="42">
        <f>F_Inputs!M103</f>
        <v>3.1054868982869599</v>
      </c>
      <c r="N103" s="42">
        <f>F_Inputs!N103</f>
        <v>3.151358115513748</v>
      </c>
      <c r="O103" s="42">
        <f>F_Inputs!O103</f>
        <v>3.1412447965530101</v>
      </c>
      <c r="Q103" s="42" t="str">
        <f t="shared" si="22"/>
        <v>CWW3_1</v>
      </c>
      <c r="R103" s="34">
        <f t="shared" si="20"/>
        <v>0</v>
      </c>
      <c r="S103" s="34">
        <f t="shared" si="21"/>
        <v>0</v>
      </c>
      <c r="T103" s="34">
        <f t="shared" si="24"/>
        <v>3.080074507417911</v>
      </c>
      <c r="U103" s="34">
        <f t="shared" si="25"/>
        <v>3.1294238632803819</v>
      </c>
      <c r="V103" s="34">
        <f t="shared" si="26"/>
        <v>3.1054868982869599</v>
      </c>
      <c r="W103" s="34">
        <f t="shared" si="27"/>
        <v>3.151358115513748</v>
      </c>
      <c r="X103" s="34">
        <f t="shared" si="23"/>
        <v>3.1412447965530101</v>
      </c>
    </row>
    <row r="104" spans="1:24">
      <c r="A104" s="42" t="str">
        <f>F_Inputs!A104</f>
        <v>NWT</v>
      </c>
      <c r="B104" s="42" t="str">
        <f>F_Inputs!B104</f>
        <v>CWW3_145TOT_PR24</v>
      </c>
      <c r="C104" s="42" t="str">
        <f>F_Inputs!C104</f>
        <v>EA/NRW environmental programme bioresources (WINEP/NEP) - Sludge treatment - Thickening and/or dewatering; (WINEP/NEP) totex - Total</v>
      </c>
      <c r="D104" s="42" t="str">
        <f>F_Inputs!D104</f>
        <v>£m</v>
      </c>
      <c r="E104" s="42" t="str">
        <f>F_Inputs!E104</f>
        <v>Price Review 2024</v>
      </c>
      <c r="F104" s="42" t="str">
        <f>F_Inputs!F104</f>
        <v/>
      </c>
      <c r="G104" s="42" t="str">
        <f>F_Inputs!G104</f>
        <v/>
      </c>
      <c r="H104" s="42">
        <f>F_Inputs!H104</f>
        <v>0</v>
      </c>
      <c r="I104" s="42">
        <f>F_Inputs!I104</f>
        <v>0</v>
      </c>
      <c r="J104" s="42">
        <f>F_Inputs!J104</f>
        <v>0</v>
      </c>
      <c r="K104" s="42">
        <f>F_Inputs!K104</f>
        <v>8.8363880614342385</v>
      </c>
      <c r="L104" s="42">
        <f>F_Inputs!L104</f>
        <v>8.9779658245475638</v>
      </c>
      <c r="M104" s="42">
        <f>F_Inputs!M104</f>
        <v>9.0851662187238631</v>
      </c>
      <c r="N104" s="42">
        <f>F_Inputs!N104</f>
        <v>3.151358115513748</v>
      </c>
      <c r="O104" s="42">
        <f>F_Inputs!O104</f>
        <v>3.1412447965530101</v>
      </c>
      <c r="Q104" s="42" t="str">
        <f t="shared" si="22"/>
        <v>CWW3_1</v>
      </c>
      <c r="R104" s="34">
        <f t="shared" si="20"/>
        <v>0</v>
      </c>
      <c r="S104" s="34">
        <f t="shared" si="21"/>
        <v>0</v>
      </c>
      <c r="T104" s="34">
        <f t="shared" si="24"/>
        <v>8.8363880614342385</v>
      </c>
      <c r="U104" s="34">
        <f t="shared" si="25"/>
        <v>8.9779658245475638</v>
      </c>
      <c r="V104" s="34">
        <f t="shared" si="26"/>
        <v>9.0851662187238631</v>
      </c>
      <c r="W104" s="34">
        <f t="shared" si="27"/>
        <v>3.151358115513748</v>
      </c>
      <c r="X104" s="34">
        <f t="shared" si="23"/>
        <v>3.1412447965530101</v>
      </c>
    </row>
    <row r="105" spans="1:24">
      <c r="A105" s="42" t="str">
        <f>F_Inputs!A105</f>
        <v>NWT</v>
      </c>
      <c r="B105" s="42" t="str">
        <f>F_Inputs!B105</f>
        <v>BIO5_002_PR24</v>
      </c>
      <c r="C105" s="42" t="str">
        <f>F_Inputs!C105</f>
        <v>Bioresources data - Tonnes of dry solids undertaking thickening/dewatering</v>
      </c>
      <c r="D105" s="42" t="str">
        <f>F_Inputs!D105</f>
        <v>ttds/yr</v>
      </c>
      <c r="E105" s="42" t="str">
        <f>F_Inputs!E105</f>
        <v>Price Review 2024</v>
      </c>
      <c r="F105" s="42" t="str">
        <f>F_Inputs!F105</f>
        <v/>
      </c>
      <c r="G105" s="42" t="str">
        <f>F_Inputs!G105</f>
        <v/>
      </c>
      <c r="H105" s="42">
        <f>F_Inputs!H105</f>
        <v>0</v>
      </c>
      <c r="I105" s="42">
        <f>F_Inputs!I105</f>
        <v>0</v>
      </c>
      <c r="J105" s="42">
        <f>F_Inputs!J105</f>
        <v>0</v>
      </c>
      <c r="K105" s="42">
        <f>F_Inputs!K105</f>
        <v>0</v>
      </c>
      <c r="L105" s="42">
        <f>F_Inputs!L105</f>
        <v>0</v>
      </c>
      <c r="M105" s="42">
        <f>F_Inputs!M105</f>
        <v>0</v>
      </c>
      <c r="N105" s="42">
        <f>F_Inputs!N105</f>
        <v>29.02744132766831</v>
      </c>
      <c r="O105" s="42">
        <f>F_Inputs!O105</f>
        <v>0</v>
      </c>
      <c r="Q105" s="42" t="str">
        <f t="shared" si="22"/>
        <v>BIO5_0</v>
      </c>
      <c r="R105" s="34">
        <f t="shared" si="20"/>
        <v>0</v>
      </c>
      <c r="S105" s="34">
        <f t="shared" ref="S105:S128" si="28">IF(OR($Q105="CWW12_",$Q105= "CWW17_",$Q105= "CWW20A"),J105,0)</f>
        <v>0</v>
      </c>
      <c r="T105" s="34">
        <f t="shared" si="24"/>
        <v>0</v>
      </c>
      <c r="U105" s="34">
        <f t="shared" si="25"/>
        <v>0</v>
      </c>
      <c r="V105" s="34">
        <f t="shared" si="26"/>
        <v>0</v>
      </c>
      <c r="W105" s="34">
        <f t="shared" si="27"/>
        <v>29.02744132766831</v>
      </c>
      <c r="X105" s="34">
        <f t="shared" si="23"/>
        <v>0</v>
      </c>
    </row>
    <row r="106" spans="1:24">
      <c r="A106" s="42" t="str">
        <f>F_Inputs!A106</f>
        <v>NWT</v>
      </c>
      <c r="B106" s="42" t="str">
        <f>F_Inputs!B106</f>
        <v>BIO5_007_PR24</v>
      </c>
      <c r="C106" s="42" t="str">
        <f>F_Inputs!C106</f>
        <v>Bioresources data - Total number of sludge treatment schemes providing sludge thickening and dewatering</v>
      </c>
      <c r="D106" s="42" t="str">
        <f>F_Inputs!D106</f>
        <v>nr</v>
      </c>
      <c r="E106" s="42" t="str">
        <f>F_Inputs!E106</f>
        <v>Price Review 2024</v>
      </c>
      <c r="F106" s="42" t="str">
        <f>F_Inputs!F106</f>
        <v/>
      </c>
      <c r="G106" s="42" t="str">
        <f>F_Inputs!G106</f>
        <v/>
      </c>
      <c r="H106" s="42">
        <f>F_Inputs!H106</f>
        <v>0</v>
      </c>
      <c r="I106" s="42">
        <f>F_Inputs!I106</f>
        <v>0</v>
      </c>
      <c r="J106" s="42">
        <f>F_Inputs!J106</f>
        <v>0</v>
      </c>
      <c r="K106" s="42">
        <f>F_Inputs!K106</f>
        <v>0</v>
      </c>
      <c r="L106" s="42">
        <f>F_Inputs!L106</f>
        <v>0</v>
      </c>
      <c r="M106" s="42">
        <f>F_Inputs!M106</f>
        <v>0</v>
      </c>
      <c r="N106" s="42">
        <f>F_Inputs!N106</f>
        <v>1</v>
      </c>
      <c r="O106" s="42">
        <f>F_Inputs!O106</f>
        <v>0</v>
      </c>
      <c r="Q106" s="42" t="str">
        <f t="shared" si="22"/>
        <v>BIO5_0</v>
      </c>
      <c r="R106" s="34">
        <f t="shared" si="20"/>
        <v>0</v>
      </c>
      <c r="S106" s="34">
        <f t="shared" si="28"/>
        <v>0</v>
      </c>
      <c r="T106" s="34">
        <f t="shared" si="24"/>
        <v>0</v>
      </c>
      <c r="U106" s="34">
        <f t="shared" si="25"/>
        <v>0</v>
      </c>
      <c r="V106" s="34">
        <f t="shared" si="26"/>
        <v>0</v>
      </c>
      <c r="W106" s="34">
        <f t="shared" si="27"/>
        <v>1</v>
      </c>
      <c r="X106" s="34">
        <f t="shared" si="23"/>
        <v>0</v>
      </c>
    </row>
    <row r="107" spans="1:24">
      <c r="A107" s="42" t="str">
        <f>F_Inputs!A107</f>
        <v>WSX</v>
      </c>
      <c r="B107" s="42" t="str">
        <f>F_Inputs!B107</f>
        <v>CWW12_143TOT_PR24</v>
      </c>
      <c r="C107" s="42" t="str">
        <f>F_Inputs!C107</f>
        <v>EA/NRW environmental programme bioresources (WINEP/NEP) - Sludge treatment - Thickening and/or dewatering; (WINEP/NEP) capex - Total</v>
      </c>
      <c r="D107" s="42" t="str">
        <f>F_Inputs!D107</f>
        <v>£m</v>
      </c>
      <c r="E107" s="42" t="str">
        <f>F_Inputs!E107</f>
        <v>Price Review 2024</v>
      </c>
      <c r="F107" s="42" t="str">
        <f>F_Inputs!F107</f>
        <v/>
      </c>
      <c r="G107" s="42" t="str">
        <f>F_Inputs!G107</f>
        <v/>
      </c>
      <c r="H107" s="42" t="str">
        <f>F_Inputs!H107</f>
        <v/>
      </c>
      <c r="I107" s="42">
        <f>F_Inputs!I107</f>
        <v>0</v>
      </c>
      <c r="J107" s="42">
        <f>F_Inputs!J107</f>
        <v>0</v>
      </c>
      <c r="K107" s="42" t="str">
        <f>F_Inputs!K107</f>
        <v/>
      </c>
      <c r="L107" s="42" t="str">
        <f>F_Inputs!L107</f>
        <v/>
      </c>
      <c r="M107" s="42" t="str">
        <f>F_Inputs!M107</f>
        <v/>
      </c>
      <c r="N107" s="42" t="str">
        <f>F_Inputs!N107</f>
        <v/>
      </c>
      <c r="O107" s="42" t="str">
        <f>F_Inputs!O107</f>
        <v/>
      </c>
      <c r="Q107" s="42" t="str">
        <f t="shared" si="22"/>
        <v>CWW12_</v>
      </c>
      <c r="R107" s="34">
        <f t="shared" si="20"/>
        <v>0</v>
      </c>
      <c r="S107" s="34">
        <f t="shared" si="28"/>
        <v>0</v>
      </c>
      <c r="T107" s="34">
        <f t="shared" si="24"/>
        <v>0</v>
      </c>
      <c r="U107" s="34">
        <f t="shared" si="25"/>
        <v>0</v>
      </c>
      <c r="V107" s="34">
        <f t="shared" si="26"/>
        <v>0</v>
      </c>
      <c r="W107" s="34">
        <f t="shared" si="27"/>
        <v>0</v>
      </c>
      <c r="X107" s="34">
        <f t="shared" si="23"/>
        <v>0</v>
      </c>
    </row>
    <row r="108" spans="1:24">
      <c r="A108" s="42" t="str">
        <f>F_Inputs!A108</f>
        <v>WSX</v>
      </c>
      <c r="B108" s="42" t="str">
        <f>F_Inputs!B108</f>
        <v>CWW12_144TOT_PR24</v>
      </c>
      <c r="C108" s="42" t="str">
        <f>F_Inputs!C108</f>
        <v>EA/NRW environmental programme bioresources (WINEP/NEP) - Sludge treatment -Thickening and/or dewatering; (WINEP/NEP) opex - Total</v>
      </c>
      <c r="D108" s="42" t="str">
        <f>F_Inputs!D108</f>
        <v>£m</v>
      </c>
      <c r="E108" s="42" t="str">
        <f>F_Inputs!E108</f>
        <v>Price Review 2024</v>
      </c>
      <c r="F108" s="42" t="str">
        <f>F_Inputs!F108</f>
        <v/>
      </c>
      <c r="G108" s="42" t="str">
        <f>F_Inputs!G108</f>
        <v/>
      </c>
      <c r="H108" s="42" t="str">
        <f>F_Inputs!H108</f>
        <v/>
      </c>
      <c r="I108" s="42">
        <f>F_Inputs!I108</f>
        <v>0</v>
      </c>
      <c r="J108" s="42">
        <f>F_Inputs!J108</f>
        <v>0</v>
      </c>
      <c r="K108" s="42" t="str">
        <f>F_Inputs!K108</f>
        <v/>
      </c>
      <c r="L108" s="42" t="str">
        <f>F_Inputs!L108</f>
        <v/>
      </c>
      <c r="M108" s="42" t="str">
        <f>F_Inputs!M108</f>
        <v/>
      </c>
      <c r="N108" s="42" t="str">
        <f>F_Inputs!N108</f>
        <v/>
      </c>
      <c r="O108" s="42" t="str">
        <f>F_Inputs!O108</f>
        <v/>
      </c>
      <c r="Q108" s="42" t="str">
        <f t="shared" si="22"/>
        <v>CWW12_</v>
      </c>
      <c r="R108" s="34">
        <f t="shared" si="20"/>
        <v>0</v>
      </c>
      <c r="S108" s="34">
        <f t="shared" si="28"/>
        <v>0</v>
      </c>
      <c r="T108" s="34">
        <f t="shared" si="24"/>
        <v>0</v>
      </c>
      <c r="U108" s="34">
        <f t="shared" si="25"/>
        <v>0</v>
      </c>
      <c r="V108" s="34">
        <f t="shared" si="26"/>
        <v>0</v>
      </c>
      <c r="W108" s="34">
        <f t="shared" si="27"/>
        <v>0</v>
      </c>
      <c r="X108" s="34">
        <f t="shared" si="23"/>
        <v>0</v>
      </c>
    </row>
    <row r="109" spans="1:24">
      <c r="A109" s="42" t="str">
        <f>F_Inputs!A109</f>
        <v>WSX</v>
      </c>
      <c r="B109" s="42" t="str">
        <f>F_Inputs!B109</f>
        <v>CWW12_145TOT_PR24</v>
      </c>
      <c r="C109" s="42" t="str">
        <f>F_Inputs!C109</f>
        <v>EA/NRW environmental programme bioresources (WINEP/NEP) - Sludge treatment - Thickening and/or dewatering; (WINEP/NEP) totex - Total</v>
      </c>
      <c r="D109" s="42" t="str">
        <f>F_Inputs!D109</f>
        <v>£m</v>
      </c>
      <c r="E109" s="42" t="str">
        <f>F_Inputs!E109</f>
        <v>Price Review 2024</v>
      </c>
      <c r="F109" s="42" t="str">
        <f>F_Inputs!F109</f>
        <v/>
      </c>
      <c r="G109" s="42" t="str">
        <f>F_Inputs!G109</f>
        <v/>
      </c>
      <c r="H109" s="42" t="str">
        <f>F_Inputs!H109</f>
        <v/>
      </c>
      <c r="I109" s="42">
        <f>F_Inputs!I109</f>
        <v>0</v>
      </c>
      <c r="J109" s="42">
        <f>F_Inputs!J109</f>
        <v>0</v>
      </c>
      <c r="K109" s="42" t="str">
        <f>F_Inputs!K109</f>
        <v/>
      </c>
      <c r="L109" s="42" t="str">
        <f>F_Inputs!L109</f>
        <v/>
      </c>
      <c r="M109" s="42" t="str">
        <f>F_Inputs!M109</f>
        <v/>
      </c>
      <c r="N109" s="42" t="str">
        <f>F_Inputs!N109</f>
        <v/>
      </c>
      <c r="O109" s="42" t="str">
        <f>F_Inputs!O109</f>
        <v/>
      </c>
      <c r="Q109" s="42" t="str">
        <f t="shared" si="22"/>
        <v>CWW12_</v>
      </c>
      <c r="R109" s="34">
        <f t="shared" si="20"/>
        <v>0</v>
      </c>
      <c r="S109" s="34">
        <f t="shared" si="28"/>
        <v>0</v>
      </c>
      <c r="T109" s="34">
        <f t="shared" si="24"/>
        <v>0</v>
      </c>
      <c r="U109" s="34">
        <f t="shared" si="25"/>
        <v>0</v>
      </c>
      <c r="V109" s="34">
        <f t="shared" si="26"/>
        <v>0</v>
      </c>
      <c r="W109" s="34">
        <f t="shared" si="27"/>
        <v>0</v>
      </c>
      <c r="X109" s="34">
        <f t="shared" si="23"/>
        <v>0</v>
      </c>
    </row>
    <row r="110" spans="1:24">
      <c r="A110" s="42" t="str">
        <f>F_Inputs!A110</f>
        <v>WSX</v>
      </c>
      <c r="B110" s="42" t="str">
        <f>F_Inputs!B110</f>
        <v>CWW17_143TOT_PR24</v>
      </c>
      <c r="C110" s="42" t="str">
        <f>F_Inputs!C110</f>
        <v>EA/NRW environmental programme bioresources (WINEP/NEP) - Sludge treatment - Thickening and/or dewatering; (WINEP/NEP) capex - Total</v>
      </c>
      <c r="D110" s="42" t="str">
        <f>F_Inputs!D110</f>
        <v>£m</v>
      </c>
      <c r="E110" s="42" t="str">
        <f>F_Inputs!E110</f>
        <v>Price Review 2024</v>
      </c>
      <c r="F110" s="42" t="str">
        <f>F_Inputs!F110</f>
        <v/>
      </c>
      <c r="G110" s="42" t="str">
        <f>F_Inputs!G110</f>
        <v/>
      </c>
      <c r="H110" s="42" t="str">
        <f>F_Inputs!H110</f>
        <v/>
      </c>
      <c r="I110" s="42">
        <f>F_Inputs!I110</f>
        <v>0</v>
      </c>
      <c r="J110" s="42">
        <f>F_Inputs!J110</f>
        <v>0</v>
      </c>
      <c r="K110" s="42">
        <f>F_Inputs!K110</f>
        <v>0</v>
      </c>
      <c r="L110" s="42">
        <f>F_Inputs!L110</f>
        <v>0</v>
      </c>
      <c r="M110" s="42">
        <f>F_Inputs!M110</f>
        <v>0</v>
      </c>
      <c r="N110" s="42">
        <f>F_Inputs!N110</f>
        <v>0</v>
      </c>
      <c r="O110" s="42">
        <f>F_Inputs!O110</f>
        <v>0</v>
      </c>
      <c r="Q110" s="42" t="str">
        <f t="shared" si="22"/>
        <v>CWW17_</v>
      </c>
      <c r="R110" s="34">
        <f t="shared" si="20"/>
        <v>0</v>
      </c>
      <c r="S110" s="34">
        <f t="shared" si="28"/>
        <v>0</v>
      </c>
      <c r="T110" s="34">
        <f t="shared" si="24"/>
        <v>0</v>
      </c>
      <c r="U110" s="34">
        <f t="shared" si="25"/>
        <v>0</v>
      </c>
      <c r="V110" s="34">
        <f t="shared" si="26"/>
        <v>0</v>
      </c>
      <c r="W110" s="34">
        <f t="shared" si="27"/>
        <v>0</v>
      </c>
      <c r="X110" s="34">
        <f t="shared" si="23"/>
        <v>0</v>
      </c>
    </row>
    <row r="111" spans="1:24">
      <c r="A111" s="42" t="str">
        <f>F_Inputs!A111</f>
        <v>WSX</v>
      </c>
      <c r="B111" s="42" t="str">
        <f>F_Inputs!B111</f>
        <v>CWW17_144TOT_PR24</v>
      </c>
      <c r="C111" s="42" t="str">
        <f>F_Inputs!C111</f>
        <v>EA/NRW environmental programme bioresources (WINEP/NEP) - Sludge treatment -Thickening and/or dewatering; (WINEP/NEP) opex - Total</v>
      </c>
      <c r="D111" s="42" t="str">
        <f>F_Inputs!D111</f>
        <v>£m</v>
      </c>
      <c r="E111" s="42" t="str">
        <f>F_Inputs!E111</f>
        <v>Price Review 2024</v>
      </c>
      <c r="F111" s="42" t="str">
        <f>F_Inputs!F111</f>
        <v/>
      </c>
      <c r="G111" s="42" t="str">
        <f>F_Inputs!G111</f>
        <v/>
      </c>
      <c r="H111" s="42" t="str">
        <f>F_Inputs!H111</f>
        <v/>
      </c>
      <c r="I111" s="42">
        <f>F_Inputs!I111</f>
        <v>0</v>
      </c>
      <c r="J111" s="42">
        <f>F_Inputs!J111</f>
        <v>0</v>
      </c>
      <c r="K111" s="42">
        <f>F_Inputs!K111</f>
        <v>0</v>
      </c>
      <c r="L111" s="42">
        <f>F_Inputs!L111</f>
        <v>0</v>
      </c>
      <c r="M111" s="42">
        <f>F_Inputs!M111</f>
        <v>0</v>
      </c>
      <c r="N111" s="42">
        <f>F_Inputs!N111</f>
        <v>0</v>
      </c>
      <c r="O111" s="42">
        <f>F_Inputs!O111</f>
        <v>0</v>
      </c>
      <c r="Q111" s="42" t="str">
        <f t="shared" si="22"/>
        <v>CWW17_</v>
      </c>
      <c r="R111" s="34">
        <f t="shared" si="20"/>
        <v>0</v>
      </c>
      <c r="S111" s="34">
        <f t="shared" si="28"/>
        <v>0</v>
      </c>
      <c r="T111" s="34">
        <f t="shared" si="24"/>
        <v>0</v>
      </c>
      <c r="U111" s="34">
        <f t="shared" si="25"/>
        <v>0</v>
      </c>
      <c r="V111" s="34">
        <f t="shared" si="26"/>
        <v>0</v>
      </c>
      <c r="W111" s="34">
        <f t="shared" si="27"/>
        <v>0</v>
      </c>
      <c r="X111" s="34">
        <f t="shared" si="23"/>
        <v>0</v>
      </c>
    </row>
    <row r="112" spans="1:24">
      <c r="A112" s="42" t="str">
        <f>F_Inputs!A112</f>
        <v>WSX</v>
      </c>
      <c r="B112" s="42" t="str">
        <f>F_Inputs!B112</f>
        <v>CWW17_145TOT_PR24</v>
      </c>
      <c r="C112" s="42" t="str">
        <f>F_Inputs!C112</f>
        <v>EA/NRW environmental programme bioresources (WINEP/NEP) - Sludge treatment - Thickening and/or dewatering; (WINEP/NEP) totex - Total</v>
      </c>
      <c r="D112" s="42" t="str">
        <f>F_Inputs!D112</f>
        <v>£m</v>
      </c>
      <c r="E112" s="42" t="str">
        <f>F_Inputs!E112</f>
        <v>Price Review 2024</v>
      </c>
      <c r="F112" s="42" t="str">
        <f>F_Inputs!F112</f>
        <v/>
      </c>
      <c r="G112" s="42" t="str">
        <f>F_Inputs!G112</f>
        <v/>
      </c>
      <c r="H112" s="42" t="str">
        <f>F_Inputs!H112</f>
        <v/>
      </c>
      <c r="I112" s="42">
        <f>F_Inputs!I112</f>
        <v>0</v>
      </c>
      <c r="J112" s="42">
        <f>F_Inputs!J112</f>
        <v>0</v>
      </c>
      <c r="K112" s="42">
        <f>F_Inputs!K112</f>
        <v>0</v>
      </c>
      <c r="L112" s="42">
        <f>F_Inputs!L112</f>
        <v>0</v>
      </c>
      <c r="M112" s="42">
        <f>F_Inputs!M112</f>
        <v>0</v>
      </c>
      <c r="N112" s="42">
        <f>F_Inputs!N112</f>
        <v>0</v>
      </c>
      <c r="O112" s="42">
        <f>F_Inputs!O112</f>
        <v>0</v>
      </c>
      <c r="Q112" s="42" t="str">
        <f t="shared" si="22"/>
        <v>CWW17_</v>
      </c>
      <c r="R112" s="34">
        <f t="shared" si="20"/>
        <v>0</v>
      </c>
      <c r="S112" s="34">
        <f t="shared" si="28"/>
        <v>0</v>
      </c>
      <c r="T112" s="34">
        <f t="shared" si="24"/>
        <v>0</v>
      </c>
      <c r="U112" s="34">
        <f t="shared" si="25"/>
        <v>0</v>
      </c>
      <c r="V112" s="34">
        <f t="shared" si="26"/>
        <v>0</v>
      </c>
      <c r="W112" s="34">
        <f t="shared" si="27"/>
        <v>0</v>
      </c>
      <c r="X112" s="34">
        <f t="shared" si="23"/>
        <v>0</v>
      </c>
    </row>
    <row r="113" spans="1:24">
      <c r="A113" s="42" t="str">
        <f>F_Inputs!A113</f>
        <v>WSX</v>
      </c>
      <c r="B113" s="42" t="str">
        <f>F_Inputs!B113</f>
        <v>CWW3_143TOT_PR24</v>
      </c>
      <c r="C113" s="42" t="str">
        <f>F_Inputs!C113</f>
        <v>EA/NRW environmental programme bioresources (WINEP/NEP) - Sludge treatment - Thickening and/or dewatering; (WINEP/NEP) capex - Total</v>
      </c>
      <c r="D113" s="42" t="str">
        <f>F_Inputs!D113</f>
        <v>£m</v>
      </c>
      <c r="E113" s="42" t="str">
        <f>F_Inputs!E113</f>
        <v>Price Review 2024</v>
      </c>
      <c r="F113" s="42" t="str">
        <f>F_Inputs!F113</f>
        <v/>
      </c>
      <c r="G113" s="42" t="str">
        <f>F_Inputs!G113</f>
        <v/>
      </c>
      <c r="H113" s="42">
        <f>F_Inputs!H113</f>
        <v>0.72941932999999992</v>
      </c>
      <c r="I113" s="42">
        <f>F_Inputs!I113</f>
        <v>-6.0070640753336707E-2</v>
      </c>
      <c r="J113" s="42">
        <f>F_Inputs!J113</f>
        <v>0</v>
      </c>
      <c r="K113" s="42">
        <f>F_Inputs!K113</f>
        <v>0</v>
      </c>
      <c r="L113" s="42">
        <f>F_Inputs!L113</f>
        <v>0</v>
      </c>
      <c r="M113" s="42">
        <f>F_Inputs!M113</f>
        <v>0</v>
      </c>
      <c r="N113" s="42">
        <f>F_Inputs!N113</f>
        <v>0</v>
      </c>
      <c r="O113" s="42">
        <f>F_Inputs!O113</f>
        <v>0</v>
      </c>
      <c r="Q113" s="42" t="str">
        <f t="shared" si="22"/>
        <v>CWW3_1</v>
      </c>
      <c r="R113" s="34">
        <f t="shared" si="20"/>
        <v>0</v>
      </c>
      <c r="S113" s="34">
        <f t="shared" si="28"/>
        <v>0</v>
      </c>
      <c r="T113" s="34">
        <f t="shared" si="24"/>
        <v>0</v>
      </c>
      <c r="U113" s="34">
        <f t="shared" si="25"/>
        <v>0</v>
      </c>
      <c r="V113" s="34">
        <f t="shared" si="26"/>
        <v>0</v>
      </c>
      <c r="W113" s="34">
        <f t="shared" si="27"/>
        <v>0</v>
      </c>
      <c r="X113" s="34">
        <f t="shared" si="23"/>
        <v>0</v>
      </c>
    </row>
    <row r="114" spans="1:24">
      <c r="A114" s="42" t="str">
        <f>F_Inputs!A114</f>
        <v>WSX</v>
      </c>
      <c r="B114" s="42" t="str">
        <f>F_Inputs!B114</f>
        <v>CWW3_144TOT_PR24</v>
      </c>
      <c r="C114" s="42" t="str">
        <f>F_Inputs!C114</f>
        <v>EA/NRW environmental programme bioresources (WINEP/NEP) - Sludge treatment -Thickening and/or dewatering; (WINEP/NEP) opex - Total</v>
      </c>
      <c r="D114" s="42" t="str">
        <f>F_Inputs!D114</f>
        <v>£m</v>
      </c>
      <c r="E114" s="42" t="str">
        <f>F_Inputs!E114</f>
        <v>Price Review 2024</v>
      </c>
      <c r="F114" s="42" t="str">
        <f>F_Inputs!F114</f>
        <v/>
      </c>
      <c r="G114" s="42" t="str">
        <f>F_Inputs!G114</f>
        <v/>
      </c>
      <c r="H114" s="42">
        <f>F_Inputs!H114</f>
        <v>0</v>
      </c>
      <c r="I114" s="42">
        <f>F_Inputs!I114</f>
        <v>7.1500000000000001E-3</v>
      </c>
      <c r="J114" s="42">
        <f>F_Inputs!J114</f>
        <v>7.8110000000000002E-3</v>
      </c>
      <c r="K114" s="42">
        <f>F_Inputs!K114</f>
        <v>0</v>
      </c>
      <c r="L114" s="42">
        <f>F_Inputs!L114</f>
        <v>0</v>
      </c>
      <c r="M114" s="42">
        <f>F_Inputs!M114</f>
        <v>0</v>
      </c>
      <c r="N114" s="42">
        <f>F_Inputs!N114</f>
        <v>0</v>
      </c>
      <c r="O114" s="42">
        <f>F_Inputs!O114</f>
        <v>0</v>
      </c>
      <c r="Q114" s="42" t="str">
        <f t="shared" si="22"/>
        <v>CWW3_1</v>
      </c>
      <c r="R114" s="34">
        <f t="shared" si="20"/>
        <v>0</v>
      </c>
      <c r="S114" s="34">
        <f t="shared" si="28"/>
        <v>0</v>
      </c>
      <c r="T114" s="34">
        <f t="shared" si="24"/>
        <v>0</v>
      </c>
      <c r="U114" s="34">
        <f t="shared" si="25"/>
        <v>0</v>
      </c>
      <c r="V114" s="34">
        <f t="shared" si="26"/>
        <v>0</v>
      </c>
      <c r="W114" s="34">
        <f t="shared" si="27"/>
        <v>0</v>
      </c>
      <c r="X114" s="34">
        <f t="shared" si="23"/>
        <v>0</v>
      </c>
    </row>
    <row r="115" spans="1:24">
      <c r="A115" s="42" t="str">
        <f>F_Inputs!A115</f>
        <v>WSX</v>
      </c>
      <c r="B115" s="42" t="str">
        <f>F_Inputs!B115</f>
        <v>CWW3_145TOT_PR24</v>
      </c>
      <c r="C115" s="42" t="str">
        <f>F_Inputs!C115</f>
        <v>EA/NRW environmental programme bioresources (WINEP/NEP) - Sludge treatment - Thickening and/or dewatering; (WINEP/NEP) totex - Total</v>
      </c>
      <c r="D115" s="42" t="str">
        <f>F_Inputs!D115</f>
        <v>£m</v>
      </c>
      <c r="E115" s="42" t="str">
        <f>F_Inputs!E115</f>
        <v>Price Review 2024</v>
      </c>
      <c r="F115" s="42" t="str">
        <f>F_Inputs!F115</f>
        <v/>
      </c>
      <c r="G115" s="42" t="str">
        <f>F_Inputs!G115</f>
        <v/>
      </c>
      <c r="H115" s="42">
        <f>F_Inputs!H115</f>
        <v>0.72941932999999992</v>
      </c>
      <c r="I115" s="42">
        <f>F_Inputs!I115</f>
        <v>-5.2920640753336697E-2</v>
      </c>
      <c r="J115" s="42">
        <f>F_Inputs!J115</f>
        <v>7.8110000000000002E-3</v>
      </c>
      <c r="K115" s="42">
        <f>F_Inputs!K115</f>
        <v>0</v>
      </c>
      <c r="L115" s="42">
        <f>F_Inputs!L115</f>
        <v>0</v>
      </c>
      <c r="M115" s="42">
        <f>F_Inputs!M115</f>
        <v>0</v>
      </c>
      <c r="N115" s="42">
        <f>F_Inputs!N115</f>
        <v>0</v>
      </c>
      <c r="O115" s="42">
        <f>F_Inputs!O115</f>
        <v>0</v>
      </c>
      <c r="Q115" s="42" t="str">
        <f t="shared" si="22"/>
        <v>CWW3_1</v>
      </c>
      <c r="R115" s="34">
        <f t="shared" si="20"/>
        <v>0</v>
      </c>
      <c r="S115" s="34">
        <f t="shared" si="28"/>
        <v>0</v>
      </c>
      <c r="T115" s="34">
        <f t="shared" si="24"/>
        <v>0</v>
      </c>
      <c r="U115" s="34">
        <f t="shared" si="25"/>
        <v>0</v>
      </c>
      <c r="V115" s="34">
        <f t="shared" si="26"/>
        <v>0</v>
      </c>
      <c r="W115" s="34">
        <f t="shared" si="27"/>
        <v>0</v>
      </c>
      <c r="X115" s="34">
        <f t="shared" si="23"/>
        <v>0</v>
      </c>
    </row>
    <row r="116" spans="1:24">
      <c r="A116" s="42" t="str">
        <f>F_Inputs!A116</f>
        <v>WSX</v>
      </c>
      <c r="B116" s="42" t="str">
        <f>F_Inputs!B116</f>
        <v>BIO5_002_PR24</v>
      </c>
      <c r="C116" s="42" t="str">
        <f>F_Inputs!C116</f>
        <v>Bioresources data - Tonnes of dry solids undertaking thickening/dewatering</v>
      </c>
      <c r="D116" s="42" t="str">
        <f>F_Inputs!D116</f>
        <v>ttds/yr</v>
      </c>
      <c r="E116" s="42" t="str">
        <f>F_Inputs!E116</f>
        <v>Price Review 2024</v>
      </c>
      <c r="F116" s="42" t="str">
        <f>F_Inputs!F116</f>
        <v/>
      </c>
      <c r="G116" s="42" t="str">
        <f>F_Inputs!G116</f>
        <v/>
      </c>
      <c r="H116" s="42">
        <f>F_Inputs!H116</f>
        <v>0</v>
      </c>
      <c r="I116" s="42">
        <f>F_Inputs!I116</f>
        <v>0</v>
      </c>
      <c r="J116" s="42">
        <f>F_Inputs!J116</f>
        <v>0</v>
      </c>
      <c r="K116" s="42">
        <f>F_Inputs!K116</f>
        <v>0</v>
      </c>
      <c r="L116" s="42">
        <f>F_Inputs!L116</f>
        <v>0</v>
      </c>
      <c r="M116" s="42">
        <f>F_Inputs!M116</f>
        <v>0</v>
      </c>
      <c r="N116" s="42">
        <f>F_Inputs!N116</f>
        <v>0</v>
      </c>
      <c r="O116" s="42">
        <f>F_Inputs!O116</f>
        <v>0</v>
      </c>
      <c r="Q116" s="42" t="str">
        <f t="shared" si="22"/>
        <v>BIO5_0</v>
      </c>
      <c r="R116" s="34">
        <f t="shared" si="20"/>
        <v>0</v>
      </c>
      <c r="S116" s="34">
        <f t="shared" si="28"/>
        <v>0</v>
      </c>
      <c r="T116" s="34">
        <f t="shared" si="24"/>
        <v>0</v>
      </c>
      <c r="U116" s="34">
        <f t="shared" si="25"/>
        <v>0</v>
      </c>
      <c r="V116" s="34">
        <f t="shared" si="26"/>
        <v>0</v>
      </c>
      <c r="W116" s="34">
        <f t="shared" si="27"/>
        <v>0</v>
      </c>
      <c r="X116" s="34">
        <f t="shared" si="23"/>
        <v>0</v>
      </c>
    </row>
    <row r="117" spans="1:24">
      <c r="A117" s="42" t="str">
        <f>F_Inputs!A117</f>
        <v>WSX</v>
      </c>
      <c r="B117" s="42" t="str">
        <f>F_Inputs!B117</f>
        <v>BIO5_007_PR24</v>
      </c>
      <c r="C117" s="42" t="str">
        <f>F_Inputs!C117</f>
        <v>Bioresources data - Total number of sludge treatment schemes providing sludge thickening and dewatering</v>
      </c>
      <c r="D117" s="42" t="str">
        <f>F_Inputs!D117</f>
        <v>nr</v>
      </c>
      <c r="E117" s="42" t="str">
        <f>F_Inputs!E117</f>
        <v>Price Review 2024</v>
      </c>
      <c r="F117" s="42" t="str">
        <f>F_Inputs!F117</f>
        <v/>
      </c>
      <c r="G117" s="42" t="str">
        <f>F_Inputs!G117</f>
        <v/>
      </c>
      <c r="H117" s="42">
        <f>F_Inputs!H117</f>
        <v>0</v>
      </c>
      <c r="I117" s="42">
        <f>F_Inputs!I117</f>
        <v>0</v>
      </c>
      <c r="J117" s="42">
        <f>F_Inputs!J117</f>
        <v>0</v>
      </c>
      <c r="K117" s="42">
        <f>F_Inputs!K117</f>
        <v>0</v>
      </c>
      <c r="L117" s="42">
        <f>F_Inputs!L117</f>
        <v>0</v>
      </c>
      <c r="M117" s="42">
        <f>F_Inputs!M117</f>
        <v>0</v>
      </c>
      <c r="N117" s="42">
        <f>F_Inputs!N117</f>
        <v>0</v>
      </c>
      <c r="O117" s="42">
        <f>F_Inputs!O117</f>
        <v>0</v>
      </c>
      <c r="Q117" s="42" t="str">
        <f t="shared" si="22"/>
        <v>BIO5_0</v>
      </c>
      <c r="R117" s="34">
        <f t="shared" si="20"/>
        <v>0</v>
      </c>
      <c r="S117" s="34">
        <f t="shared" si="28"/>
        <v>0</v>
      </c>
      <c r="T117" s="34">
        <f t="shared" si="24"/>
        <v>0</v>
      </c>
      <c r="U117" s="34">
        <f t="shared" si="25"/>
        <v>0</v>
      </c>
      <c r="V117" s="34">
        <f t="shared" si="26"/>
        <v>0</v>
      </c>
      <c r="W117" s="34">
        <f t="shared" si="27"/>
        <v>0</v>
      </c>
      <c r="X117" s="34">
        <f t="shared" si="23"/>
        <v>0</v>
      </c>
    </row>
    <row r="118" spans="1:24">
      <c r="A118" s="42" t="str">
        <f>F_Inputs!A118</f>
        <v>YKY</v>
      </c>
      <c r="B118" s="42" t="str">
        <f>F_Inputs!B118</f>
        <v>CWW12_143TOT_PR24</v>
      </c>
      <c r="C118" s="42" t="str">
        <f>F_Inputs!C118</f>
        <v>EA/NRW environmental programme bioresources (WINEP/NEP) - Sludge treatment - Thickening and/or dewatering; (WINEP/NEP) capex - Total</v>
      </c>
      <c r="D118" s="42" t="str">
        <f>F_Inputs!D118</f>
        <v>£m</v>
      </c>
      <c r="E118" s="42" t="str">
        <f>F_Inputs!E118</f>
        <v>Price Review 2024</v>
      </c>
      <c r="F118" s="42" t="str">
        <f>F_Inputs!F118</f>
        <v/>
      </c>
      <c r="G118" s="42" t="str">
        <f>F_Inputs!G118</f>
        <v/>
      </c>
      <c r="H118" s="42" t="str">
        <f>F_Inputs!H118</f>
        <v/>
      </c>
      <c r="I118" s="42">
        <f>F_Inputs!I118</f>
        <v>0</v>
      </c>
      <c r="J118" s="42">
        <f>F_Inputs!J118</f>
        <v>0</v>
      </c>
      <c r="K118" s="42" t="str">
        <f>F_Inputs!K118</f>
        <v/>
      </c>
      <c r="L118" s="42" t="str">
        <f>F_Inputs!L118</f>
        <v/>
      </c>
      <c r="M118" s="42" t="str">
        <f>F_Inputs!M118</f>
        <v/>
      </c>
      <c r="N118" s="42" t="str">
        <f>F_Inputs!N118</f>
        <v/>
      </c>
      <c r="O118" s="42" t="str">
        <f>F_Inputs!O118</f>
        <v/>
      </c>
      <c r="Q118" s="42" t="str">
        <f t="shared" si="22"/>
        <v>CWW12_</v>
      </c>
      <c r="R118" s="34">
        <f t="shared" si="20"/>
        <v>0</v>
      </c>
      <c r="S118" s="34">
        <f t="shared" si="28"/>
        <v>0</v>
      </c>
      <c r="T118" s="34">
        <f t="shared" si="24"/>
        <v>0</v>
      </c>
      <c r="U118" s="34">
        <f t="shared" si="25"/>
        <v>0</v>
      </c>
      <c r="V118" s="34">
        <f t="shared" si="26"/>
        <v>0</v>
      </c>
      <c r="W118" s="34">
        <f t="shared" si="27"/>
        <v>0</v>
      </c>
      <c r="X118" s="34">
        <f t="shared" si="23"/>
        <v>0</v>
      </c>
    </row>
    <row r="119" spans="1:24">
      <c r="A119" s="42" t="str">
        <f>F_Inputs!A119</f>
        <v>YKY</v>
      </c>
      <c r="B119" s="42" t="str">
        <f>F_Inputs!B119</f>
        <v>CWW12_144TOT_PR24</v>
      </c>
      <c r="C119" s="42" t="str">
        <f>F_Inputs!C119</f>
        <v>EA/NRW environmental programme bioresources (WINEP/NEP) - Sludge treatment -Thickening and/or dewatering; (WINEP/NEP) opex - Total</v>
      </c>
      <c r="D119" s="42" t="str">
        <f>F_Inputs!D119</f>
        <v>£m</v>
      </c>
      <c r="E119" s="42" t="str">
        <f>F_Inputs!E119</f>
        <v>Price Review 2024</v>
      </c>
      <c r="F119" s="42" t="str">
        <f>F_Inputs!F119</f>
        <v/>
      </c>
      <c r="G119" s="42" t="str">
        <f>F_Inputs!G119</f>
        <v/>
      </c>
      <c r="H119" s="42" t="str">
        <f>F_Inputs!H119</f>
        <v/>
      </c>
      <c r="I119" s="42">
        <f>F_Inputs!I119</f>
        <v>0</v>
      </c>
      <c r="J119" s="42">
        <f>F_Inputs!J119</f>
        <v>0</v>
      </c>
      <c r="K119" s="42" t="str">
        <f>F_Inputs!K119</f>
        <v/>
      </c>
      <c r="L119" s="42" t="str">
        <f>F_Inputs!L119</f>
        <v/>
      </c>
      <c r="M119" s="42" t="str">
        <f>F_Inputs!M119</f>
        <v/>
      </c>
      <c r="N119" s="42" t="str">
        <f>F_Inputs!N119</f>
        <v/>
      </c>
      <c r="O119" s="42" t="str">
        <f>F_Inputs!O119</f>
        <v/>
      </c>
      <c r="Q119" s="42" t="str">
        <f t="shared" si="22"/>
        <v>CWW12_</v>
      </c>
      <c r="R119" s="34">
        <f t="shared" si="20"/>
        <v>0</v>
      </c>
      <c r="S119" s="34">
        <f t="shared" si="28"/>
        <v>0</v>
      </c>
      <c r="T119" s="34">
        <f t="shared" si="24"/>
        <v>0</v>
      </c>
      <c r="U119" s="34">
        <f t="shared" si="25"/>
        <v>0</v>
      </c>
      <c r="V119" s="34">
        <f t="shared" si="26"/>
        <v>0</v>
      </c>
      <c r="W119" s="34">
        <f t="shared" si="27"/>
        <v>0</v>
      </c>
      <c r="X119" s="34">
        <f t="shared" si="23"/>
        <v>0</v>
      </c>
    </row>
    <row r="120" spans="1:24">
      <c r="A120" s="42" t="str">
        <f>F_Inputs!A120</f>
        <v>YKY</v>
      </c>
      <c r="B120" s="42" t="str">
        <f>F_Inputs!B120</f>
        <v>CWW12_145TOT_PR24</v>
      </c>
      <c r="C120" s="42" t="str">
        <f>F_Inputs!C120</f>
        <v>EA/NRW environmental programme bioresources (WINEP/NEP) - Sludge treatment - Thickening and/or dewatering; (WINEP/NEP) totex - Total</v>
      </c>
      <c r="D120" s="42" t="str">
        <f>F_Inputs!D120</f>
        <v>£m</v>
      </c>
      <c r="E120" s="42" t="str">
        <f>F_Inputs!E120</f>
        <v>Price Review 2024</v>
      </c>
      <c r="F120" s="42" t="str">
        <f>F_Inputs!F120</f>
        <v/>
      </c>
      <c r="G120" s="42" t="str">
        <f>F_Inputs!G120</f>
        <v/>
      </c>
      <c r="H120" s="42" t="str">
        <f>F_Inputs!H120</f>
        <v/>
      </c>
      <c r="I120" s="42">
        <f>F_Inputs!I120</f>
        <v>0</v>
      </c>
      <c r="J120" s="42">
        <f>F_Inputs!J120</f>
        <v>0</v>
      </c>
      <c r="K120" s="42" t="str">
        <f>F_Inputs!K120</f>
        <v/>
      </c>
      <c r="L120" s="42" t="str">
        <f>F_Inputs!L120</f>
        <v/>
      </c>
      <c r="M120" s="42" t="str">
        <f>F_Inputs!M120</f>
        <v/>
      </c>
      <c r="N120" s="42" t="str">
        <f>F_Inputs!N120</f>
        <v/>
      </c>
      <c r="O120" s="42" t="str">
        <f>F_Inputs!O120</f>
        <v/>
      </c>
      <c r="Q120" s="42" t="str">
        <f t="shared" si="22"/>
        <v>CWW12_</v>
      </c>
      <c r="R120" s="34">
        <f t="shared" si="20"/>
        <v>0</v>
      </c>
      <c r="S120" s="34">
        <f t="shared" si="28"/>
        <v>0</v>
      </c>
      <c r="T120" s="34">
        <f t="shared" si="24"/>
        <v>0</v>
      </c>
      <c r="U120" s="34">
        <f t="shared" si="25"/>
        <v>0</v>
      </c>
      <c r="V120" s="34">
        <f t="shared" si="26"/>
        <v>0</v>
      </c>
      <c r="W120" s="34">
        <f t="shared" si="27"/>
        <v>0</v>
      </c>
      <c r="X120" s="34">
        <f t="shared" si="23"/>
        <v>0</v>
      </c>
    </row>
    <row r="121" spans="1:24">
      <c r="A121" s="42" t="str">
        <f>F_Inputs!A121</f>
        <v>YKY</v>
      </c>
      <c r="B121" s="42" t="str">
        <f>F_Inputs!B121</f>
        <v>CWW17_143TOT_PR24</v>
      </c>
      <c r="C121" s="42" t="str">
        <f>F_Inputs!C121</f>
        <v>EA/NRW environmental programme bioresources (WINEP/NEP) - Sludge treatment - Thickening and/or dewatering; (WINEP/NEP) capex - Total</v>
      </c>
      <c r="D121" s="42" t="str">
        <f>F_Inputs!D121</f>
        <v>£m</v>
      </c>
      <c r="E121" s="42" t="str">
        <f>F_Inputs!E121</f>
        <v>Price Review 2024</v>
      </c>
      <c r="F121" s="42" t="str">
        <f>F_Inputs!F121</f>
        <v/>
      </c>
      <c r="G121" s="42" t="str">
        <f>F_Inputs!G121</f>
        <v/>
      </c>
      <c r="H121" s="42" t="str">
        <f>F_Inputs!H121</f>
        <v/>
      </c>
      <c r="I121" s="42">
        <f>F_Inputs!I121</f>
        <v>0</v>
      </c>
      <c r="J121" s="42">
        <f>F_Inputs!J121</f>
        <v>0</v>
      </c>
      <c r="K121" s="42">
        <f>F_Inputs!K121</f>
        <v>0</v>
      </c>
      <c r="L121" s="42">
        <f>F_Inputs!L121</f>
        <v>0</v>
      </c>
      <c r="M121" s="42">
        <f>F_Inputs!M121</f>
        <v>0</v>
      </c>
      <c r="N121" s="42">
        <f>F_Inputs!N121</f>
        <v>0</v>
      </c>
      <c r="O121" s="42">
        <f>F_Inputs!O121</f>
        <v>0</v>
      </c>
      <c r="Q121" s="42" t="str">
        <f t="shared" si="22"/>
        <v>CWW17_</v>
      </c>
      <c r="R121" s="34">
        <f t="shared" si="20"/>
        <v>0</v>
      </c>
      <c r="S121" s="34">
        <f t="shared" si="28"/>
        <v>0</v>
      </c>
      <c r="T121" s="34">
        <f t="shared" si="24"/>
        <v>0</v>
      </c>
      <c r="U121" s="34">
        <f t="shared" si="25"/>
        <v>0</v>
      </c>
      <c r="V121" s="34">
        <f t="shared" si="26"/>
        <v>0</v>
      </c>
      <c r="W121" s="34">
        <f t="shared" si="27"/>
        <v>0</v>
      </c>
      <c r="X121" s="34">
        <f t="shared" si="23"/>
        <v>0</v>
      </c>
    </row>
    <row r="122" spans="1:24">
      <c r="A122" s="42" t="str">
        <f>F_Inputs!A122</f>
        <v>YKY</v>
      </c>
      <c r="B122" s="42" t="str">
        <f>F_Inputs!B122</f>
        <v>CWW17_144TOT_PR24</v>
      </c>
      <c r="C122" s="42" t="str">
        <f>F_Inputs!C122</f>
        <v>EA/NRW environmental programme bioresources (WINEP/NEP) - Sludge treatment -Thickening and/or dewatering; (WINEP/NEP) opex - Total</v>
      </c>
      <c r="D122" s="42" t="str">
        <f>F_Inputs!D122</f>
        <v>£m</v>
      </c>
      <c r="E122" s="42" t="str">
        <f>F_Inputs!E122</f>
        <v>Price Review 2024</v>
      </c>
      <c r="F122" s="42" t="str">
        <f>F_Inputs!F122</f>
        <v/>
      </c>
      <c r="G122" s="42" t="str">
        <f>F_Inputs!G122</f>
        <v/>
      </c>
      <c r="H122" s="42" t="str">
        <f>F_Inputs!H122</f>
        <v/>
      </c>
      <c r="I122" s="42">
        <f>F_Inputs!I122</f>
        <v>0</v>
      </c>
      <c r="J122" s="42">
        <f>F_Inputs!J122</f>
        <v>0</v>
      </c>
      <c r="K122" s="42">
        <f>F_Inputs!K122</f>
        <v>0</v>
      </c>
      <c r="L122" s="42">
        <f>F_Inputs!L122</f>
        <v>0</v>
      </c>
      <c r="M122" s="42">
        <f>F_Inputs!M122</f>
        <v>0</v>
      </c>
      <c r="N122" s="42">
        <f>F_Inputs!N122</f>
        <v>0</v>
      </c>
      <c r="O122" s="42">
        <f>F_Inputs!O122</f>
        <v>0</v>
      </c>
      <c r="Q122" s="42" t="str">
        <f t="shared" si="22"/>
        <v>CWW17_</v>
      </c>
      <c r="R122" s="34">
        <f t="shared" si="20"/>
        <v>0</v>
      </c>
      <c r="S122" s="34">
        <f t="shared" si="28"/>
        <v>0</v>
      </c>
      <c r="T122" s="34">
        <f t="shared" si="24"/>
        <v>0</v>
      </c>
      <c r="U122" s="34">
        <f t="shared" si="25"/>
        <v>0</v>
      </c>
      <c r="V122" s="34">
        <f t="shared" si="26"/>
        <v>0</v>
      </c>
      <c r="W122" s="34">
        <f t="shared" si="27"/>
        <v>0</v>
      </c>
      <c r="X122" s="34">
        <f t="shared" si="23"/>
        <v>0</v>
      </c>
    </row>
    <row r="123" spans="1:24">
      <c r="A123" s="42" t="str">
        <f>F_Inputs!A123</f>
        <v>YKY</v>
      </c>
      <c r="B123" s="42" t="str">
        <f>F_Inputs!B123</f>
        <v>CWW17_145TOT_PR24</v>
      </c>
      <c r="C123" s="42" t="str">
        <f>F_Inputs!C123</f>
        <v>EA/NRW environmental programme bioresources (WINEP/NEP) - Sludge treatment - Thickening and/or dewatering; (WINEP/NEP) totex - Total</v>
      </c>
      <c r="D123" s="42" t="str">
        <f>F_Inputs!D123</f>
        <v>£m</v>
      </c>
      <c r="E123" s="42" t="str">
        <f>F_Inputs!E123</f>
        <v>Price Review 2024</v>
      </c>
      <c r="F123" s="42" t="str">
        <f>F_Inputs!F123</f>
        <v/>
      </c>
      <c r="G123" s="42" t="str">
        <f>F_Inputs!G123</f>
        <v/>
      </c>
      <c r="H123" s="42" t="str">
        <f>F_Inputs!H123</f>
        <v/>
      </c>
      <c r="I123" s="42">
        <f>F_Inputs!I123</f>
        <v>0</v>
      </c>
      <c r="J123" s="42">
        <f>F_Inputs!J123</f>
        <v>0</v>
      </c>
      <c r="K123" s="42">
        <f>F_Inputs!K123</f>
        <v>0</v>
      </c>
      <c r="L123" s="42">
        <f>F_Inputs!L123</f>
        <v>0</v>
      </c>
      <c r="M123" s="42">
        <f>F_Inputs!M123</f>
        <v>0</v>
      </c>
      <c r="N123" s="42">
        <f>F_Inputs!N123</f>
        <v>0</v>
      </c>
      <c r="O123" s="42">
        <f>F_Inputs!O123</f>
        <v>0</v>
      </c>
      <c r="Q123" s="42" t="str">
        <f t="shared" si="22"/>
        <v>CWW17_</v>
      </c>
      <c r="R123" s="34">
        <f t="shared" si="20"/>
        <v>0</v>
      </c>
      <c r="S123" s="34">
        <f t="shared" si="28"/>
        <v>0</v>
      </c>
      <c r="T123" s="34">
        <f t="shared" si="24"/>
        <v>0</v>
      </c>
      <c r="U123" s="34">
        <f t="shared" si="25"/>
        <v>0</v>
      </c>
      <c r="V123" s="34">
        <f t="shared" si="26"/>
        <v>0</v>
      </c>
      <c r="W123" s="34">
        <f t="shared" si="27"/>
        <v>0</v>
      </c>
      <c r="X123" s="34">
        <f t="shared" si="23"/>
        <v>0</v>
      </c>
    </row>
    <row r="124" spans="1:24">
      <c r="A124" s="42" t="str">
        <f>F_Inputs!A124</f>
        <v>YKY</v>
      </c>
      <c r="B124" s="42" t="str">
        <f>F_Inputs!B124</f>
        <v>CWW3_143TOT_PR24</v>
      </c>
      <c r="C124" s="42" t="str">
        <f>F_Inputs!C124</f>
        <v>EA/NRW environmental programme bioresources (WINEP/NEP) - Sludge treatment - Thickening and/or dewatering; (WINEP/NEP) capex - Total</v>
      </c>
      <c r="D124" s="42" t="str">
        <f>F_Inputs!D124</f>
        <v>£m</v>
      </c>
      <c r="E124" s="42" t="str">
        <f>F_Inputs!E124</f>
        <v>Price Review 2024</v>
      </c>
      <c r="F124" s="42" t="str">
        <f>F_Inputs!F124</f>
        <v/>
      </c>
      <c r="G124" s="42" t="str">
        <f>F_Inputs!G124</f>
        <v/>
      </c>
      <c r="H124" s="42">
        <f>F_Inputs!H124</f>
        <v>0</v>
      </c>
      <c r="I124" s="42">
        <f>F_Inputs!I124</f>
        <v>0</v>
      </c>
      <c r="J124" s="42">
        <f>F_Inputs!J124</f>
        <v>0</v>
      </c>
      <c r="K124" s="42">
        <f>F_Inputs!K124</f>
        <v>0</v>
      </c>
      <c r="L124" s="42">
        <f>F_Inputs!L124</f>
        <v>0</v>
      </c>
      <c r="M124" s="42">
        <f>F_Inputs!M124</f>
        <v>2.1309999999999998</v>
      </c>
      <c r="N124" s="42">
        <f>F_Inputs!N124</f>
        <v>2.5310000000000001</v>
      </c>
      <c r="O124" s="42">
        <f>F_Inputs!O124</f>
        <v>1.2535712000000001</v>
      </c>
      <c r="Q124" s="42" t="str">
        <f t="shared" si="22"/>
        <v>CWW3_1</v>
      </c>
      <c r="R124" s="34">
        <f t="shared" si="20"/>
        <v>0</v>
      </c>
      <c r="S124" s="34">
        <f t="shared" si="28"/>
        <v>0</v>
      </c>
      <c r="T124" s="34">
        <f t="shared" si="24"/>
        <v>0</v>
      </c>
      <c r="U124" s="34">
        <f t="shared" si="25"/>
        <v>0</v>
      </c>
      <c r="V124" s="34">
        <f t="shared" si="26"/>
        <v>2.1309999999999998</v>
      </c>
      <c r="W124" s="34">
        <f t="shared" si="27"/>
        <v>2.5310000000000001</v>
      </c>
      <c r="X124" s="34">
        <f t="shared" si="23"/>
        <v>1.2535712000000001</v>
      </c>
    </row>
    <row r="125" spans="1:24">
      <c r="A125" s="42" t="str">
        <f>F_Inputs!A125</f>
        <v>YKY</v>
      </c>
      <c r="B125" s="42" t="str">
        <f>F_Inputs!B125</f>
        <v>CWW3_144TOT_PR24</v>
      </c>
      <c r="C125" s="42" t="str">
        <f>F_Inputs!C125</f>
        <v>EA/NRW environmental programme bioresources (WINEP/NEP) - Sludge treatment -Thickening and/or dewatering; (WINEP/NEP) opex - Total</v>
      </c>
      <c r="D125" s="42" t="str">
        <f>F_Inputs!D125</f>
        <v>£m</v>
      </c>
      <c r="E125" s="42" t="str">
        <f>F_Inputs!E125</f>
        <v>Price Review 2024</v>
      </c>
      <c r="F125" s="42" t="str">
        <f>F_Inputs!F125</f>
        <v/>
      </c>
      <c r="G125" s="42" t="str">
        <f>F_Inputs!G125</f>
        <v/>
      </c>
      <c r="H125" s="42">
        <f>F_Inputs!H125</f>
        <v>0</v>
      </c>
      <c r="I125" s="42">
        <f>F_Inputs!I125</f>
        <v>0</v>
      </c>
      <c r="J125" s="42">
        <f>F_Inputs!J125</f>
        <v>0</v>
      </c>
      <c r="K125" s="42">
        <f>F_Inputs!K125</f>
        <v>0</v>
      </c>
      <c r="L125" s="42">
        <f>F_Inputs!L125</f>
        <v>0</v>
      </c>
      <c r="M125" s="42">
        <f>F_Inputs!M125</f>
        <v>0</v>
      </c>
      <c r="N125" s="42">
        <f>F_Inputs!N125</f>
        <v>0</v>
      </c>
      <c r="O125" s="42">
        <f>F_Inputs!O125</f>
        <v>0.14699999999999999</v>
      </c>
      <c r="Q125" s="42" t="str">
        <f t="shared" si="22"/>
        <v>CWW3_1</v>
      </c>
      <c r="R125" s="34">
        <f t="shared" si="20"/>
        <v>0</v>
      </c>
      <c r="S125" s="34">
        <f t="shared" si="28"/>
        <v>0</v>
      </c>
      <c r="T125" s="34">
        <f t="shared" si="24"/>
        <v>0</v>
      </c>
      <c r="U125" s="34">
        <f t="shared" si="25"/>
        <v>0</v>
      </c>
      <c r="V125" s="34">
        <f t="shared" si="26"/>
        <v>0</v>
      </c>
      <c r="W125" s="34">
        <f t="shared" si="27"/>
        <v>0</v>
      </c>
      <c r="X125" s="34">
        <f t="shared" si="23"/>
        <v>0.14699999999999999</v>
      </c>
    </row>
    <row r="126" spans="1:24">
      <c r="A126" s="42" t="str">
        <f>F_Inputs!A126</f>
        <v>YKY</v>
      </c>
      <c r="B126" s="42" t="str">
        <f>F_Inputs!B126</f>
        <v>CWW3_145TOT_PR24</v>
      </c>
      <c r="C126" s="42" t="str">
        <f>F_Inputs!C126</f>
        <v>EA/NRW environmental programme bioresources (WINEP/NEP) - Sludge treatment - Thickening and/or dewatering; (WINEP/NEP) totex - Total</v>
      </c>
      <c r="D126" s="42" t="str">
        <f>F_Inputs!D126</f>
        <v>£m</v>
      </c>
      <c r="E126" s="42" t="str">
        <f>F_Inputs!E126</f>
        <v>Price Review 2024</v>
      </c>
      <c r="F126" s="42" t="str">
        <f>F_Inputs!F126</f>
        <v/>
      </c>
      <c r="G126" s="42" t="str">
        <f>F_Inputs!G126</f>
        <v/>
      </c>
      <c r="H126" s="42">
        <f>F_Inputs!H126</f>
        <v>0</v>
      </c>
      <c r="I126" s="42">
        <f>F_Inputs!I126</f>
        <v>0</v>
      </c>
      <c r="J126" s="42">
        <f>F_Inputs!J126</f>
        <v>0</v>
      </c>
      <c r="K126" s="42">
        <f>F_Inputs!K126</f>
        <v>0</v>
      </c>
      <c r="L126" s="42">
        <f>F_Inputs!L126</f>
        <v>0</v>
      </c>
      <c r="M126" s="42">
        <f>F_Inputs!M126</f>
        <v>2.1309999999999998</v>
      </c>
      <c r="N126" s="42">
        <f>F_Inputs!N126</f>
        <v>2.5310000000000001</v>
      </c>
      <c r="O126" s="42">
        <f>F_Inputs!O126</f>
        <v>1.4005711999999999</v>
      </c>
      <c r="Q126" s="42" t="str">
        <f t="shared" si="22"/>
        <v>CWW3_1</v>
      </c>
      <c r="R126" s="34">
        <f t="shared" si="20"/>
        <v>0</v>
      </c>
      <c r="S126" s="34">
        <f t="shared" si="28"/>
        <v>0</v>
      </c>
      <c r="T126" s="34">
        <f t="shared" si="24"/>
        <v>0</v>
      </c>
      <c r="U126" s="34">
        <f t="shared" si="25"/>
        <v>0</v>
      </c>
      <c r="V126" s="34">
        <f t="shared" si="26"/>
        <v>2.1309999999999998</v>
      </c>
      <c r="W126" s="34">
        <f t="shared" si="27"/>
        <v>2.5310000000000001</v>
      </c>
      <c r="X126" s="34">
        <f t="shared" si="23"/>
        <v>1.4005711999999999</v>
      </c>
    </row>
    <row r="127" spans="1:24">
      <c r="A127" s="42" t="str">
        <f>F_Inputs!A127</f>
        <v>YKY</v>
      </c>
      <c r="B127" s="42" t="str">
        <f>F_Inputs!B127</f>
        <v>BIO5_002_PR24</v>
      </c>
      <c r="C127" s="42" t="str">
        <f>F_Inputs!C127</f>
        <v>Bioresources data - Tonnes of dry solids undertaking thickening/dewatering</v>
      </c>
      <c r="D127" s="42" t="str">
        <f>F_Inputs!D127</f>
        <v>ttds/yr</v>
      </c>
      <c r="E127" s="42" t="str">
        <f>F_Inputs!E127</f>
        <v>Price Review 2024</v>
      </c>
      <c r="F127" s="42" t="str">
        <f>F_Inputs!F127</f>
        <v/>
      </c>
      <c r="G127" s="42" t="str">
        <f>F_Inputs!G127</f>
        <v/>
      </c>
      <c r="H127" s="42">
        <f>F_Inputs!H127</f>
        <v>0</v>
      </c>
      <c r="I127" s="42">
        <f>F_Inputs!I127</f>
        <v>0</v>
      </c>
      <c r="J127" s="42">
        <f>F_Inputs!J127</f>
        <v>0</v>
      </c>
      <c r="K127" s="42">
        <f>F_Inputs!K127</f>
        <v>0</v>
      </c>
      <c r="L127" s="42">
        <f>F_Inputs!L127</f>
        <v>16.422999999999998</v>
      </c>
      <c r="M127" s="42">
        <f>F_Inputs!M127</f>
        <v>0</v>
      </c>
      <c r="N127" s="42">
        <f>F_Inputs!N127</f>
        <v>0</v>
      </c>
      <c r="O127" s="42">
        <f>F_Inputs!O127</f>
        <v>0</v>
      </c>
      <c r="Q127" s="42" t="str">
        <f t="shared" si="22"/>
        <v>BIO5_0</v>
      </c>
      <c r="R127" s="34">
        <f t="shared" si="20"/>
        <v>0</v>
      </c>
      <c r="S127" s="34">
        <f t="shared" si="28"/>
        <v>0</v>
      </c>
      <c r="T127" s="34">
        <f t="shared" si="24"/>
        <v>0</v>
      </c>
      <c r="U127" s="34">
        <f t="shared" si="25"/>
        <v>16.422999999999998</v>
      </c>
      <c r="V127" s="34">
        <f t="shared" si="26"/>
        <v>0</v>
      </c>
      <c r="W127" s="34">
        <f t="shared" si="27"/>
        <v>0</v>
      </c>
      <c r="X127" s="34">
        <f t="shared" si="23"/>
        <v>0</v>
      </c>
    </row>
    <row r="128" spans="1:24">
      <c r="A128" s="42" t="str">
        <f>F_Inputs!A128</f>
        <v>YKY</v>
      </c>
      <c r="B128" s="42" t="str">
        <f>F_Inputs!B128</f>
        <v>BIO5_007_PR24</v>
      </c>
      <c r="C128" s="42" t="str">
        <f>F_Inputs!C128</f>
        <v>Bioresources data - Total number of sludge treatment schemes providing sludge thickening and dewatering</v>
      </c>
      <c r="D128" s="42" t="str">
        <f>F_Inputs!D128</f>
        <v>nr</v>
      </c>
      <c r="E128" s="42" t="str">
        <f>F_Inputs!E128</f>
        <v>Price Review 2024</v>
      </c>
      <c r="F128" s="42" t="str">
        <f>F_Inputs!F128</f>
        <v/>
      </c>
      <c r="G128" s="42" t="str">
        <f>F_Inputs!G128</f>
        <v/>
      </c>
      <c r="H128" s="42">
        <f>F_Inputs!H128</f>
        <v>0</v>
      </c>
      <c r="I128" s="42">
        <f>F_Inputs!I128</f>
        <v>0</v>
      </c>
      <c r="J128" s="42">
        <f>F_Inputs!J128</f>
        <v>0</v>
      </c>
      <c r="K128" s="42">
        <f>F_Inputs!K128</f>
        <v>0</v>
      </c>
      <c r="L128" s="42">
        <f>F_Inputs!L128</f>
        <v>3</v>
      </c>
      <c r="M128" s="42">
        <f>F_Inputs!M128</f>
        <v>0</v>
      </c>
      <c r="N128" s="42">
        <f>F_Inputs!N128</f>
        <v>0</v>
      </c>
      <c r="O128" s="42">
        <f>F_Inputs!O128</f>
        <v>0</v>
      </c>
      <c r="Q128" s="42" t="str">
        <f t="shared" si="22"/>
        <v>BIO5_0</v>
      </c>
      <c r="R128" s="34">
        <f t="shared" si="20"/>
        <v>0</v>
      </c>
      <c r="S128" s="34">
        <f t="shared" si="28"/>
        <v>0</v>
      </c>
      <c r="T128" s="34">
        <f t="shared" si="24"/>
        <v>0</v>
      </c>
      <c r="U128" s="34">
        <f t="shared" si="25"/>
        <v>3</v>
      </c>
      <c r="V128" s="34">
        <f t="shared" si="26"/>
        <v>0</v>
      </c>
      <c r="W128" s="34">
        <f t="shared" si="27"/>
        <v>0</v>
      </c>
      <c r="X128" s="34">
        <f t="shared" si="23"/>
        <v>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C3B5E-ADD0-4DD4-B7AB-551560881C7E}">
  <sheetPr>
    <tabColor rgb="FFFFDB8E"/>
  </sheetPr>
  <dimension ref="A1:M130"/>
  <sheetViews>
    <sheetView zoomScale="80" zoomScaleNormal="80" workbookViewId="0"/>
  </sheetViews>
  <sheetFormatPr defaultRowHeight="12.75"/>
  <cols>
    <col min="1" max="1" width="10.7109375" customWidth="1"/>
    <col min="2" max="2" width="60" customWidth="1"/>
    <col min="3" max="3" width="144.7109375" customWidth="1"/>
    <col min="5" max="5" width="18.7109375" customWidth="1"/>
    <col min="6" max="6" width="16.7109375" bestFit="1" customWidth="1"/>
  </cols>
  <sheetData>
    <row r="1" spans="1:13" ht="30.75">
      <c r="A1" s="1" t="e">
        <f ca="1" xml:space="preserve"> RIGHT(CELL("filename", $A$1), LEN(CELL("filename", $A$1)) - SEARCH("]", CELL("filename", $A$1)))</f>
        <v>#VALUE!</v>
      </c>
      <c r="B1" s="1"/>
      <c r="C1" s="1"/>
      <c r="D1" s="1"/>
      <c r="E1" s="1"/>
      <c r="F1" s="1"/>
      <c r="G1" s="1"/>
      <c r="H1" s="1"/>
      <c r="I1" s="1"/>
      <c r="J1" s="1"/>
      <c r="K1" s="1"/>
      <c r="L1" s="1"/>
    </row>
    <row r="6" spans="1:13">
      <c r="A6" s="29" t="s">
        <v>64</v>
      </c>
      <c r="B6" s="30" t="s">
        <v>118</v>
      </c>
      <c r="C6" s="30" t="s">
        <v>119</v>
      </c>
      <c r="D6" s="30" t="s">
        <v>67</v>
      </c>
      <c r="E6" s="30" t="s">
        <v>68</v>
      </c>
      <c r="F6" s="30" t="s">
        <v>72</v>
      </c>
      <c r="G6" s="30" t="s">
        <v>73</v>
      </c>
      <c r="H6" s="30" t="s">
        <v>74</v>
      </c>
      <c r="I6" s="30" t="s">
        <v>75</v>
      </c>
      <c r="J6" s="30" t="s">
        <v>76</v>
      </c>
      <c r="K6" s="30" t="s">
        <v>77</v>
      </c>
      <c r="L6" s="50" t="s">
        <v>78</v>
      </c>
      <c r="M6" s="30" t="s">
        <v>120</v>
      </c>
    </row>
    <row r="7" spans="1:13" ht="28.5" customHeight="1">
      <c r="A7" s="42" t="str">
        <f>F_Inputs!A8</f>
        <v>ANH</v>
      </c>
      <c r="B7" s="42" t="str">
        <f>F_Inputs!B8</f>
        <v>CWW12_143TOT_PR24</v>
      </c>
      <c r="C7" s="42" t="str">
        <f>F_Inputs!C8</f>
        <v>EA/NRW environmental programme bioresources (WINEP/NEP) - Sludge treatment - Thickening and/or dewatering; (WINEP/NEP) capex - Total</v>
      </c>
      <c r="D7" s="15" t="str">
        <f>F_Inputs_adjusted!D8</f>
        <v>£m</v>
      </c>
      <c r="E7" s="15" t="s">
        <v>121</v>
      </c>
      <c r="F7" s="40">
        <f ca="1">SUMIFS(F_Inputs_adjusted!R:R,F_Inputs_adjusted!$A:$A,$A7,F_Inputs_adjusted!$B:$B,$B7)</f>
        <v>0</v>
      </c>
      <c r="G7" s="40">
        <f ca="1">SUMIFS(F_Inputs_adjusted!S:S,F_Inputs_adjusted!$A:$A,$A7,F_Inputs_adjusted!$B:$B,$B7)</f>
        <v>0</v>
      </c>
      <c r="H7" s="40">
        <f ca="1">SUMIFS(F_Inputs_adjusted!T:T,F_Inputs_adjusted!$A:$A,$A7,F_Inputs_adjusted!$B:$B,$B7)</f>
        <v>0</v>
      </c>
      <c r="I7" s="40">
        <f ca="1">SUMIFS(F_Inputs_adjusted!U:U,F_Inputs_adjusted!$A:$A,$A7,F_Inputs_adjusted!$B:$B,$B7)</f>
        <v>0</v>
      </c>
      <c r="J7" s="40">
        <f ca="1">SUMIFS(F_Inputs_adjusted!V:V,F_Inputs_adjusted!$A:$A,$A7,F_Inputs_adjusted!$B:$B,$B7)</f>
        <v>0</v>
      </c>
      <c r="K7" s="40">
        <f ca="1">SUMIFS(F_Inputs_adjusted!W:W,F_Inputs_adjusted!$A:$A,$A7,F_Inputs_adjusted!$B:$B,$B7)</f>
        <v>0</v>
      </c>
      <c r="L7" s="51">
        <f ca="1">SUMIFS(F_Inputs_adjusted!X:X,F_Inputs_adjusted!$A:$A,$A7,F_Inputs_adjusted!$B:$B,$B7)</f>
        <v>0</v>
      </c>
      <c r="M7" s="40">
        <f ca="1">SUM(Table1[[#This Row],[2023-24]:[2029-30]])</f>
        <v>0</v>
      </c>
    </row>
    <row r="8" spans="1:13" ht="22.15">
      <c r="A8" s="42" t="str">
        <f>F_Inputs!A9</f>
        <v>ANH</v>
      </c>
      <c r="B8" s="42" t="str">
        <f>F_Inputs!B9</f>
        <v>CWW12_144TOT_PR24</v>
      </c>
      <c r="C8" s="42" t="str">
        <f>F_Inputs!C9</f>
        <v>EA/NRW environmental programme bioresources (WINEP/NEP) - Sludge treatment -Thickening and/or dewatering; (WINEP/NEP) opex - Total</v>
      </c>
      <c r="D8" s="15" t="str">
        <f>F_Inputs_adjusted!D9</f>
        <v>£m</v>
      </c>
      <c r="E8" s="15" t="s">
        <v>122</v>
      </c>
      <c r="F8" s="40">
        <f ca="1">SUMIFS(F_Inputs_adjusted!R:R,F_Inputs_adjusted!$A:$A,$A8,F_Inputs_adjusted!$B:$B,$B8)</f>
        <v>0</v>
      </c>
      <c r="G8" s="40">
        <f ca="1">SUMIFS(F_Inputs_adjusted!S:S,F_Inputs_adjusted!$A:$A,$A8,F_Inputs_adjusted!$B:$B,$B8)</f>
        <v>0</v>
      </c>
      <c r="H8" s="40">
        <f ca="1">SUMIFS(F_Inputs_adjusted!T:T,F_Inputs_adjusted!$A:$A,$A8,F_Inputs_adjusted!$B:$B,$B8)</f>
        <v>0</v>
      </c>
      <c r="I8" s="40">
        <f ca="1">SUMIFS(F_Inputs_adjusted!U:U,F_Inputs_adjusted!$A:$A,$A8,F_Inputs_adjusted!$B:$B,$B8)</f>
        <v>0</v>
      </c>
      <c r="J8" s="40">
        <f ca="1">SUMIFS(F_Inputs_adjusted!V:V,F_Inputs_adjusted!$A:$A,$A8,F_Inputs_adjusted!$B:$B,$B8)</f>
        <v>0</v>
      </c>
      <c r="K8" s="40">
        <f ca="1">SUMIFS(F_Inputs_adjusted!W:W,F_Inputs_adjusted!$A:$A,$A8,F_Inputs_adjusted!$B:$B,$B8)</f>
        <v>0</v>
      </c>
      <c r="L8" s="51">
        <f ca="1">SUMIFS(F_Inputs_adjusted!X:X,F_Inputs_adjusted!$A:$A,$A8,F_Inputs_adjusted!$B:$B,$B8)</f>
        <v>0</v>
      </c>
      <c r="M8" s="40">
        <f ca="1">SUM(Table1[[#This Row],[2023-24]:[2029-30]])</f>
        <v>0</v>
      </c>
    </row>
    <row r="9" spans="1:13" ht="22.15">
      <c r="A9" s="42" t="str">
        <f>F_Inputs!A10</f>
        <v>ANH</v>
      </c>
      <c r="B9" s="42" t="str">
        <f>F_Inputs!B10</f>
        <v>CWW12_145TOT_PR24</v>
      </c>
      <c r="C9" s="42" t="str">
        <f>F_Inputs!C10</f>
        <v>EA/NRW environmental programme bioresources (WINEP/NEP) - Sludge treatment - Thickening and/or dewatering; (WINEP/NEP) totex - Total</v>
      </c>
      <c r="D9" s="15" t="str">
        <f>F_Inputs_adjusted!D10</f>
        <v>£m</v>
      </c>
      <c r="E9" s="15" t="s">
        <v>79</v>
      </c>
      <c r="F9" s="40">
        <f ca="1">SUMIFS(F_Inputs_adjusted!R:R,F_Inputs_adjusted!$A:$A,$A9,F_Inputs_adjusted!$B:$B,$B9)</f>
        <v>0</v>
      </c>
      <c r="G9" s="40">
        <f ca="1">SUMIFS(F_Inputs_adjusted!S:S,F_Inputs_adjusted!$A:$A,$A9,F_Inputs_adjusted!$B:$B,$B9)</f>
        <v>0</v>
      </c>
      <c r="H9" s="40">
        <f ca="1">SUMIFS(F_Inputs_adjusted!T:T,F_Inputs_adjusted!$A:$A,$A9,F_Inputs_adjusted!$B:$B,$B9)</f>
        <v>0</v>
      </c>
      <c r="I9" s="40">
        <f ca="1">SUMIFS(F_Inputs_adjusted!U:U,F_Inputs_adjusted!$A:$A,$A9,F_Inputs_adjusted!$B:$B,$B9)</f>
        <v>0</v>
      </c>
      <c r="J9" s="40">
        <f ca="1">SUMIFS(F_Inputs_adjusted!V:V,F_Inputs_adjusted!$A:$A,$A9,F_Inputs_adjusted!$B:$B,$B9)</f>
        <v>0</v>
      </c>
      <c r="K9" s="40">
        <f ca="1">SUMIFS(F_Inputs_adjusted!W:W,F_Inputs_adjusted!$A:$A,$A9,F_Inputs_adjusted!$B:$B,$B9)</f>
        <v>0</v>
      </c>
      <c r="L9" s="51">
        <f ca="1">SUMIFS(F_Inputs_adjusted!X:X,F_Inputs_adjusted!$A:$A,$A9,F_Inputs_adjusted!$B:$B,$B9)</f>
        <v>0</v>
      </c>
      <c r="M9" s="40">
        <f ca="1">SUM(Table1[[#This Row],[2023-24]:[2029-30]])</f>
        <v>0</v>
      </c>
    </row>
    <row r="10" spans="1:13" ht="22.15">
      <c r="A10" s="42" t="str">
        <f>F_Inputs!A11</f>
        <v>ANH</v>
      </c>
      <c r="B10" s="42" t="str">
        <f>F_Inputs!B11</f>
        <v>CWW17_143TOT_PR24</v>
      </c>
      <c r="C10" s="42" t="str">
        <f>F_Inputs!C11</f>
        <v>EA/NRW environmental programme bioresources (WINEP/NEP) - Sludge treatment - Thickening and/or dewatering; (WINEP/NEP) capex - Total</v>
      </c>
      <c r="D10" s="15" t="str">
        <f>F_Inputs_adjusted!D11</f>
        <v>£m</v>
      </c>
      <c r="E10" s="15" t="s">
        <v>79</v>
      </c>
      <c r="F10" s="40">
        <f ca="1">SUMIFS(F_Inputs_adjusted!R:R,F_Inputs_adjusted!$A:$A,$A10,F_Inputs_adjusted!$B:$B,$B10)</f>
        <v>0</v>
      </c>
      <c r="G10" s="40">
        <f ca="1">SUMIFS(F_Inputs_adjusted!S:S,F_Inputs_adjusted!$A:$A,$A10,F_Inputs_adjusted!$B:$B,$B10)</f>
        <v>0</v>
      </c>
      <c r="H10" s="40">
        <f ca="1">SUMIFS(F_Inputs_adjusted!T:T,F_Inputs_adjusted!$A:$A,$A10,F_Inputs_adjusted!$B:$B,$B10)</f>
        <v>0</v>
      </c>
      <c r="I10" s="40">
        <f ca="1">SUMIFS(F_Inputs_adjusted!U:U,F_Inputs_adjusted!$A:$A,$A10,F_Inputs_adjusted!$B:$B,$B10)</f>
        <v>0</v>
      </c>
      <c r="J10" s="40">
        <f ca="1">SUMIFS(F_Inputs_adjusted!V:V,F_Inputs_adjusted!$A:$A,$A10,F_Inputs_adjusted!$B:$B,$B10)</f>
        <v>0</v>
      </c>
      <c r="K10" s="40">
        <f ca="1">SUMIFS(F_Inputs_adjusted!W:W,F_Inputs_adjusted!$A:$A,$A10,F_Inputs_adjusted!$B:$B,$B10)</f>
        <v>0</v>
      </c>
      <c r="L10" s="51">
        <f ca="1">SUMIFS(F_Inputs_adjusted!X:X,F_Inputs_adjusted!$A:$A,$A10,F_Inputs_adjusted!$B:$B,$B10)</f>
        <v>0</v>
      </c>
      <c r="M10" s="40">
        <f ca="1">SUM(Table1[[#This Row],[2023-24]:[2029-30]])</f>
        <v>0</v>
      </c>
    </row>
    <row r="11" spans="1:13" ht="22.15">
      <c r="A11" s="42" t="str">
        <f>F_Inputs!A12</f>
        <v>ANH</v>
      </c>
      <c r="B11" s="42" t="str">
        <f>F_Inputs!B12</f>
        <v>CWW17_144TOT_PR24</v>
      </c>
      <c r="C11" s="42" t="str">
        <f>F_Inputs!C12</f>
        <v>EA/NRW environmental programme bioresources (WINEP/NEP) - Sludge treatment -Thickening and/or dewatering; (WINEP/NEP) opex - Total</v>
      </c>
      <c r="D11" s="15" t="str">
        <f>F_Inputs_adjusted!D12</f>
        <v>£m</v>
      </c>
      <c r="E11" s="15" t="s">
        <v>79</v>
      </c>
      <c r="F11" s="40">
        <f ca="1">SUMIFS(F_Inputs_adjusted!R:R,F_Inputs_adjusted!$A:$A,$A11,F_Inputs_adjusted!$B:$B,$B11)</f>
        <v>0</v>
      </c>
      <c r="G11" s="40">
        <f ca="1">SUMIFS(F_Inputs_adjusted!S:S,F_Inputs_adjusted!$A:$A,$A11,F_Inputs_adjusted!$B:$B,$B11)</f>
        <v>0</v>
      </c>
      <c r="H11" s="40">
        <f ca="1">SUMIFS(F_Inputs_adjusted!T:T,F_Inputs_adjusted!$A:$A,$A11,F_Inputs_adjusted!$B:$B,$B11)</f>
        <v>0</v>
      </c>
      <c r="I11" s="40">
        <f ca="1">SUMIFS(F_Inputs_adjusted!U:U,F_Inputs_adjusted!$A:$A,$A11,F_Inputs_adjusted!$B:$B,$B11)</f>
        <v>0</v>
      </c>
      <c r="J11" s="40">
        <f ca="1">SUMIFS(F_Inputs_adjusted!V:V,F_Inputs_adjusted!$A:$A,$A11,F_Inputs_adjusted!$B:$B,$B11)</f>
        <v>0</v>
      </c>
      <c r="K11" s="40">
        <f ca="1">SUMIFS(F_Inputs_adjusted!W:W,F_Inputs_adjusted!$A:$A,$A11,F_Inputs_adjusted!$B:$B,$B11)</f>
        <v>0</v>
      </c>
      <c r="L11" s="51">
        <f ca="1">SUMIFS(F_Inputs_adjusted!X:X,F_Inputs_adjusted!$A:$A,$A11,F_Inputs_adjusted!$B:$B,$B11)</f>
        <v>0</v>
      </c>
      <c r="M11" s="40">
        <f ca="1">SUM(Table1[[#This Row],[2023-24]:[2029-30]])</f>
        <v>0</v>
      </c>
    </row>
    <row r="12" spans="1:13" ht="22.15">
      <c r="A12" s="42" t="str">
        <f>F_Inputs!A13</f>
        <v>ANH</v>
      </c>
      <c r="B12" s="42" t="str">
        <f>F_Inputs!B13</f>
        <v>CWW17_145TOT_PR24</v>
      </c>
      <c r="C12" s="42" t="str">
        <f>F_Inputs!C13</f>
        <v>EA/NRW environmental programme bioresources (WINEP/NEP) - Sludge treatment - Thickening and/or dewatering; (WINEP/NEP) totex - Total</v>
      </c>
      <c r="D12" s="15" t="str">
        <f>F_Inputs_adjusted!D13</f>
        <v>£m</v>
      </c>
      <c r="E12" s="15" t="s">
        <v>79</v>
      </c>
      <c r="F12" s="40">
        <f ca="1">SUMIFS(F_Inputs_adjusted!R:R,F_Inputs_adjusted!$A:$A,$A12,F_Inputs_adjusted!$B:$B,$B12)</f>
        <v>0</v>
      </c>
      <c r="G12" s="40">
        <f ca="1">SUMIFS(F_Inputs_adjusted!S:S,F_Inputs_adjusted!$A:$A,$A12,F_Inputs_adjusted!$B:$B,$B12)</f>
        <v>0</v>
      </c>
      <c r="H12" s="40">
        <f ca="1">SUMIFS(F_Inputs_adjusted!T:T,F_Inputs_adjusted!$A:$A,$A12,F_Inputs_adjusted!$B:$B,$B12)</f>
        <v>0</v>
      </c>
      <c r="I12" s="40">
        <f ca="1">SUMIFS(F_Inputs_adjusted!U:U,F_Inputs_adjusted!$A:$A,$A12,F_Inputs_adjusted!$B:$B,$B12)</f>
        <v>0</v>
      </c>
      <c r="J12" s="40">
        <f ca="1">SUMIFS(F_Inputs_adjusted!V:V,F_Inputs_adjusted!$A:$A,$A12,F_Inputs_adjusted!$B:$B,$B12)</f>
        <v>0</v>
      </c>
      <c r="K12" s="40">
        <f ca="1">SUMIFS(F_Inputs_adjusted!W:W,F_Inputs_adjusted!$A:$A,$A12,F_Inputs_adjusted!$B:$B,$B12)</f>
        <v>0</v>
      </c>
      <c r="L12" s="51">
        <f ca="1">SUMIFS(F_Inputs_adjusted!X:X,F_Inputs_adjusted!$A:$A,$A12,F_Inputs_adjusted!$B:$B,$B12)</f>
        <v>0</v>
      </c>
      <c r="M12" s="40">
        <f ca="1">SUM(Table1[[#This Row],[2023-24]:[2029-30]])</f>
        <v>0</v>
      </c>
    </row>
    <row r="13" spans="1:13" ht="22.15">
      <c r="A13" s="42" t="str">
        <f>F_Inputs!A14</f>
        <v>ANH</v>
      </c>
      <c r="B13" s="42" t="str">
        <f>F_Inputs!B14</f>
        <v>CWW3_143TOT_PR24</v>
      </c>
      <c r="C13" s="42" t="str">
        <f>F_Inputs!C14</f>
        <v>EA/NRW environmental programme bioresources (WINEP/NEP) - Sludge treatment - Thickening and/or dewatering; (WINEP/NEP) capex - Total</v>
      </c>
      <c r="D13" s="15" t="str">
        <f>F_Inputs_adjusted!D14</f>
        <v>£m</v>
      </c>
      <c r="E13" s="15" t="s">
        <v>79</v>
      </c>
      <c r="F13" s="40">
        <f ca="1">SUMIFS(F_Inputs_adjusted!R:R,F_Inputs_adjusted!$A:$A,$A13,F_Inputs_adjusted!$B:$B,$B13)</f>
        <v>0</v>
      </c>
      <c r="G13" s="40">
        <f ca="1">SUMIFS(F_Inputs_adjusted!S:S,F_Inputs_adjusted!$A:$A,$A13,F_Inputs_adjusted!$B:$B,$B13)</f>
        <v>0</v>
      </c>
      <c r="H13" s="40">
        <f ca="1">SUMIFS(F_Inputs_adjusted!T:T,F_Inputs_adjusted!$A:$A,$A13,F_Inputs_adjusted!$B:$B,$B13)</f>
        <v>0</v>
      </c>
      <c r="I13" s="40">
        <f ca="1">SUMIFS(F_Inputs_adjusted!U:U,F_Inputs_adjusted!$A:$A,$A13,F_Inputs_adjusted!$B:$B,$B13)</f>
        <v>1.3340000000000001</v>
      </c>
      <c r="J13" s="40">
        <f ca="1">SUMIFS(F_Inputs_adjusted!V:V,F_Inputs_adjusted!$A:$A,$A13,F_Inputs_adjusted!$B:$B,$B13)</f>
        <v>3.7810000000000001</v>
      </c>
      <c r="K13" s="40">
        <f ca="1">SUMIFS(F_Inputs_adjusted!W:W,F_Inputs_adjusted!$A:$A,$A13,F_Inputs_adjusted!$B:$B,$B13)</f>
        <v>6.8819999999999997</v>
      </c>
      <c r="L13" s="51">
        <f ca="1">SUMIFS(F_Inputs_adjusted!X:X,F_Inputs_adjusted!$A:$A,$A13,F_Inputs_adjusted!$B:$B,$B13)</f>
        <v>5.0220000000000002</v>
      </c>
      <c r="M13" s="40">
        <f ca="1">SUM(Table1[[#This Row],[2023-24]:[2029-30]])</f>
        <v>17.018999999999998</v>
      </c>
    </row>
    <row r="14" spans="1:13" ht="22.15">
      <c r="A14" s="42" t="str">
        <f>F_Inputs!A15</f>
        <v>ANH</v>
      </c>
      <c r="B14" s="42" t="str">
        <f>F_Inputs!B15</f>
        <v>CWW3_144TOT_PR24</v>
      </c>
      <c r="C14" s="42" t="str">
        <f>F_Inputs!C15</f>
        <v>EA/NRW environmental programme bioresources (WINEP/NEP) - Sludge treatment -Thickening and/or dewatering; (WINEP/NEP) opex - Total</v>
      </c>
      <c r="D14" s="15" t="str">
        <f>F_Inputs_adjusted!D15</f>
        <v>£m</v>
      </c>
      <c r="E14" s="15" t="s">
        <v>79</v>
      </c>
      <c r="F14" s="40">
        <f ca="1">SUMIFS(F_Inputs_adjusted!R:R,F_Inputs_adjusted!$A:$A,$A14,F_Inputs_adjusted!$B:$B,$B14)</f>
        <v>0</v>
      </c>
      <c r="G14" s="40">
        <f ca="1">SUMIFS(F_Inputs_adjusted!S:S,F_Inputs_adjusted!$A:$A,$A14,F_Inputs_adjusted!$B:$B,$B14)</f>
        <v>0</v>
      </c>
      <c r="H14" s="40">
        <f ca="1">SUMIFS(F_Inputs_adjusted!T:T,F_Inputs_adjusted!$A:$A,$A14,F_Inputs_adjusted!$B:$B,$B14)</f>
        <v>0</v>
      </c>
      <c r="I14" s="40">
        <f ca="1">SUMIFS(F_Inputs_adjusted!U:U,F_Inputs_adjusted!$A:$A,$A14,F_Inputs_adjusted!$B:$B,$B14)</f>
        <v>0</v>
      </c>
      <c r="J14" s="40">
        <f ca="1">SUMIFS(F_Inputs_adjusted!V:V,F_Inputs_adjusted!$A:$A,$A14,F_Inputs_adjusted!$B:$B,$B14)</f>
        <v>0</v>
      </c>
      <c r="K14" s="40">
        <f ca="1">SUMIFS(F_Inputs_adjusted!W:W,F_Inputs_adjusted!$A:$A,$A14,F_Inputs_adjusted!$B:$B,$B14)</f>
        <v>0</v>
      </c>
      <c r="L14" s="51">
        <f ca="1">SUMIFS(F_Inputs_adjusted!X:X,F_Inputs_adjusted!$A:$A,$A14,F_Inputs_adjusted!$B:$B,$B14)</f>
        <v>2E-3</v>
      </c>
      <c r="M14" s="40">
        <f ca="1">SUM(Table1[[#This Row],[2023-24]:[2029-30]])</f>
        <v>2E-3</v>
      </c>
    </row>
    <row r="15" spans="1:13" ht="22.15">
      <c r="A15" s="42" t="str">
        <f>F_Inputs!A16</f>
        <v>ANH</v>
      </c>
      <c r="B15" s="42" t="str">
        <f>F_Inputs!B16</f>
        <v>CWW3_145TOT_PR24</v>
      </c>
      <c r="C15" s="42" t="str">
        <f>F_Inputs!C16</f>
        <v>EA/NRW environmental programme bioresources (WINEP/NEP) - Sludge treatment - Thickening and/or dewatering; (WINEP/NEP) totex - Total</v>
      </c>
      <c r="D15" s="15" t="str">
        <f>F_Inputs_adjusted!D16</f>
        <v>£m</v>
      </c>
      <c r="E15" s="15" t="s">
        <v>79</v>
      </c>
      <c r="F15" s="40">
        <f ca="1">SUMIFS(F_Inputs_adjusted!R:R,F_Inputs_adjusted!$A:$A,$A15,F_Inputs_adjusted!$B:$B,$B15)</f>
        <v>0</v>
      </c>
      <c r="G15" s="40">
        <f ca="1">SUMIFS(F_Inputs_adjusted!S:S,F_Inputs_adjusted!$A:$A,$A15,F_Inputs_adjusted!$B:$B,$B15)</f>
        <v>0</v>
      </c>
      <c r="H15" s="40">
        <f ca="1">SUMIFS(F_Inputs_adjusted!T:T,F_Inputs_adjusted!$A:$A,$A15,F_Inputs_adjusted!$B:$B,$B15)</f>
        <v>0</v>
      </c>
      <c r="I15" s="40">
        <f ca="1">SUMIFS(F_Inputs_adjusted!U:U,F_Inputs_adjusted!$A:$A,$A15,F_Inputs_adjusted!$B:$B,$B15)</f>
        <v>1.3340000000000001</v>
      </c>
      <c r="J15" s="40">
        <f ca="1">SUMIFS(F_Inputs_adjusted!V:V,F_Inputs_adjusted!$A:$A,$A15,F_Inputs_adjusted!$B:$B,$B15)</f>
        <v>3.7810000000000001</v>
      </c>
      <c r="K15" s="40">
        <f ca="1">SUMIFS(F_Inputs_adjusted!W:W,F_Inputs_adjusted!$A:$A,$A15,F_Inputs_adjusted!$B:$B,$B15)</f>
        <v>6.8819999999999997</v>
      </c>
      <c r="L15" s="51">
        <f ca="1">SUMIFS(F_Inputs_adjusted!X:X,F_Inputs_adjusted!$A:$A,$A15,F_Inputs_adjusted!$B:$B,$B15)</f>
        <v>5.024</v>
      </c>
      <c r="M15" s="40">
        <f ca="1">SUM(Table1[[#This Row],[2023-24]:[2029-30]])</f>
        <v>17.021000000000001</v>
      </c>
    </row>
    <row r="16" spans="1:13" ht="22.15">
      <c r="A16" s="42" t="str">
        <f>F_Inputs!A17</f>
        <v>ANH</v>
      </c>
      <c r="B16" s="42" t="str">
        <f>F_Inputs!B17</f>
        <v>BIO5_002_PR24</v>
      </c>
      <c r="C16" s="42" t="str">
        <f>F_Inputs!C17</f>
        <v>Bioresources data - Tonnes of dry solids undertaking thickening/dewatering</v>
      </c>
      <c r="D16" s="15" t="str">
        <f>F_Inputs_adjusted!D17</f>
        <v>ttds/yr</v>
      </c>
      <c r="E16" s="15" t="s">
        <v>79</v>
      </c>
      <c r="F16" s="40">
        <f ca="1">SUMIFS(F_Inputs_adjusted!R:R,F_Inputs_adjusted!$A:$A,$A16,F_Inputs_adjusted!$B:$B,$B16)</f>
        <v>0</v>
      </c>
      <c r="G16" s="40">
        <f ca="1">SUMIFS(F_Inputs_adjusted!S:S,F_Inputs_adjusted!$A:$A,$A16,F_Inputs_adjusted!$B:$B,$B16)</f>
        <v>0</v>
      </c>
      <c r="H16" s="40">
        <f ca="1">SUMIFS(F_Inputs_adjusted!T:T,F_Inputs_adjusted!$A:$A,$A16,F_Inputs_adjusted!$B:$B,$B16)</f>
        <v>0</v>
      </c>
      <c r="I16" s="40">
        <f ca="1">SUMIFS(F_Inputs_adjusted!U:U,F_Inputs_adjusted!$A:$A,$A16,F_Inputs_adjusted!$B:$B,$B16)</f>
        <v>0</v>
      </c>
      <c r="J16" s="40">
        <f ca="1">SUMIFS(F_Inputs_adjusted!V:V,F_Inputs_adjusted!$A:$A,$A16,F_Inputs_adjusted!$B:$B,$B16)</f>
        <v>0</v>
      </c>
      <c r="K16" s="40">
        <f ca="1">SUMIFS(F_Inputs_adjusted!W:W,F_Inputs_adjusted!$A:$A,$A16,F_Inputs_adjusted!$B:$B,$B16)</f>
        <v>0</v>
      </c>
      <c r="L16" s="51">
        <f ca="1">SUMIFS(F_Inputs_adjusted!X:X,F_Inputs_adjusted!$A:$A,$A16,F_Inputs_adjusted!$B:$B,$B16)</f>
        <v>40</v>
      </c>
      <c r="M16" s="40">
        <f ca="1">SUM(Table1[[#This Row],[2023-24]:[2029-30]])</f>
        <v>40</v>
      </c>
    </row>
    <row r="17" spans="1:13" ht="22.15">
      <c r="A17" s="42" t="str">
        <f>F_Inputs!A18</f>
        <v>ANH</v>
      </c>
      <c r="B17" s="42" t="str">
        <f>F_Inputs!B18</f>
        <v>BIO5_007_PR24</v>
      </c>
      <c r="C17" s="42" t="str">
        <f>F_Inputs!C18</f>
        <v>Bioresources data - Total number of sludge treatment schemes providing sludge thickening and dewatering</v>
      </c>
      <c r="D17" s="15" t="str">
        <f>F_Inputs_adjusted!D18</f>
        <v>nr</v>
      </c>
      <c r="E17" s="15" t="s">
        <v>79</v>
      </c>
      <c r="F17" s="40">
        <f ca="1">SUMIFS(F_Inputs_adjusted!R:R,F_Inputs_adjusted!$A:$A,$A17,F_Inputs_adjusted!$B:$B,$B17)</f>
        <v>0</v>
      </c>
      <c r="G17" s="40">
        <f ca="1">SUMIFS(F_Inputs_adjusted!S:S,F_Inputs_adjusted!$A:$A,$A17,F_Inputs_adjusted!$B:$B,$B17)</f>
        <v>0</v>
      </c>
      <c r="H17" s="40">
        <f ca="1">SUMIFS(F_Inputs_adjusted!T:T,F_Inputs_adjusted!$A:$A,$A17,F_Inputs_adjusted!$B:$B,$B17)</f>
        <v>0</v>
      </c>
      <c r="I17" s="40">
        <f ca="1">SUMIFS(F_Inputs_adjusted!U:U,F_Inputs_adjusted!$A:$A,$A17,F_Inputs_adjusted!$B:$B,$B17)</f>
        <v>0</v>
      </c>
      <c r="J17" s="40">
        <f ca="1">SUMIFS(F_Inputs_adjusted!V:V,F_Inputs_adjusted!$A:$A,$A17,F_Inputs_adjusted!$B:$B,$B17)</f>
        <v>0</v>
      </c>
      <c r="K17" s="40">
        <f ca="1">SUMIFS(F_Inputs_adjusted!W:W,F_Inputs_adjusted!$A:$A,$A17,F_Inputs_adjusted!$B:$B,$B17)</f>
        <v>0</v>
      </c>
      <c r="L17" s="51">
        <f ca="1">SUMIFS(F_Inputs_adjusted!X:X,F_Inputs_adjusted!$A:$A,$A17,F_Inputs_adjusted!$B:$B,$B17)</f>
        <v>1</v>
      </c>
      <c r="M17" s="40">
        <f ca="1">SUM(Table1[[#This Row],[2023-24]:[2029-30]])</f>
        <v>1</v>
      </c>
    </row>
    <row r="18" spans="1:13" ht="22.15">
      <c r="A18" s="42" t="str">
        <f>F_Inputs!A19</f>
        <v>WSH</v>
      </c>
      <c r="B18" s="42" t="str">
        <f>F_Inputs!B19</f>
        <v>CWW12_143TOT_PR24</v>
      </c>
      <c r="C18" s="42" t="str">
        <f>F_Inputs!C19</f>
        <v>EA/NRW environmental programme bioresources (WINEP/NEP) - Sludge treatment - Thickening and/or dewatering; (WINEP/NEP) capex - Total</v>
      </c>
      <c r="D18" s="15" t="str">
        <f>F_Inputs_adjusted!D19</f>
        <v>£m</v>
      </c>
      <c r="E18" s="15" t="s">
        <v>79</v>
      </c>
      <c r="F18" s="40">
        <f ca="1">SUMIFS(F_Inputs_adjusted!R:R,F_Inputs_adjusted!$A:$A,$A18,F_Inputs_adjusted!$B:$B,$B18)</f>
        <v>0</v>
      </c>
      <c r="G18" s="40">
        <f ca="1">SUMIFS(F_Inputs_adjusted!S:S,F_Inputs_adjusted!$A:$A,$A18,F_Inputs_adjusted!$B:$B,$B18)</f>
        <v>0</v>
      </c>
      <c r="H18" s="40">
        <f ca="1">SUMIFS(F_Inputs_adjusted!T:T,F_Inputs_adjusted!$A:$A,$A18,F_Inputs_adjusted!$B:$B,$B18)</f>
        <v>0</v>
      </c>
      <c r="I18" s="40">
        <f ca="1">SUMIFS(F_Inputs_adjusted!U:U,F_Inputs_adjusted!$A:$A,$A18,F_Inputs_adjusted!$B:$B,$B18)</f>
        <v>0</v>
      </c>
      <c r="J18" s="40">
        <f ca="1">SUMIFS(F_Inputs_adjusted!V:V,F_Inputs_adjusted!$A:$A,$A18,F_Inputs_adjusted!$B:$B,$B18)</f>
        <v>0</v>
      </c>
      <c r="K18" s="40">
        <f ca="1">SUMIFS(F_Inputs_adjusted!W:W,F_Inputs_adjusted!$A:$A,$A18,F_Inputs_adjusted!$B:$B,$B18)</f>
        <v>0</v>
      </c>
      <c r="L18" s="51">
        <f ca="1">SUMIFS(F_Inputs_adjusted!X:X,F_Inputs_adjusted!$A:$A,$A18,F_Inputs_adjusted!$B:$B,$B18)</f>
        <v>0</v>
      </c>
      <c r="M18" s="40">
        <f ca="1">SUM(Table1[[#This Row],[2023-24]:[2029-30]])</f>
        <v>0</v>
      </c>
    </row>
    <row r="19" spans="1:13" ht="22.15">
      <c r="A19" s="42" t="str">
        <f>F_Inputs!A20</f>
        <v>WSH</v>
      </c>
      <c r="B19" s="42" t="str">
        <f>F_Inputs!B20</f>
        <v>CWW12_144TOT_PR24</v>
      </c>
      <c r="C19" s="42" t="str">
        <f>F_Inputs!C20</f>
        <v>EA/NRW environmental programme bioresources (WINEP/NEP) - Sludge treatment -Thickening and/or dewatering; (WINEP/NEP) opex - Total</v>
      </c>
      <c r="D19" s="15" t="str">
        <f>F_Inputs_adjusted!D20</f>
        <v>£m</v>
      </c>
      <c r="E19" s="15" t="s">
        <v>79</v>
      </c>
      <c r="F19" s="40">
        <f ca="1">SUMIFS(F_Inputs_adjusted!R:R,F_Inputs_adjusted!$A:$A,$A19,F_Inputs_adjusted!$B:$B,$B19)</f>
        <v>0</v>
      </c>
      <c r="G19" s="40">
        <f ca="1">SUMIFS(F_Inputs_adjusted!S:S,F_Inputs_adjusted!$A:$A,$A19,F_Inputs_adjusted!$B:$B,$B19)</f>
        <v>0</v>
      </c>
      <c r="H19" s="40">
        <f ca="1">SUMIFS(F_Inputs_adjusted!T:T,F_Inputs_adjusted!$A:$A,$A19,F_Inputs_adjusted!$B:$B,$B19)</f>
        <v>0</v>
      </c>
      <c r="I19" s="40">
        <f ca="1">SUMIFS(F_Inputs_adjusted!U:U,F_Inputs_adjusted!$A:$A,$A19,F_Inputs_adjusted!$B:$B,$B19)</f>
        <v>0</v>
      </c>
      <c r="J19" s="40">
        <f ca="1">SUMIFS(F_Inputs_adjusted!V:V,F_Inputs_adjusted!$A:$A,$A19,F_Inputs_adjusted!$B:$B,$B19)</f>
        <v>0</v>
      </c>
      <c r="K19" s="40">
        <f ca="1">SUMIFS(F_Inputs_adjusted!W:W,F_Inputs_adjusted!$A:$A,$A19,F_Inputs_adjusted!$B:$B,$B19)</f>
        <v>0</v>
      </c>
      <c r="L19" s="51">
        <f ca="1">SUMIFS(F_Inputs_adjusted!X:X,F_Inputs_adjusted!$A:$A,$A19,F_Inputs_adjusted!$B:$B,$B19)</f>
        <v>0</v>
      </c>
      <c r="M19" s="40">
        <f ca="1">SUM(Table1[[#This Row],[2023-24]:[2029-30]])</f>
        <v>0</v>
      </c>
    </row>
    <row r="20" spans="1:13" ht="22.15">
      <c r="A20" s="42" t="str">
        <f>F_Inputs!A21</f>
        <v>WSH</v>
      </c>
      <c r="B20" s="42" t="str">
        <f>F_Inputs!B21</f>
        <v>CWW12_145TOT_PR24</v>
      </c>
      <c r="C20" s="42" t="str">
        <f>F_Inputs!C21</f>
        <v>EA/NRW environmental programme bioresources (WINEP/NEP) - Sludge treatment - Thickening and/or dewatering; (WINEP/NEP) totex - Total</v>
      </c>
      <c r="D20" s="15" t="str">
        <f>F_Inputs_adjusted!D21</f>
        <v>£m</v>
      </c>
      <c r="E20" s="15" t="s">
        <v>79</v>
      </c>
      <c r="F20" s="40">
        <f ca="1">SUMIFS(F_Inputs_adjusted!R:R,F_Inputs_adjusted!$A:$A,$A20,F_Inputs_adjusted!$B:$B,$B20)</f>
        <v>0</v>
      </c>
      <c r="G20" s="40">
        <f ca="1">SUMIFS(F_Inputs_adjusted!S:S,F_Inputs_adjusted!$A:$A,$A20,F_Inputs_adjusted!$B:$B,$B20)</f>
        <v>0</v>
      </c>
      <c r="H20" s="40">
        <f ca="1">SUMIFS(F_Inputs_adjusted!T:T,F_Inputs_adjusted!$A:$A,$A20,F_Inputs_adjusted!$B:$B,$B20)</f>
        <v>0</v>
      </c>
      <c r="I20" s="40">
        <f ca="1">SUMIFS(F_Inputs_adjusted!U:U,F_Inputs_adjusted!$A:$A,$A20,F_Inputs_adjusted!$B:$B,$B20)</f>
        <v>0</v>
      </c>
      <c r="J20" s="40">
        <f ca="1">SUMIFS(F_Inputs_adjusted!V:V,F_Inputs_adjusted!$A:$A,$A20,F_Inputs_adjusted!$B:$B,$B20)</f>
        <v>0</v>
      </c>
      <c r="K20" s="40">
        <f ca="1">SUMIFS(F_Inputs_adjusted!W:W,F_Inputs_adjusted!$A:$A,$A20,F_Inputs_adjusted!$B:$B,$B20)</f>
        <v>0</v>
      </c>
      <c r="L20" s="51">
        <f ca="1">SUMIFS(F_Inputs_adjusted!X:X,F_Inputs_adjusted!$A:$A,$A20,F_Inputs_adjusted!$B:$B,$B20)</f>
        <v>0</v>
      </c>
      <c r="M20" s="40">
        <f ca="1">SUM(Table1[[#This Row],[2023-24]:[2029-30]])</f>
        <v>0</v>
      </c>
    </row>
    <row r="21" spans="1:13" ht="22.15">
      <c r="A21" s="42" t="str">
        <f>F_Inputs!A22</f>
        <v>WSH</v>
      </c>
      <c r="B21" s="42" t="str">
        <f>F_Inputs!B22</f>
        <v>CWW17_143TOT_PR24</v>
      </c>
      <c r="C21" s="42" t="str">
        <f>F_Inputs!C22</f>
        <v>EA/NRW environmental programme bioresources (WINEP/NEP) - Sludge treatment - Thickening and/or dewatering; (WINEP/NEP) capex - Total</v>
      </c>
      <c r="D21" s="15" t="str">
        <f>F_Inputs_adjusted!D22</f>
        <v>£m</v>
      </c>
      <c r="E21" s="15" t="s">
        <v>79</v>
      </c>
      <c r="F21" s="40">
        <f ca="1">SUMIFS(F_Inputs_adjusted!R:R,F_Inputs_adjusted!$A:$A,$A21,F_Inputs_adjusted!$B:$B,$B21)</f>
        <v>0</v>
      </c>
      <c r="G21" s="40">
        <f ca="1">SUMIFS(F_Inputs_adjusted!S:S,F_Inputs_adjusted!$A:$A,$A21,F_Inputs_adjusted!$B:$B,$B21)</f>
        <v>0</v>
      </c>
      <c r="H21" s="40">
        <f ca="1">SUMIFS(F_Inputs_adjusted!T:T,F_Inputs_adjusted!$A:$A,$A21,F_Inputs_adjusted!$B:$B,$B21)</f>
        <v>0</v>
      </c>
      <c r="I21" s="40">
        <f ca="1">SUMIFS(F_Inputs_adjusted!U:U,F_Inputs_adjusted!$A:$A,$A21,F_Inputs_adjusted!$B:$B,$B21)</f>
        <v>0</v>
      </c>
      <c r="J21" s="40">
        <f ca="1">SUMIFS(F_Inputs_adjusted!V:V,F_Inputs_adjusted!$A:$A,$A21,F_Inputs_adjusted!$B:$B,$B21)</f>
        <v>0</v>
      </c>
      <c r="K21" s="40">
        <f ca="1">SUMIFS(F_Inputs_adjusted!W:W,F_Inputs_adjusted!$A:$A,$A21,F_Inputs_adjusted!$B:$B,$B21)</f>
        <v>0</v>
      </c>
      <c r="L21" s="51">
        <f ca="1">SUMIFS(F_Inputs_adjusted!X:X,F_Inputs_adjusted!$A:$A,$A21,F_Inputs_adjusted!$B:$B,$B21)</f>
        <v>0</v>
      </c>
      <c r="M21" s="40">
        <f ca="1">SUM(Table1[[#This Row],[2023-24]:[2029-30]])</f>
        <v>0</v>
      </c>
    </row>
    <row r="22" spans="1:13" ht="22.15">
      <c r="A22" s="42" t="str">
        <f>F_Inputs!A23</f>
        <v>WSH</v>
      </c>
      <c r="B22" s="42" t="str">
        <f>F_Inputs!B23</f>
        <v>CWW17_144TOT_PR24</v>
      </c>
      <c r="C22" s="42" t="str">
        <f>F_Inputs!C23</f>
        <v>EA/NRW environmental programme bioresources (WINEP/NEP) - Sludge treatment -Thickening and/or dewatering; (WINEP/NEP) opex - Total</v>
      </c>
      <c r="D22" s="15" t="str">
        <f>F_Inputs_adjusted!D23</f>
        <v>£m</v>
      </c>
      <c r="E22" s="15" t="s">
        <v>79</v>
      </c>
      <c r="F22" s="40">
        <f ca="1">SUMIFS(F_Inputs_adjusted!R:R,F_Inputs_adjusted!$A:$A,$A22,F_Inputs_adjusted!$B:$B,$B22)</f>
        <v>0</v>
      </c>
      <c r="G22" s="40">
        <f ca="1">SUMIFS(F_Inputs_adjusted!S:S,F_Inputs_adjusted!$A:$A,$A22,F_Inputs_adjusted!$B:$B,$B22)</f>
        <v>0</v>
      </c>
      <c r="H22" s="40">
        <f ca="1">SUMIFS(F_Inputs_adjusted!T:T,F_Inputs_adjusted!$A:$A,$A22,F_Inputs_adjusted!$B:$B,$B22)</f>
        <v>0</v>
      </c>
      <c r="I22" s="40">
        <f ca="1">SUMIFS(F_Inputs_adjusted!U:U,F_Inputs_adjusted!$A:$A,$A22,F_Inputs_adjusted!$B:$B,$B22)</f>
        <v>0</v>
      </c>
      <c r="J22" s="40">
        <f ca="1">SUMIFS(F_Inputs_adjusted!V:V,F_Inputs_adjusted!$A:$A,$A22,F_Inputs_adjusted!$B:$B,$B22)</f>
        <v>0</v>
      </c>
      <c r="K22" s="40">
        <f ca="1">SUMIFS(F_Inputs_adjusted!W:W,F_Inputs_adjusted!$A:$A,$A22,F_Inputs_adjusted!$B:$B,$B22)</f>
        <v>0</v>
      </c>
      <c r="L22" s="51">
        <f ca="1">SUMIFS(F_Inputs_adjusted!X:X,F_Inputs_adjusted!$A:$A,$A22,F_Inputs_adjusted!$B:$B,$B22)</f>
        <v>0</v>
      </c>
      <c r="M22" s="40">
        <f ca="1">SUM(Table1[[#This Row],[2023-24]:[2029-30]])</f>
        <v>0</v>
      </c>
    </row>
    <row r="23" spans="1:13" ht="22.15">
      <c r="A23" s="42" t="str">
        <f>F_Inputs!A24</f>
        <v>WSH</v>
      </c>
      <c r="B23" s="42" t="str">
        <f>F_Inputs!B24</f>
        <v>CWW17_145TOT_PR24</v>
      </c>
      <c r="C23" s="42" t="str">
        <f>F_Inputs!C24</f>
        <v>EA/NRW environmental programme bioresources (WINEP/NEP) - Sludge treatment - Thickening and/or dewatering; (WINEP/NEP) totex - Total</v>
      </c>
      <c r="D23" s="15" t="str">
        <f>F_Inputs_adjusted!D24</f>
        <v>£m</v>
      </c>
      <c r="E23" s="15" t="s">
        <v>79</v>
      </c>
      <c r="F23" s="40">
        <f ca="1">SUMIFS(F_Inputs_adjusted!R:R,F_Inputs_adjusted!$A:$A,$A23,F_Inputs_adjusted!$B:$B,$B23)</f>
        <v>0</v>
      </c>
      <c r="G23" s="40">
        <f ca="1">SUMIFS(F_Inputs_adjusted!S:S,F_Inputs_adjusted!$A:$A,$A23,F_Inputs_adjusted!$B:$B,$B23)</f>
        <v>0</v>
      </c>
      <c r="H23" s="40">
        <f ca="1">SUMIFS(F_Inputs_adjusted!T:T,F_Inputs_adjusted!$A:$A,$A23,F_Inputs_adjusted!$B:$B,$B23)</f>
        <v>0</v>
      </c>
      <c r="I23" s="40">
        <f ca="1">SUMIFS(F_Inputs_adjusted!U:U,F_Inputs_adjusted!$A:$A,$A23,F_Inputs_adjusted!$B:$B,$B23)</f>
        <v>0</v>
      </c>
      <c r="J23" s="40">
        <f ca="1">SUMIFS(F_Inputs_adjusted!V:V,F_Inputs_adjusted!$A:$A,$A23,F_Inputs_adjusted!$B:$B,$B23)</f>
        <v>0</v>
      </c>
      <c r="K23" s="40">
        <f ca="1">SUMIFS(F_Inputs_adjusted!W:W,F_Inputs_adjusted!$A:$A,$A23,F_Inputs_adjusted!$B:$B,$B23)</f>
        <v>0</v>
      </c>
      <c r="L23" s="51">
        <f ca="1">SUMIFS(F_Inputs_adjusted!X:X,F_Inputs_adjusted!$A:$A,$A23,F_Inputs_adjusted!$B:$B,$B23)</f>
        <v>0</v>
      </c>
      <c r="M23" s="40">
        <f ca="1">SUM(Table1[[#This Row],[2023-24]:[2029-30]])</f>
        <v>0</v>
      </c>
    </row>
    <row r="24" spans="1:13" ht="22.15">
      <c r="A24" s="42" t="str">
        <f>F_Inputs!A25</f>
        <v>WSH</v>
      </c>
      <c r="B24" s="42" t="str">
        <f>F_Inputs!B25</f>
        <v>CWW3_143TOT_PR24</v>
      </c>
      <c r="C24" s="42" t="str">
        <f>F_Inputs!C25</f>
        <v>EA/NRW environmental programme bioresources (WINEP/NEP) - Sludge treatment - Thickening and/or dewatering; (WINEP/NEP) capex - Total</v>
      </c>
      <c r="D24" s="15" t="str">
        <f>F_Inputs_adjusted!D25</f>
        <v>£m</v>
      </c>
      <c r="E24" s="15" t="s">
        <v>79</v>
      </c>
      <c r="F24" s="40">
        <f ca="1">SUMIFS(F_Inputs_adjusted!R:R,F_Inputs_adjusted!$A:$A,$A24,F_Inputs_adjusted!$B:$B,$B24)</f>
        <v>0</v>
      </c>
      <c r="G24" s="40">
        <f ca="1">SUMIFS(F_Inputs_adjusted!S:S,F_Inputs_adjusted!$A:$A,$A24,F_Inputs_adjusted!$B:$B,$B24)</f>
        <v>0</v>
      </c>
      <c r="H24" s="40">
        <f ca="1">SUMIFS(F_Inputs_adjusted!T:T,F_Inputs_adjusted!$A:$A,$A24,F_Inputs_adjusted!$B:$B,$B24)</f>
        <v>1.742</v>
      </c>
      <c r="I24" s="40">
        <f ca="1">SUMIFS(F_Inputs_adjusted!U:U,F_Inputs_adjusted!$A:$A,$A24,F_Inputs_adjusted!$B:$B,$B24)</f>
        <v>3.3980000000000001</v>
      </c>
      <c r="J24" s="40">
        <f ca="1">SUMIFS(F_Inputs_adjusted!V:V,F_Inputs_adjusted!$A:$A,$A24,F_Inputs_adjusted!$B:$B,$B24)</f>
        <v>5.0469999999999997</v>
      </c>
      <c r="K24" s="40">
        <f ca="1">SUMIFS(F_Inputs_adjusted!W:W,F_Inputs_adjusted!$A:$A,$A24,F_Inputs_adjusted!$B:$B,$B24)</f>
        <v>4.2640000000000002</v>
      </c>
      <c r="L24" s="51">
        <f ca="1">SUMIFS(F_Inputs_adjusted!X:X,F_Inputs_adjusted!$A:$A,$A24,F_Inputs_adjusted!$B:$B,$B24)</f>
        <v>2.6659999999999999</v>
      </c>
      <c r="M24" s="40">
        <f ca="1">SUM(Table1[[#This Row],[2023-24]:[2029-30]])</f>
        <v>17.117000000000001</v>
      </c>
    </row>
    <row r="25" spans="1:13" ht="22.15">
      <c r="A25" s="42" t="str">
        <f>F_Inputs!A26</f>
        <v>WSH</v>
      </c>
      <c r="B25" s="42" t="str">
        <f>F_Inputs!B26</f>
        <v>CWW3_144TOT_PR24</v>
      </c>
      <c r="C25" s="42" t="str">
        <f>F_Inputs!C26</f>
        <v>EA/NRW environmental programme bioresources (WINEP/NEP) - Sludge treatment -Thickening and/or dewatering; (WINEP/NEP) opex - Total</v>
      </c>
      <c r="D25" s="15" t="str">
        <f>F_Inputs_adjusted!D26</f>
        <v>£m</v>
      </c>
      <c r="E25" s="15" t="s">
        <v>79</v>
      </c>
      <c r="F25" s="40">
        <f ca="1">SUMIFS(F_Inputs_adjusted!R:R,F_Inputs_adjusted!$A:$A,$A25,F_Inputs_adjusted!$B:$B,$B25)</f>
        <v>0</v>
      </c>
      <c r="G25" s="40">
        <f ca="1">SUMIFS(F_Inputs_adjusted!S:S,F_Inputs_adjusted!$A:$A,$A25,F_Inputs_adjusted!$B:$B,$B25)</f>
        <v>0</v>
      </c>
      <c r="H25" s="40">
        <f ca="1">SUMIFS(F_Inputs_adjusted!T:T,F_Inputs_adjusted!$A:$A,$A25,F_Inputs_adjusted!$B:$B,$B25)</f>
        <v>0.191</v>
      </c>
      <c r="I25" s="40">
        <f ca="1">SUMIFS(F_Inputs_adjusted!U:U,F_Inputs_adjusted!$A:$A,$A25,F_Inputs_adjusted!$B:$B,$B25)</f>
        <v>0.38300000000000001</v>
      </c>
      <c r="J25" s="40">
        <f ca="1">SUMIFS(F_Inputs_adjusted!V:V,F_Inputs_adjusted!$A:$A,$A25,F_Inputs_adjusted!$B:$B,$B25)</f>
        <v>0.57499999999999996</v>
      </c>
      <c r="K25" s="40">
        <f ca="1">SUMIFS(F_Inputs_adjusted!W:W,F_Inputs_adjusted!$A:$A,$A25,F_Inputs_adjusted!$B:$B,$B25)</f>
        <v>0.76700000000000002</v>
      </c>
      <c r="L25" s="51">
        <f ca="1">SUMIFS(F_Inputs_adjusted!X:X,F_Inputs_adjusted!$A:$A,$A25,F_Inputs_adjusted!$B:$B,$B25)</f>
        <v>0.96199999999999997</v>
      </c>
      <c r="M25" s="40">
        <f ca="1">SUM(Table1[[#This Row],[2023-24]:[2029-30]])</f>
        <v>2.8780000000000001</v>
      </c>
    </row>
    <row r="26" spans="1:13" ht="22.15">
      <c r="A26" s="42" t="str">
        <f>F_Inputs!A27</f>
        <v>WSH</v>
      </c>
      <c r="B26" s="42" t="str">
        <f>F_Inputs!B27</f>
        <v>CWW3_145TOT_PR24</v>
      </c>
      <c r="C26" s="42" t="str">
        <f>F_Inputs!C27</f>
        <v>EA/NRW environmental programme bioresources (WINEP/NEP) - Sludge treatment - Thickening and/or dewatering; (WINEP/NEP) totex - Total</v>
      </c>
      <c r="D26" s="15" t="str">
        <f>F_Inputs_adjusted!D27</f>
        <v>£m</v>
      </c>
      <c r="E26" s="15" t="s">
        <v>79</v>
      </c>
      <c r="F26" s="40">
        <f ca="1">SUMIFS(F_Inputs_adjusted!R:R,F_Inputs_adjusted!$A:$A,$A26,F_Inputs_adjusted!$B:$B,$B26)</f>
        <v>0</v>
      </c>
      <c r="G26" s="40">
        <f ca="1">SUMIFS(F_Inputs_adjusted!S:S,F_Inputs_adjusted!$A:$A,$A26,F_Inputs_adjusted!$B:$B,$B26)</f>
        <v>0</v>
      </c>
      <c r="H26" s="40">
        <f ca="1">SUMIFS(F_Inputs_adjusted!T:T,F_Inputs_adjusted!$A:$A,$A26,F_Inputs_adjusted!$B:$B,$B26)</f>
        <v>1.9330000000000001</v>
      </c>
      <c r="I26" s="40">
        <f ca="1">SUMIFS(F_Inputs_adjusted!U:U,F_Inputs_adjusted!$A:$A,$A26,F_Inputs_adjusted!$B:$B,$B26)</f>
        <v>3.7810000000000001</v>
      </c>
      <c r="J26" s="40">
        <f ca="1">SUMIFS(F_Inputs_adjusted!V:V,F_Inputs_adjusted!$A:$A,$A26,F_Inputs_adjusted!$B:$B,$B26)</f>
        <v>5.6219999999999999</v>
      </c>
      <c r="K26" s="40">
        <f ca="1">SUMIFS(F_Inputs_adjusted!W:W,F_Inputs_adjusted!$A:$A,$A26,F_Inputs_adjusted!$B:$B,$B26)</f>
        <v>5.0310000000000006</v>
      </c>
      <c r="L26" s="51">
        <f ca="1">SUMIFS(F_Inputs_adjusted!X:X,F_Inputs_adjusted!$A:$A,$A26,F_Inputs_adjusted!$B:$B,$B26)</f>
        <v>3.6280000000000001</v>
      </c>
      <c r="M26" s="40">
        <f ca="1">SUM(Table1[[#This Row],[2023-24]:[2029-30]])</f>
        <v>19.995000000000001</v>
      </c>
    </row>
    <row r="27" spans="1:13" ht="22.15">
      <c r="A27" s="42" t="str">
        <f>F_Inputs!A28</f>
        <v>WSH</v>
      </c>
      <c r="B27" s="42" t="str">
        <f>F_Inputs!B28</f>
        <v>BIO5_002_PR24</v>
      </c>
      <c r="C27" s="42" t="str">
        <f>F_Inputs!C28</f>
        <v>Bioresources data - Tonnes of dry solids undertaking thickening/dewatering</v>
      </c>
      <c r="D27" s="15" t="str">
        <f>F_Inputs_adjusted!D28</f>
        <v>ttds/yr</v>
      </c>
      <c r="E27" s="15" t="s">
        <v>79</v>
      </c>
      <c r="F27" s="40">
        <f ca="1">SUMIFS(F_Inputs_adjusted!R:R,F_Inputs_adjusted!$A:$A,$A27,F_Inputs_adjusted!$B:$B,$B27)</f>
        <v>0</v>
      </c>
      <c r="G27" s="40">
        <f ca="1">SUMIFS(F_Inputs_adjusted!S:S,F_Inputs_adjusted!$A:$A,$A27,F_Inputs_adjusted!$B:$B,$B27)</f>
        <v>0</v>
      </c>
      <c r="H27" s="40">
        <f ca="1">SUMIFS(F_Inputs_adjusted!T:T,F_Inputs_adjusted!$A:$A,$A27,F_Inputs_adjusted!$B:$B,$B27)</f>
        <v>2.1869999999999998</v>
      </c>
      <c r="I27" s="40">
        <f ca="1">SUMIFS(F_Inputs_adjusted!U:U,F_Inputs_adjusted!$A:$A,$A27,F_Inputs_adjusted!$B:$B,$B27)</f>
        <v>2.1869999999999998</v>
      </c>
      <c r="J27" s="40">
        <f ca="1">SUMIFS(F_Inputs_adjusted!V:V,F_Inputs_adjusted!$A:$A,$A27,F_Inputs_adjusted!$B:$B,$B27)</f>
        <v>2.1869999999999998</v>
      </c>
      <c r="K27" s="40">
        <f ca="1">SUMIFS(F_Inputs_adjusted!W:W,F_Inputs_adjusted!$A:$A,$A27,F_Inputs_adjusted!$B:$B,$B27)</f>
        <v>2.1869999999999998</v>
      </c>
      <c r="L27" s="51">
        <f ca="1">SUMIFS(F_Inputs_adjusted!X:X,F_Inputs_adjusted!$A:$A,$A27,F_Inputs_adjusted!$B:$B,$B27)</f>
        <v>2.1869999999999998</v>
      </c>
      <c r="M27" s="40">
        <f ca="1">SUM(Table1[[#This Row],[2023-24]:[2029-30]])</f>
        <v>10.934999999999999</v>
      </c>
    </row>
    <row r="28" spans="1:13" ht="22.15">
      <c r="A28" s="42" t="str">
        <f>F_Inputs!A29</f>
        <v>WSH</v>
      </c>
      <c r="B28" s="42" t="str">
        <f>F_Inputs!B29</f>
        <v>BIO5_007_PR24</v>
      </c>
      <c r="C28" s="42" t="str">
        <f>F_Inputs!C29</f>
        <v>Bioresources data - Total number of sludge treatment schemes providing sludge thickening and dewatering</v>
      </c>
      <c r="D28" s="15" t="str">
        <f>F_Inputs_adjusted!D29</f>
        <v>nr</v>
      </c>
      <c r="E28" s="15" t="s">
        <v>79</v>
      </c>
      <c r="F28" s="40">
        <f ca="1">SUMIFS(F_Inputs_adjusted!R:R,F_Inputs_adjusted!$A:$A,$A28,F_Inputs_adjusted!$B:$B,$B28)</f>
        <v>0</v>
      </c>
      <c r="G28" s="40">
        <f ca="1">SUMIFS(F_Inputs_adjusted!S:S,F_Inputs_adjusted!$A:$A,$A28,F_Inputs_adjusted!$B:$B,$B28)</f>
        <v>0</v>
      </c>
      <c r="H28" s="40">
        <f ca="1">SUMIFS(F_Inputs_adjusted!T:T,F_Inputs_adjusted!$A:$A,$A28,F_Inputs_adjusted!$B:$B,$B28)</f>
        <v>1</v>
      </c>
      <c r="I28" s="40">
        <f ca="1">SUMIFS(F_Inputs_adjusted!U:U,F_Inputs_adjusted!$A:$A,$A28,F_Inputs_adjusted!$B:$B,$B28)</f>
        <v>1</v>
      </c>
      <c r="J28" s="40">
        <f ca="1">SUMIFS(F_Inputs_adjusted!V:V,F_Inputs_adjusted!$A:$A,$A28,F_Inputs_adjusted!$B:$B,$B28)</f>
        <v>1</v>
      </c>
      <c r="K28" s="40">
        <f ca="1">SUMIFS(F_Inputs_adjusted!W:W,F_Inputs_adjusted!$A:$A,$A28,F_Inputs_adjusted!$B:$B,$B28)</f>
        <v>1</v>
      </c>
      <c r="L28" s="51">
        <f ca="1">SUMIFS(F_Inputs_adjusted!X:X,F_Inputs_adjusted!$A:$A,$A28,F_Inputs_adjusted!$B:$B,$B28)</f>
        <v>1</v>
      </c>
      <c r="M28" s="40">
        <f ca="1">SUM(Table1[[#This Row],[2023-24]:[2029-30]])</f>
        <v>5</v>
      </c>
    </row>
    <row r="29" spans="1:13" ht="22.15">
      <c r="A29" s="42" t="str">
        <f>F_Inputs!A30</f>
        <v>HDD</v>
      </c>
      <c r="B29" s="42" t="str">
        <f>F_Inputs!B30</f>
        <v>CWW12_143TOT_PR24</v>
      </c>
      <c r="C29" s="42" t="str">
        <f>F_Inputs!C30</f>
        <v>EA/NRW environmental programme bioresources (WINEP/NEP) - Sludge treatment - Thickening and/or dewatering; (WINEP/NEP) capex - Total</v>
      </c>
      <c r="D29" s="15" t="str">
        <f>F_Inputs_adjusted!D30</f>
        <v>£m</v>
      </c>
      <c r="E29" s="15" t="s">
        <v>79</v>
      </c>
      <c r="F29" s="40">
        <f ca="1">SUMIFS(F_Inputs_adjusted!R:R,F_Inputs_adjusted!$A:$A,$A29,F_Inputs_adjusted!$B:$B,$B29)</f>
        <v>0</v>
      </c>
      <c r="G29" s="40">
        <f ca="1">SUMIFS(F_Inputs_adjusted!S:S,F_Inputs_adjusted!$A:$A,$A29,F_Inputs_adjusted!$B:$B,$B29)</f>
        <v>0</v>
      </c>
      <c r="H29" s="40">
        <f ca="1">SUMIFS(F_Inputs_adjusted!T:T,F_Inputs_adjusted!$A:$A,$A29,F_Inputs_adjusted!$B:$B,$B29)</f>
        <v>0</v>
      </c>
      <c r="I29" s="40">
        <f ca="1">SUMIFS(F_Inputs_adjusted!U:U,F_Inputs_adjusted!$A:$A,$A29,F_Inputs_adjusted!$B:$B,$B29)</f>
        <v>0</v>
      </c>
      <c r="J29" s="40">
        <f ca="1">SUMIFS(F_Inputs_adjusted!V:V,F_Inputs_adjusted!$A:$A,$A29,F_Inputs_adjusted!$B:$B,$B29)</f>
        <v>0</v>
      </c>
      <c r="K29" s="40">
        <f ca="1">SUMIFS(F_Inputs_adjusted!W:W,F_Inputs_adjusted!$A:$A,$A29,F_Inputs_adjusted!$B:$B,$B29)</f>
        <v>0</v>
      </c>
      <c r="L29" s="51">
        <f ca="1">SUMIFS(F_Inputs_adjusted!X:X,F_Inputs_adjusted!$A:$A,$A29,F_Inputs_adjusted!$B:$B,$B29)</f>
        <v>0</v>
      </c>
      <c r="M29" s="40">
        <f ca="1">SUM(Table1[[#This Row],[2023-24]:[2029-30]])</f>
        <v>0</v>
      </c>
    </row>
    <row r="30" spans="1:13" ht="22.15">
      <c r="A30" s="42" t="str">
        <f>F_Inputs!A31</f>
        <v>HDD</v>
      </c>
      <c r="B30" s="42" t="str">
        <f>F_Inputs!B31</f>
        <v>CWW12_144TOT_PR24</v>
      </c>
      <c r="C30" s="42" t="str">
        <f>F_Inputs!C31</f>
        <v>EA/NRW environmental programme bioresources (WINEP/NEP) - Sludge treatment -Thickening and/or dewatering; (WINEP/NEP) opex - Total</v>
      </c>
      <c r="D30" s="15" t="str">
        <f>F_Inputs_adjusted!D31</f>
        <v>£m</v>
      </c>
      <c r="E30" s="15" t="s">
        <v>79</v>
      </c>
      <c r="F30" s="40">
        <f ca="1">SUMIFS(F_Inputs_adjusted!R:R,F_Inputs_adjusted!$A:$A,$A30,F_Inputs_adjusted!$B:$B,$B30)</f>
        <v>0</v>
      </c>
      <c r="G30" s="40">
        <f ca="1">SUMIFS(F_Inputs_adjusted!S:S,F_Inputs_adjusted!$A:$A,$A30,F_Inputs_adjusted!$B:$B,$B30)</f>
        <v>0</v>
      </c>
      <c r="H30" s="40">
        <f ca="1">SUMIFS(F_Inputs_adjusted!T:T,F_Inputs_adjusted!$A:$A,$A30,F_Inputs_adjusted!$B:$B,$B30)</f>
        <v>0</v>
      </c>
      <c r="I30" s="40">
        <f ca="1">SUMIFS(F_Inputs_adjusted!U:U,F_Inputs_adjusted!$A:$A,$A30,F_Inputs_adjusted!$B:$B,$B30)</f>
        <v>0</v>
      </c>
      <c r="J30" s="40">
        <f ca="1">SUMIFS(F_Inputs_adjusted!V:V,F_Inputs_adjusted!$A:$A,$A30,F_Inputs_adjusted!$B:$B,$B30)</f>
        <v>0</v>
      </c>
      <c r="K30" s="40">
        <f ca="1">SUMIFS(F_Inputs_adjusted!W:W,F_Inputs_adjusted!$A:$A,$A30,F_Inputs_adjusted!$B:$B,$B30)</f>
        <v>0</v>
      </c>
      <c r="L30" s="51">
        <f ca="1">SUMIFS(F_Inputs_adjusted!X:X,F_Inputs_adjusted!$A:$A,$A30,F_Inputs_adjusted!$B:$B,$B30)</f>
        <v>0</v>
      </c>
      <c r="M30" s="40">
        <f ca="1">SUM(Table1[[#This Row],[2023-24]:[2029-30]])</f>
        <v>0</v>
      </c>
    </row>
    <row r="31" spans="1:13" ht="22.15">
      <c r="A31" s="42" t="str">
        <f>F_Inputs!A32</f>
        <v>HDD</v>
      </c>
      <c r="B31" s="42" t="str">
        <f>F_Inputs!B32</f>
        <v>CWW12_145TOT_PR24</v>
      </c>
      <c r="C31" s="42" t="str">
        <f>F_Inputs!C32</f>
        <v>EA/NRW environmental programme bioresources (WINEP/NEP) - Sludge treatment - Thickening and/or dewatering; (WINEP/NEP) totex - Total</v>
      </c>
      <c r="D31" s="15" t="str">
        <f>F_Inputs_adjusted!D32</f>
        <v>£m</v>
      </c>
      <c r="E31" s="15" t="s">
        <v>79</v>
      </c>
      <c r="F31" s="40">
        <f ca="1">SUMIFS(F_Inputs_adjusted!R:R,F_Inputs_adjusted!$A:$A,$A31,F_Inputs_adjusted!$B:$B,$B31)</f>
        <v>0</v>
      </c>
      <c r="G31" s="40">
        <f ca="1">SUMIFS(F_Inputs_adjusted!S:S,F_Inputs_adjusted!$A:$A,$A31,F_Inputs_adjusted!$B:$B,$B31)</f>
        <v>0</v>
      </c>
      <c r="H31" s="40">
        <f ca="1">SUMIFS(F_Inputs_adjusted!T:T,F_Inputs_adjusted!$A:$A,$A31,F_Inputs_adjusted!$B:$B,$B31)</f>
        <v>0</v>
      </c>
      <c r="I31" s="40">
        <f ca="1">SUMIFS(F_Inputs_adjusted!U:U,F_Inputs_adjusted!$A:$A,$A31,F_Inputs_adjusted!$B:$B,$B31)</f>
        <v>0</v>
      </c>
      <c r="J31" s="40">
        <f ca="1">SUMIFS(F_Inputs_adjusted!V:V,F_Inputs_adjusted!$A:$A,$A31,F_Inputs_adjusted!$B:$B,$B31)</f>
        <v>0</v>
      </c>
      <c r="K31" s="40">
        <f ca="1">SUMIFS(F_Inputs_adjusted!W:W,F_Inputs_adjusted!$A:$A,$A31,F_Inputs_adjusted!$B:$B,$B31)</f>
        <v>0</v>
      </c>
      <c r="L31" s="51">
        <f ca="1">SUMIFS(F_Inputs_adjusted!X:X,F_Inputs_adjusted!$A:$A,$A31,F_Inputs_adjusted!$B:$B,$B31)</f>
        <v>0</v>
      </c>
      <c r="M31" s="40">
        <f ca="1">SUM(Table1[[#This Row],[2023-24]:[2029-30]])</f>
        <v>0</v>
      </c>
    </row>
    <row r="32" spans="1:13" ht="22.15">
      <c r="A32" s="42" t="str">
        <f>F_Inputs!A33</f>
        <v>HDD</v>
      </c>
      <c r="B32" s="42" t="str">
        <f>F_Inputs!B33</f>
        <v>CWW17_143TOT_PR24</v>
      </c>
      <c r="C32" s="42" t="str">
        <f>F_Inputs!C33</f>
        <v>EA/NRW environmental programme bioresources (WINEP/NEP) - Sludge treatment - Thickening and/or dewatering; (WINEP/NEP) capex - Total</v>
      </c>
      <c r="D32" s="15" t="str">
        <f>F_Inputs_adjusted!D33</f>
        <v>£m</v>
      </c>
      <c r="E32" s="15" t="s">
        <v>79</v>
      </c>
      <c r="F32" s="40">
        <f ca="1">SUMIFS(F_Inputs_adjusted!R:R,F_Inputs_adjusted!$A:$A,$A32,F_Inputs_adjusted!$B:$B,$B32)</f>
        <v>0</v>
      </c>
      <c r="G32" s="40">
        <f ca="1">SUMIFS(F_Inputs_adjusted!S:S,F_Inputs_adjusted!$A:$A,$A32,F_Inputs_adjusted!$B:$B,$B32)</f>
        <v>0</v>
      </c>
      <c r="H32" s="40">
        <f ca="1">SUMIFS(F_Inputs_adjusted!T:T,F_Inputs_adjusted!$A:$A,$A32,F_Inputs_adjusted!$B:$B,$B32)</f>
        <v>0</v>
      </c>
      <c r="I32" s="40">
        <f ca="1">SUMIFS(F_Inputs_adjusted!U:U,F_Inputs_adjusted!$A:$A,$A32,F_Inputs_adjusted!$B:$B,$B32)</f>
        <v>0</v>
      </c>
      <c r="J32" s="40">
        <f ca="1">SUMIFS(F_Inputs_adjusted!V:V,F_Inputs_adjusted!$A:$A,$A32,F_Inputs_adjusted!$B:$B,$B32)</f>
        <v>0</v>
      </c>
      <c r="K32" s="40">
        <f ca="1">SUMIFS(F_Inputs_adjusted!W:W,F_Inputs_adjusted!$A:$A,$A32,F_Inputs_adjusted!$B:$B,$B32)</f>
        <v>0</v>
      </c>
      <c r="L32" s="51">
        <f ca="1">SUMIFS(F_Inputs_adjusted!X:X,F_Inputs_adjusted!$A:$A,$A32,F_Inputs_adjusted!$B:$B,$B32)</f>
        <v>0</v>
      </c>
      <c r="M32" s="40">
        <f ca="1">SUM(Table1[[#This Row],[2023-24]:[2029-30]])</f>
        <v>0</v>
      </c>
    </row>
    <row r="33" spans="1:13" ht="22.15">
      <c r="A33" s="42" t="str">
        <f>F_Inputs!A34</f>
        <v>HDD</v>
      </c>
      <c r="B33" s="42" t="str">
        <f>F_Inputs!B34</f>
        <v>CWW17_144TOT_PR24</v>
      </c>
      <c r="C33" s="42" t="str">
        <f>F_Inputs!C34</f>
        <v>EA/NRW environmental programme bioresources (WINEP/NEP) - Sludge treatment -Thickening and/or dewatering; (WINEP/NEP) opex - Total</v>
      </c>
      <c r="D33" s="15" t="str">
        <f>F_Inputs_adjusted!D34</f>
        <v>£m</v>
      </c>
      <c r="E33" s="15" t="s">
        <v>79</v>
      </c>
      <c r="F33" s="40">
        <f ca="1">SUMIFS(F_Inputs_adjusted!R:R,F_Inputs_adjusted!$A:$A,$A33,F_Inputs_adjusted!$B:$B,$B33)</f>
        <v>0</v>
      </c>
      <c r="G33" s="40">
        <f ca="1">SUMIFS(F_Inputs_adjusted!S:S,F_Inputs_adjusted!$A:$A,$A33,F_Inputs_adjusted!$B:$B,$B33)</f>
        <v>0</v>
      </c>
      <c r="H33" s="40">
        <f ca="1">SUMIFS(F_Inputs_adjusted!T:T,F_Inputs_adjusted!$A:$A,$A33,F_Inputs_adjusted!$B:$B,$B33)</f>
        <v>0</v>
      </c>
      <c r="I33" s="40">
        <f ca="1">SUMIFS(F_Inputs_adjusted!U:U,F_Inputs_adjusted!$A:$A,$A33,F_Inputs_adjusted!$B:$B,$B33)</f>
        <v>0</v>
      </c>
      <c r="J33" s="40">
        <f ca="1">SUMIFS(F_Inputs_adjusted!V:V,F_Inputs_adjusted!$A:$A,$A33,F_Inputs_adjusted!$B:$B,$B33)</f>
        <v>0</v>
      </c>
      <c r="K33" s="40">
        <f ca="1">SUMIFS(F_Inputs_adjusted!W:W,F_Inputs_adjusted!$A:$A,$A33,F_Inputs_adjusted!$B:$B,$B33)</f>
        <v>0</v>
      </c>
      <c r="L33" s="51">
        <f ca="1">SUMIFS(F_Inputs_adjusted!X:X,F_Inputs_adjusted!$A:$A,$A33,F_Inputs_adjusted!$B:$B,$B33)</f>
        <v>0</v>
      </c>
      <c r="M33" s="40">
        <f ca="1">SUM(Table1[[#This Row],[2023-24]:[2029-30]])</f>
        <v>0</v>
      </c>
    </row>
    <row r="34" spans="1:13" ht="22.15">
      <c r="A34" s="42" t="str">
        <f>F_Inputs!A35</f>
        <v>HDD</v>
      </c>
      <c r="B34" s="42" t="str">
        <f>F_Inputs!B35</f>
        <v>CWW17_145TOT_PR24</v>
      </c>
      <c r="C34" s="42" t="str">
        <f>F_Inputs!C35</f>
        <v>EA/NRW environmental programme bioresources (WINEP/NEP) - Sludge treatment - Thickening and/or dewatering; (WINEP/NEP) totex - Total</v>
      </c>
      <c r="D34" s="15" t="str">
        <f>F_Inputs_adjusted!D35</f>
        <v>£m</v>
      </c>
      <c r="E34" s="15" t="s">
        <v>79</v>
      </c>
      <c r="F34" s="40">
        <f ca="1">SUMIFS(F_Inputs_adjusted!R:R,F_Inputs_adjusted!$A:$A,$A34,F_Inputs_adjusted!$B:$B,$B34)</f>
        <v>0</v>
      </c>
      <c r="G34" s="40">
        <f ca="1">SUMIFS(F_Inputs_adjusted!S:S,F_Inputs_adjusted!$A:$A,$A34,F_Inputs_adjusted!$B:$B,$B34)</f>
        <v>0</v>
      </c>
      <c r="H34" s="40">
        <f ca="1">SUMIFS(F_Inputs_adjusted!T:T,F_Inputs_adjusted!$A:$A,$A34,F_Inputs_adjusted!$B:$B,$B34)</f>
        <v>0</v>
      </c>
      <c r="I34" s="40">
        <f ca="1">SUMIFS(F_Inputs_adjusted!U:U,F_Inputs_adjusted!$A:$A,$A34,F_Inputs_adjusted!$B:$B,$B34)</f>
        <v>0</v>
      </c>
      <c r="J34" s="40">
        <f ca="1">SUMIFS(F_Inputs_adjusted!V:V,F_Inputs_adjusted!$A:$A,$A34,F_Inputs_adjusted!$B:$B,$B34)</f>
        <v>0</v>
      </c>
      <c r="K34" s="40">
        <f ca="1">SUMIFS(F_Inputs_adjusted!W:W,F_Inputs_adjusted!$A:$A,$A34,F_Inputs_adjusted!$B:$B,$B34)</f>
        <v>0</v>
      </c>
      <c r="L34" s="51">
        <f ca="1">SUMIFS(F_Inputs_adjusted!X:X,F_Inputs_adjusted!$A:$A,$A34,F_Inputs_adjusted!$B:$B,$B34)</f>
        <v>0</v>
      </c>
      <c r="M34" s="40">
        <f ca="1">SUM(Table1[[#This Row],[2023-24]:[2029-30]])</f>
        <v>0</v>
      </c>
    </row>
    <row r="35" spans="1:13" ht="22.15">
      <c r="A35" s="42" t="str">
        <f>F_Inputs!A36</f>
        <v>HDD</v>
      </c>
      <c r="B35" s="42" t="str">
        <f>F_Inputs!B36</f>
        <v>CWW3_143TOT_PR24</v>
      </c>
      <c r="C35" s="42" t="str">
        <f>F_Inputs!C36</f>
        <v>EA/NRW environmental programme bioresources (WINEP/NEP) - Sludge treatment - Thickening and/or dewatering; (WINEP/NEP) capex - Total</v>
      </c>
      <c r="D35" s="15" t="str">
        <f>F_Inputs_adjusted!D36</f>
        <v>£m</v>
      </c>
      <c r="E35" s="15" t="s">
        <v>79</v>
      </c>
      <c r="F35" s="40">
        <f ca="1">SUMIFS(F_Inputs_adjusted!R:R,F_Inputs_adjusted!$A:$A,$A35,F_Inputs_adjusted!$B:$B,$B35)</f>
        <v>0</v>
      </c>
      <c r="G35" s="40">
        <f ca="1">SUMIFS(F_Inputs_adjusted!S:S,F_Inputs_adjusted!$A:$A,$A35,F_Inputs_adjusted!$B:$B,$B35)</f>
        <v>0</v>
      </c>
      <c r="H35" s="40">
        <f ca="1">SUMIFS(F_Inputs_adjusted!T:T,F_Inputs_adjusted!$A:$A,$A35,F_Inputs_adjusted!$B:$B,$B35)</f>
        <v>0</v>
      </c>
      <c r="I35" s="40">
        <f ca="1">SUMIFS(F_Inputs_adjusted!U:U,F_Inputs_adjusted!$A:$A,$A35,F_Inputs_adjusted!$B:$B,$B35)</f>
        <v>0</v>
      </c>
      <c r="J35" s="40">
        <f ca="1">SUMIFS(F_Inputs_adjusted!V:V,F_Inputs_adjusted!$A:$A,$A35,F_Inputs_adjusted!$B:$B,$B35)</f>
        <v>0</v>
      </c>
      <c r="K35" s="40">
        <f ca="1">SUMIFS(F_Inputs_adjusted!W:W,F_Inputs_adjusted!$A:$A,$A35,F_Inputs_adjusted!$B:$B,$B35)</f>
        <v>0</v>
      </c>
      <c r="L35" s="51">
        <f ca="1">SUMIFS(F_Inputs_adjusted!X:X,F_Inputs_adjusted!$A:$A,$A35,F_Inputs_adjusted!$B:$B,$B35)</f>
        <v>0</v>
      </c>
      <c r="M35" s="40">
        <f ca="1">SUM(Table1[[#This Row],[2023-24]:[2029-30]])</f>
        <v>0</v>
      </c>
    </row>
    <row r="36" spans="1:13" ht="22.15">
      <c r="A36" s="42" t="str">
        <f>F_Inputs!A37</f>
        <v>HDD</v>
      </c>
      <c r="B36" s="42" t="str">
        <f>F_Inputs!B37</f>
        <v>CWW3_144TOT_PR24</v>
      </c>
      <c r="C36" s="42" t="str">
        <f>F_Inputs!C37</f>
        <v>EA/NRW environmental programme bioresources (WINEP/NEP) - Sludge treatment -Thickening and/or dewatering; (WINEP/NEP) opex - Total</v>
      </c>
      <c r="D36" s="15" t="str">
        <f>F_Inputs_adjusted!D37</f>
        <v>£m</v>
      </c>
      <c r="E36" s="15" t="s">
        <v>79</v>
      </c>
      <c r="F36" s="40">
        <f ca="1">SUMIFS(F_Inputs_adjusted!R:R,F_Inputs_adjusted!$A:$A,$A36,F_Inputs_adjusted!$B:$B,$B36)</f>
        <v>0</v>
      </c>
      <c r="G36" s="40">
        <f ca="1">SUMIFS(F_Inputs_adjusted!S:S,F_Inputs_adjusted!$A:$A,$A36,F_Inputs_adjusted!$B:$B,$B36)</f>
        <v>0</v>
      </c>
      <c r="H36" s="40">
        <f ca="1">SUMIFS(F_Inputs_adjusted!T:T,F_Inputs_adjusted!$A:$A,$A36,F_Inputs_adjusted!$B:$B,$B36)</f>
        <v>0</v>
      </c>
      <c r="I36" s="40">
        <f ca="1">SUMIFS(F_Inputs_adjusted!U:U,F_Inputs_adjusted!$A:$A,$A36,F_Inputs_adjusted!$B:$B,$B36)</f>
        <v>0</v>
      </c>
      <c r="J36" s="40">
        <f ca="1">SUMIFS(F_Inputs_adjusted!V:V,F_Inputs_adjusted!$A:$A,$A36,F_Inputs_adjusted!$B:$B,$B36)</f>
        <v>0</v>
      </c>
      <c r="K36" s="40">
        <f ca="1">SUMIFS(F_Inputs_adjusted!W:W,F_Inputs_adjusted!$A:$A,$A36,F_Inputs_adjusted!$B:$B,$B36)</f>
        <v>0</v>
      </c>
      <c r="L36" s="51">
        <f ca="1">SUMIFS(F_Inputs_adjusted!X:X,F_Inputs_adjusted!$A:$A,$A36,F_Inputs_adjusted!$B:$B,$B36)</f>
        <v>0</v>
      </c>
      <c r="M36" s="40">
        <f ca="1">SUM(Table1[[#This Row],[2023-24]:[2029-30]])</f>
        <v>0</v>
      </c>
    </row>
    <row r="37" spans="1:13" ht="22.15">
      <c r="A37" s="42" t="str">
        <f>F_Inputs!A38</f>
        <v>HDD</v>
      </c>
      <c r="B37" s="42" t="str">
        <f>F_Inputs!B38</f>
        <v>CWW3_145TOT_PR24</v>
      </c>
      <c r="C37" s="42" t="str">
        <f>F_Inputs!C38</f>
        <v>EA/NRW environmental programme bioresources (WINEP/NEP) - Sludge treatment - Thickening and/or dewatering; (WINEP/NEP) totex - Total</v>
      </c>
      <c r="D37" s="15" t="str">
        <f>F_Inputs_adjusted!D38</f>
        <v>£m</v>
      </c>
      <c r="E37" s="15" t="s">
        <v>79</v>
      </c>
      <c r="F37" s="40">
        <f ca="1">SUMIFS(F_Inputs_adjusted!R:R,F_Inputs_adjusted!$A:$A,$A37,F_Inputs_adjusted!$B:$B,$B37)</f>
        <v>0</v>
      </c>
      <c r="G37" s="40">
        <f ca="1">SUMIFS(F_Inputs_adjusted!S:S,F_Inputs_adjusted!$A:$A,$A37,F_Inputs_adjusted!$B:$B,$B37)</f>
        <v>0</v>
      </c>
      <c r="H37" s="40">
        <f ca="1">SUMIFS(F_Inputs_adjusted!T:T,F_Inputs_adjusted!$A:$A,$A37,F_Inputs_adjusted!$B:$B,$B37)</f>
        <v>0</v>
      </c>
      <c r="I37" s="40">
        <f ca="1">SUMIFS(F_Inputs_adjusted!U:U,F_Inputs_adjusted!$A:$A,$A37,F_Inputs_adjusted!$B:$B,$B37)</f>
        <v>0</v>
      </c>
      <c r="J37" s="40">
        <f ca="1">SUMIFS(F_Inputs_adjusted!V:V,F_Inputs_adjusted!$A:$A,$A37,F_Inputs_adjusted!$B:$B,$B37)</f>
        <v>0</v>
      </c>
      <c r="K37" s="40">
        <f ca="1">SUMIFS(F_Inputs_adjusted!W:W,F_Inputs_adjusted!$A:$A,$A37,F_Inputs_adjusted!$B:$B,$B37)</f>
        <v>0</v>
      </c>
      <c r="L37" s="51">
        <f ca="1">SUMIFS(F_Inputs_adjusted!X:X,F_Inputs_adjusted!$A:$A,$A37,F_Inputs_adjusted!$B:$B,$B37)</f>
        <v>0</v>
      </c>
      <c r="M37" s="40">
        <f ca="1">SUM(Table1[[#This Row],[2023-24]:[2029-30]])</f>
        <v>0</v>
      </c>
    </row>
    <row r="38" spans="1:13" ht="22.15">
      <c r="A38" s="42" t="str">
        <f>F_Inputs!A39</f>
        <v>HDD</v>
      </c>
      <c r="B38" s="42" t="str">
        <f>F_Inputs!B39</f>
        <v>BIO5_002_PR24</v>
      </c>
      <c r="C38" s="42" t="str">
        <f>F_Inputs!C39</f>
        <v>Bioresources data - Tonnes of dry solids undertaking thickening/dewatering</v>
      </c>
      <c r="D38" s="15" t="str">
        <f>F_Inputs_adjusted!D39</f>
        <v>ttds/yr</v>
      </c>
      <c r="E38" s="15" t="s">
        <v>79</v>
      </c>
      <c r="F38" s="40">
        <f ca="1">SUMIFS(F_Inputs_adjusted!R:R,F_Inputs_adjusted!$A:$A,$A38,F_Inputs_adjusted!$B:$B,$B38)</f>
        <v>0</v>
      </c>
      <c r="G38" s="40">
        <f ca="1">SUMIFS(F_Inputs_adjusted!S:S,F_Inputs_adjusted!$A:$A,$A38,F_Inputs_adjusted!$B:$B,$B38)</f>
        <v>0</v>
      </c>
      <c r="H38" s="40">
        <f ca="1">SUMIFS(F_Inputs_adjusted!T:T,F_Inputs_adjusted!$A:$A,$A38,F_Inputs_adjusted!$B:$B,$B38)</f>
        <v>0</v>
      </c>
      <c r="I38" s="40">
        <f ca="1">SUMIFS(F_Inputs_adjusted!U:U,F_Inputs_adjusted!$A:$A,$A38,F_Inputs_adjusted!$B:$B,$B38)</f>
        <v>0</v>
      </c>
      <c r="J38" s="40">
        <f ca="1">SUMIFS(F_Inputs_adjusted!V:V,F_Inputs_adjusted!$A:$A,$A38,F_Inputs_adjusted!$B:$B,$B38)</f>
        <v>0</v>
      </c>
      <c r="K38" s="40">
        <f ca="1">SUMIFS(F_Inputs_adjusted!W:W,F_Inputs_adjusted!$A:$A,$A38,F_Inputs_adjusted!$B:$B,$B38)</f>
        <v>0</v>
      </c>
      <c r="L38" s="51">
        <f ca="1">SUMIFS(F_Inputs_adjusted!X:X,F_Inputs_adjusted!$A:$A,$A38,F_Inputs_adjusted!$B:$B,$B38)</f>
        <v>0</v>
      </c>
      <c r="M38" s="40">
        <f ca="1">SUM(Table1[[#This Row],[2023-24]:[2029-30]])</f>
        <v>0</v>
      </c>
    </row>
    <row r="39" spans="1:13" ht="22.15">
      <c r="A39" s="42" t="str">
        <f>F_Inputs!A40</f>
        <v>HDD</v>
      </c>
      <c r="B39" s="42" t="str">
        <f>F_Inputs!B40</f>
        <v>BIO5_007_PR24</v>
      </c>
      <c r="C39" s="42" t="str">
        <f>F_Inputs!C40</f>
        <v>Bioresources data - Total number of sludge treatment schemes providing sludge thickening and dewatering</v>
      </c>
      <c r="D39" s="15" t="str">
        <f>F_Inputs_adjusted!D40</f>
        <v>nr</v>
      </c>
      <c r="E39" s="15" t="s">
        <v>79</v>
      </c>
      <c r="F39" s="40">
        <f ca="1">SUMIFS(F_Inputs_adjusted!R:R,F_Inputs_adjusted!$A:$A,$A39,F_Inputs_adjusted!$B:$B,$B39)</f>
        <v>0</v>
      </c>
      <c r="G39" s="40">
        <f ca="1">SUMIFS(F_Inputs_adjusted!S:S,F_Inputs_adjusted!$A:$A,$A39,F_Inputs_adjusted!$B:$B,$B39)</f>
        <v>0</v>
      </c>
      <c r="H39" s="40">
        <f ca="1">SUMIFS(F_Inputs_adjusted!T:T,F_Inputs_adjusted!$A:$A,$A39,F_Inputs_adjusted!$B:$B,$B39)</f>
        <v>0</v>
      </c>
      <c r="I39" s="40">
        <f ca="1">SUMIFS(F_Inputs_adjusted!U:U,F_Inputs_adjusted!$A:$A,$A39,F_Inputs_adjusted!$B:$B,$B39)</f>
        <v>0</v>
      </c>
      <c r="J39" s="40">
        <f ca="1">SUMIFS(F_Inputs_adjusted!V:V,F_Inputs_adjusted!$A:$A,$A39,F_Inputs_adjusted!$B:$B,$B39)</f>
        <v>0</v>
      </c>
      <c r="K39" s="40">
        <f ca="1">SUMIFS(F_Inputs_adjusted!W:W,F_Inputs_adjusted!$A:$A,$A39,F_Inputs_adjusted!$B:$B,$B39)</f>
        <v>0</v>
      </c>
      <c r="L39" s="51">
        <f ca="1">SUMIFS(F_Inputs_adjusted!X:X,F_Inputs_adjusted!$A:$A,$A39,F_Inputs_adjusted!$B:$B,$B39)</f>
        <v>0</v>
      </c>
      <c r="M39" s="40">
        <f ca="1">SUM(Table1[[#This Row],[2023-24]:[2029-30]])</f>
        <v>0</v>
      </c>
    </row>
    <row r="40" spans="1:13" ht="22.15">
      <c r="A40" s="42" t="str">
        <f>F_Inputs!A41</f>
        <v>NES</v>
      </c>
      <c r="B40" s="42" t="str">
        <f>F_Inputs!B41</f>
        <v>CWW12_143TOT_PR24</v>
      </c>
      <c r="C40" s="42" t="str">
        <f>F_Inputs!C41</f>
        <v>EA/NRW environmental programme bioresources (WINEP/NEP) - Sludge treatment - Thickening and/or dewatering; (WINEP/NEP) capex - Total</v>
      </c>
      <c r="D40" s="15" t="str">
        <f>F_Inputs_adjusted!D41</f>
        <v>£m</v>
      </c>
      <c r="E40" s="15" t="s">
        <v>79</v>
      </c>
      <c r="F40" s="40">
        <f ca="1">SUMIFS(F_Inputs_adjusted!R:R,F_Inputs_adjusted!$A:$A,$A40,F_Inputs_adjusted!$B:$B,$B40)</f>
        <v>0</v>
      </c>
      <c r="G40" s="40">
        <f ca="1">SUMIFS(F_Inputs_adjusted!S:S,F_Inputs_adjusted!$A:$A,$A40,F_Inputs_adjusted!$B:$B,$B40)</f>
        <v>0</v>
      </c>
      <c r="H40" s="40">
        <f ca="1">SUMIFS(F_Inputs_adjusted!T:T,F_Inputs_adjusted!$A:$A,$A40,F_Inputs_adjusted!$B:$B,$B40)</f>
        <v>0</v>
      </c>
      <c r="I40" s="40">
        <f ca="1">SUMIFS(F_Inputs_adjusted!U:U,F_Inputs_adjusted!$A:$A,$A40,F_Inputs_adjusted!$B:$B,$B40)</f>
        <v>0</v>
      </c>
      <c r="J40" s="40">
        <f ca="1">SUMIFS(F_Inputs_adjusted!V:V,F_Inputs_adjusted!$A:$A,$A40,F_Inputs_adjusted!$B:$B,$B40)</f>
        <v>0</v>
      </c>
      <c r="K40" s="40">
        <f ca="1">SUMIFS(F_Inputs_adjusted!W:W,F_Inputs_adjusted!$A:$A,$A40,F_Inputs_adjusted!$B:$B,$B40)</f>
        <v>0</v>
      </c>
      <c r="L40" s="51">
        <f ca="1">SUMIFS(F_Inputs_adjusted!X:X,F_Inputs_adjusted!$A:$A,$A40,F_Inputs_adjusted!$B:$B,$B40)</f>
        <v>0</v>
      </c>
      <c r="M40" s="40">
        <f ca="1">SUM(Table1[[#This Row],[2023-24]:[2029-30]])</f>
        <v>0</v>
      </c>
    </row>
    <row r="41" spans="1:13" ht="22.15">
      <c r="A41" s="42" t="str">
        <f>F_Inputs!A42</f>
        <v>NES</v>
      </c>
      <c r="B41" s="42" t="str">
        <f>F_Inputs!B42</f>
        <v>CWW12_144TOT_PR24</v>
      </c>
      <c r="C41" s="42" t="str">
        <f>F_Inputs!C42</f>
        <v>EA/NRW environmental programme bioresources (WINEP/NEP) - Sludge treatment -Thickening and/or dewatering; (WINEP/NEP) opex - Total</v>
      </c>
      <c r="D41" s="15" t="str">
        <f>F_Inputs_adjusted!D42</f>
        <v>£m</v>
      </c>
      <c r="E41" s="15" t="s">
        <v>79</v>
      </c>
      <c r="F41" s="40">
        <f ca="1">SUMIFS(F_Inputs_adjusted!R:R,F_Inputs_adjusted!$A:$A,$A41,F_Inputs_adjusted!$B:$B,$B41)</f>
        <v>0</v>
      </c>
      <c r="G41" s="40">
        <f ca="1">SUMIFS(F_Inputs_adjusted!S:S,F_Inputs_adjusted!$A:$A,$A41,F_Inputs_adjusted!$B:$B,$B41)</f>
        <v>0</v>
      </c>
      <c r="H41" s="40">
        <f ca="1">SUMIFS(F_Inputs_adjusted!T:T,F_Inputs_adjusted!$A:$A,$A41,F_Inputs_adjusted!$B:$B,$B41)</f>
        <v>0</v>
      </c>
      <c r="I41" s="40">
        <f ca="1">SUMIFS(F_Inputs_adjusted!U:U,F_Inputs_adjusted!$A:$A,$A41,F_Inputs_adjusted!$B:$B,$B41)</f>
        <v>0</v>
      </c>
      <c r="J41" s="40">
        <f ca="1">SUMIFS(F_Inputs_adjusted!V:V,F_Inputs_adjusted!$A:$A,$A41,F_Inputs_adjusted!$B:$B,$B41)</f>
        <v>0</v>
      </c>
      <c r="K41" s="40">
        <f ca="1">SUMIFS(F_Inputs_adjusted!W:W,F_Inputs_adjusted!$A:$A,$A41,F_Inputs_adjusted!$B:$B,$B41)</f>
        <v>0</v>
      </c>
      <c r="L41" s="51">
        <f ca="1">SUMIFS(F_Inputs_adjusted!X:X,F_Inputs_adjusted!$A:$A,$A41,F_Inputs_adjusted!$B:$B,$B41)</f>
        <v>0</v>
      </c>
      <c r="M41" s="40">
        <f ca="1">SUM(Table1[[#This Row],[2023-24]:[2029-30]])</f>
        <v>0</v>
      </c>
    </row>
    <row r="42" spans="1:13" ht="22.15">
      <c r="A42" s="42" t="str">
        <f>F_Inputs!A43</f>
        <v>NES</v>
      </c>
      <c r="B42" s="42" t="str">
        <f>F_Inputs!B43</f>
        <v>CWW12_145TOT_PR24</v>
      </c>
      <c r="C42" s="42" t="str">
        <f>F_Inputs!C43</f>
        <v>EA/NRW environmental programme bioresources (WINEP/NEP) - Sludge treatment - Thickening and/or dewatering; (WINEP/NEP) totex - Total</v>
      </c>
      <c r="D42" s="15" t="str">
        <f>F_Inputs_adjusted!D43</f>
        <v>£m</v>
      </c>
      <c r="E42" s="15" t="s">
        <v>79</v>
      </c>
      <c r="F42" s="40">
        <f ca="1">SUMIFS(F_Inputs_adjusted!R:R,F_Inputs_adjusted!$A:$A,$A42,F_Inputs_adjusted!$B:$B,$B42)</f>
        <v>0</v>
      </c>
      <c r="G42" s="40">
        <f ca="1">SUMIFS(F_Inputs_adjusted!S:S,F_Inputs_adjusted!$A:$A,$A42,F_Inputs_adjusted!$B:$B,$B42)</f>
        <v>0</v>
      </c>
      <c r="H42" s="40">
        <f ca="1">SUMIFS(F_Inputs_adjusted!T:T,F_Inputs_adjusted!$A:$A,$A42,F_Inputs_adjusted!$B:$B,$B42)</f>
        <v>0</v>
      </c>
      <c r="I42" s="40">
        <f ca="1">SUMIFS(F_Inputs_adjusted!U:U,F_Inputs_adjusted!$A:$A,$A42,F_Inputs_adjusted!$B:$B,$B42)</f>
        <v>0</v>
      </c>
      <c r="J42" s="40">
        <f ca="1">SUMIFS(F_Inputs_adjusted!V:V,F_Inputs_adjusted!$A:$A,$A42,F_Inputs_adjusted!$B:$B,$B42)</f>
        <v>0</v>
      </c>
      <c r="K42" s="40">
        <f ca="1">SUMIFS(F_Inputs_adjusted!W:W,F_Inputs_adjusted!$A:$A,$A42,F_Inputs_adjusted!$B:$B,$B42)</f>
        <v>0</v>
      </c>
      <c r="L42" s="51">
        <f ca="1">SUMIFS(F_Inputs_adjusted!X:X,F_Inputs_adjusted!$A:$A,$A42,F_Inputs_adjusted!$B:$B,$B42)</f>
        <v>0</v>
      </c>
      <c r="M42" s="40">
        <f ca="1">SUM(Table1[[#This Row],[2023-24]:[2029-30]])</f>
        <v>0</v>
      </c>
    </row>
    <row r="43" spans="1:13" ht="22.15">
      <c r="A43" s="42" t="str">
        <f>F_Inputs!A44</f>
        <v>NES</v>
      </c>
      <c r="B43" s="42" t="str">
        <f>F_Inputs!B44</f>
        <v>CWW17_143TOT_PR24</v>
      </c>
      <c r="C43" s="42" t="str">
        <f>F_Inputs!C44</f>
        <v>EA/NRW environmental programme bioresources (WINEP/NEP) - Sludge treatment - Thickening and/or dewatering; (WINEP/NEP) capex - Total</v>
      </c>
      <c r="D43" s="15" t="str">
        <f>F_Inputs_adjusted!D44</f>
        <v>£m</v>
      </c>
      <c r="E43" s="15" t="s">
        <v>79</v>
      </c>
      <c r="F43" s="40">
        <f ca="1">SUMIFS(F_Inputs_adjusted!R:R,F_Inputs_adjusted!$A:$A,$A43,F_Inputs_adjusted!$B:$B,$B43)</f>
        <v>0</v>
      </c>
      <c r="G43" s="40">
        <f ca="1">SUMIFS(F_Inputs_adjusted!S:S,F_Inputs_adjusted!$A:$A,$A43,F_Inputs_adjusted!$B:$B,$B43)</f>
        <v>0</v>
      </c>
      <c r="H43" s="40">
        <f ca="1">SUMIFS(F_Inputs_adjusted!T:T,F_Inputs_adjusted!$A:$A,$A43,F_Inputs_adjusted!$B:$B,$B43)</f>
        <v>0</v>
      </c>
      <c r="I43" s="40">
        <f ca="1">SUMIFS(F_Inputs_adjusted!U:U,F_Inputs_adjusted!$A:$A,$A43,F_Inputs_adjusted!$B:$B,$B43)</f>
        <v>0</v>
      </c>
      <c r="J43" s="40">
        <f ca="1">SUMIFS(F_Inputs_adjusted!V:V,F_Inputs_adjusted!$A:$A,$A43,F_Inputs_adjusted!$B:$B,$B43)</f>
        <v>0</v>
      </c>
      <c r="K43" s="40">
        <f ca="1">SUMIFS(F_Inputs_adjusted!W:W,F_Inputs_adjusted!$A:$A,$A43,F_Inputs_adjusted!$B:$B,$B43)</f>
        <v>0</v>
      </c>
      <c r="L43" s="51">
        <f ca="1">SUMIFS(F_Inputs_adjusted!X:X,F_Inputs_adjusted!$A:$A,$A43,F_Inputs_adjusted!$B:$B,$B43)</f>
        <v>0</v>
      </c>
      <c r="M43" s="40">
        <f ca="1">SUM(Table1[[#This Row],[2023-24]:[2029-30]])</f>
        <v>0</v>
      </c>
    </row>
    <row r="44" spans="1:13" ht="22.15">
      <c r="A44" s="42" t="str">
        <f>F_Inputs!A45</f>
        <v>NES</v>
      </c>
      <c r="B44" s="42" t="str">
        <f>F_Inputs!B45</f>
        <v>CWW17_144TOT_PR24</v>
      </c>
      <c r="C44" s="42" t="str">
        <f>F_Inputs!C45</f>
        <v>EA/NRW environmental programme bioresources (WINEP/NEP) - Sludge treatment -Thickening and/or dewatering; (WINEP/NEP) opex - Total</v>
      </c>
      <c r="D44" s="15" t="str">
        <f>F_Inputs_adjusted!D45</f>
        <v>£m</v>
      </c>
      <c r="E44" s="15" t="s">
        <v>79</v>
      </c>
      <c r="F44" s="40">
        <f ca="1">SUMIFS(F_Inputs_adjusted!R:R,F_Inputs_adjusted!$A:$A,$A44,F_Inputs_adjusted!$B:$B,$B44)</f>
        <v>0</v>
      </c>
      <c r="G44" s="40">
        <f ca="1">SUMIFS(F_Inputs_adjusted!S:S,F_Inputs_adjusted!$A:$A,$A44,F_Inputs_adjusted!$B:$B,$B44)</f>
        <v>0</v>
      </c>
      <c r="H44" s="40">
        <f ca="1">SUMIFS(F_Inputs_adjusted!T:T,F_Inputs_adjusted!$A:$A,$A44,F_Inputs_adjusted!$B:$B,$B44)</f>
        <v>0</v>
      </c>
      <c r="I44" s="40">
        <f ca="1">SUMIFS(F_Inputs_adjusted!U:U,F_Inputs_adjusted!$A:$A,$A44,F_Inputs_adjusted!$B:$B,$B44)</f>
        <v>0</v>
      </c>
      <c r="J44" s="40">
        <f ca="1">SUMIFS(F_Inputs_adjusted!V:V,F_Inputs_adjusted!$A:$A,$A44,F_Inputs_adjusted!$B:$B,$B44)</f>
        <v>0</v>
      </c>
      <c r="K44" s="40">
        <f ca="1">SUMIFS(F_Inputs_adjusted!W:W,F_Inputs_adjusted!$A:$A,$A44,F_Inputs_adjusted!$B:$B,$B44)</f>
        <v>0</v>
      </c>
      <c r="L44" s="51">
        <f ca="1">SUMIFS(F_Inputs_adjusted!X:X,F_Inputs_adjusted!$A:$A,$A44,F_Inputs_adjusted!$B:$B,$B44)</f>
        <v>0</v>
      </c>
      <c r="M44" s="40">
        <f ca="1">SUM(Table1[[#This Row],[2023-24]:[2029-30]])</f>
        <v>0</v>
      </c>
    </row>
    <row r="45" spans="1:13" ht="22.15">
      <c r="A45" s="42" t="str">
        <f>F_Inputs!A46</f>
        <v>NES</v>
      </c>
      <c r="B45" s="42" t="str">
        <f>F_Inputs!B46</f>
        <v>CWW17_145TOT_PR24</v>
      </c>
      <c r="C45" s="42" t="str">
        <f>F_Inputs!C46</f>
        <v>EA/NRW environmental programme bioresources (WINEP/NEP) - Sludge treatment - Thickening and/or dewatering; (WINEP/NEP) totex - Total</v>
      </c>
      <c r="D45" s="15" t="str">
        <f>F_Inputs_adjusted!D46</f>
        <v>£m</v>
      </c>
      <c r="E45" s="15" t="s">
        <v>79</v>
      </c>
      <c r="F45" s="40">
        <f ca="1">SUMIFS(F_Inputs_adjusted!R:R,F_Inputs_adjusted!$A:$A,$A45,F_Inputs_adjusted!$B:$B,$B45)</f>
        <v>0</v>
      </c>
      <c r="G45" s="40">
        <f ca="1">SUMIFS(F_Inputs_adjusted!S:S,F_Inputs_adjusted!$A:$A,$A45,F_Inputs_adjusted!$B:$B,$B45)</f>
        <v>0</v>
      </c>
      <c r="H45" s="40">
        <f ca="1">SUMIFS(F_Inputs_adjusted!T:T,F_Inputs_adjusted!$A:$A,$A45,F_Inputs_adjusted!$B:$B,$B45)</f>
        <v>0</v>
      </c>
      <c r="I45" s="40">
        <f ca="1">SUMIFS(F_Inputs_adjusted!U:U,F_Inputs_adjusted!$A:$A,$A45,F_Inputs_adjusted!$B:$B,$B45)</f>
        <v>0</v>
      </c>
      <c r="J45" s="40">
        <f ca="1">SUMIFS(F_Inputs_adjusted!V:V,F_Inputs_adjusted!$A:$A,$A45,F_Inputs_adjusted!$B:$B,$B45)</f>
        <v>0</v>
      </c>
      <c r="K45" s="40">
        <f ca="1">SUMIFS(F_Inputs_adjusted!W:W,F_Inputs_adjusted!$A:$A,$A45,F_Inputs_adjusted!$B:$B,$B45)</f>
        <v>0</v>
      </c>
      <c r="L45" s="51">
        <f ca="1">SUMIFS(F_Inputs_adjusted!X:X,F_Inputs_adjusted!$A:$A,$A45,F_Inputs_adjusted!$B:$B,$B45)</f>
        <v>0</v>
      </c>
      <c r="M45" s="40">
        <f ca="1">SUM(Table1[[#This Row],[2023-24]:[2029-30]])</f>
        <v>0</v>
      </c>
    </row>
    <row r="46" spans="1:13" ht="22.15">
      <c r="A46" s="42" t="str">
        <f>F_Inputs!A47</f>
        <v>NES</v>
      </c>
      <c r="B46" s="42" t="str">
        <f>F_Inputs!B47</f>
        <v>CWW3_143TOT_PR24</v>
      </c>
      <c r="C46" s="42" t="str">
        <f>F_Inputs!C47</f>
        <v>EA/NRW environmental programme bioresources (WINEP/NEP) - Sludge treatment - Thickening and/or dewatering; (WINEP/NEP) capex - Total</v>
      </c>
      <c r="D46" s="15" t="str">
        <f>F_Inputs_adjusted!D47</f>
        <v>£m</v>
      </c>
      <c r="E46" s="15" t="s">
        <v>79</v>
      </c>
      <c r="F46" s="40">
        <f ca="1">SUMIFS(F_Inputs_adjusted!R:R,F_Inputs_adjusted!$A:$A,$A46,F_Inputs_adjusted!$B:$B,$B46)</f>
        <v>0</v>
      </c>
      <c r="G46" s="40">
        <f ca="1">SUMIFS(F_Inputs_adjusted!S:S,F_Inputs_adjusted!$A:$A,$A46,F_Inputs_adjusted!$B:$B,$B46)</f>
        <v>0</v>
      </c>
      <c r="H46" s="40">
        <f ca="1">SUMIFS(F_Inputs_adjusted!T:T,F_Inputs_adjusted!$A:$A,$A46,F_Inputs_adjusted!$B:$B,$B46)</f>
        <v>0</v>
      </c>
      <c r="I46" s="40">
        <f ca="1">SUMIFS(F_Inputs_adjusted!U:U,F_Inputs_adjusted!$A:$A,$A46,F_Inputs_adjusted!$B:$B,$B46)</f>
        <v>0</v>
      </c>
      <c r="J46" s="40">
        <f ca="1">SUMIFS(F_Inputs_adjusted!V:V,F_Inputs_adjusted!$A:$A,$A46,F_Inputs_adjusted!$B:$B,$B46)</f>
        <v>8.25</v>
      </c>
      <c r="K46" s="40">
        <f ca="1">SUMIFS(F_Inputs_adjusted!W:W,F_Inputs_adjusted!$A:$A,$A46,F_Inputs_adjusted!$B:$B,$B46)</f>
        <v>8.25</v>
      </c>
      <c r="L46" s="51">
        <f ca="1">SUMIFS(F_Inputs_adjusted!X:X,F_Inputs_adjusted!$A:$A,$A46,F_Inputs_adjusted!$B:$B,$B46)</f>
        <v>0</v>
      </c>
      <c r="M46" s="40">
        <f ca="1">SUM(Table1[[#This Row],[2023-24]:[2029-30]])</f>
        <v>16.5</v>
      </c>
    </row>
    <row r="47" spans="1:13" ht="22.15">
      <c r="A47" s="42" t="str">
        <f>F_Inputs!A48</f>
        <v>NES</v>
      </c>
      <c r="B47" s="42" t="str">
        <f>F_Inputs!B48</f>
        <v>CWW3_144TOT_PR24</v>
      </c>
      <c r="C47" s="42" t="str">
        <f>F_Inputs!C48</f>
        <v>EA/NRW environmental programme bioresources (WINEP/NEP) - Sludge treatment -Thickening and/or dewatering; (WINEP/NEP) opex - Total</v>
      </c>
      <c r="D47" s="15" t="str">
        <f>F_Inputs_adjusted!D48</f>
        <v>£m</v>
      </c>
      <c r="E47" s="15" t="s">
        <v>79</v>
      </c>
      <c r="F47" s="40">
        <f ca="1">SUMIFS(F_Inputs_adjusted!R:R,F_Inputs_adjusted!$A:$A,$A47,F_Inputs_adjusted!$B:$B,$B47)</f>
        <v>0</v>
      </c>
      <c r="G47" s="40">
        <f ca="1">SUMIFS(F_Inputs_adjusted!S:S,F_Inputs_adjusted!$A:$A,$A47,F_Inputs_adjusted!$B:$B,$B47)</f>
        <v>0</v>
      </c>
      <c r="H47" s="40">
        <f ca="1">SUMIFS(F_Inputs_adjusted!T:T,F_Inputs_adjusted!$A:$A,$A47,F_Inputs_adjusted!$B:$B,$B47)</f>
        <v>0.71799999999999997</v>
      </c>
      <c r="I47" s="40">
        <f ca="1">SUMIFS(F_Inputs_adjusted!U:U,F_Inputs_adjusted!$A:$A,$A47,F_Inputs_adjusted!$B:$B,$B47)</f>
        <v>0.71799999999999997</v>
      </c>
      <c r="J47" s="40">
        <f ca="1">SUMIFS(F_Inputs_adjusted!V:V,F_Inputs_adjusted!$A:$A,$A47,F_Inputs_adjusted!$B:$B,$B47)</f>
        <v>0.63400000000000001</v>
      </c>
      <c r="K47" s="40">
        <f ca="1">SUMIFS(F_Inputs_adjusted!W:W,F_Inputs_adjusted!$A:$A,$A47,F_Inputs_adjusted!$B:$B,$B47)</f>
        <v>0.55000000000000004</v>
      </c>
      <c r="L47" s="51">
        <f ca="1">SUMIFS(F_Inputs_adjusted!X:X,F_Inputs_adjusted!$A:$A,$A47,F_Inputs_adjusted!$B:$B,$B47)</f>
        <v>0.55000000000000004</v>
      </c>
      <c r="M47" s="40">
        <f ca="1">SUM(Table1[[#This Row],[2023-24]:[2029-30]])</f>
        <v>3.17</v>
      </c>
    </row>
    <row r="48" spans="1:13" ht="22.15">
      <c r="A48" s="42" t="str">
        <f>F_Inputs!A49</f>
        <v>NES</v>
      </c>
      <c r="B48" s="42" t="str">
        <f>F_Inputs!B49</f>
        <v>CWW3_145TOT_PR24</v>
      </c>
      <c r="C48" s="42" t="str">
        <f>F_Inputs!C49</f>
        <v>EA/NRW environmental programme bioresources (WINEP/NEP) - Sludge treatment - Thickening and/or dewatering; (WINEP/NEP) totex - Total</v>
      </c>
      <c r="D48" s="15" t="str">
        <f>F_Inputs_adjusted!D49</f>
        <v>£m</v>
      </c>
      <c r="E48" s="15" t="s">
        <v>79</v>
      </c>
      <c r="F48" s="40">
        <f ca="1">SUMIFS(F_Inputs_adjusted!R:R,F_Inputs_adjusted!$A:$A,$A48,F_Inputs_adjusted!$B:$B,$B48)</f>
        <v>0</v>
      </c>
      <c r="G48" s="40">
        <f ca="1">SUMIFS(F_Inputs_adjusted!S:S,F_Inputs_adjusted!$A:$A,$A48,F_Inputs_adjusted!$B:$B,$B48)</f>
        <v>0</v>
      </c>
      <c r="H48" s="40">
        <f ca="1">SUMIFS(F_Inputs_adjusted!T:T,F_Inputs_adjusted!$A:$A,$A48,F_Inputs_adjusted!$B:$B,$B48)</f>
        <v>0.71799999999999997</v>
      </c>
      <c r="I48" s="40">
        <f ca="1">SUMIFS(F_Inputs_adjusted!U:U,F_Inputs_adjusted!$A:$A,$A48,F_Inputs_adjusted!$B:$B,$B48)</f>
        <v>0.71799999999999997</v>
      </c>
      <c r="J48" s="40">
        <f ca="1">SUMIFS(F_Inputs_adjusted!V:V,F_Inputs_adjusted!$A:$A,$A48,F_Inputs_adjusted!$B:$B,$B48)</f>
        <v>8.8840000000000003</v>
      </c>
      <c r="K48" s="40">
        <f ca="1">SUMIFS(F_Inputs_adjusted!W:W,F_Inputs_adjusted!$A:$A,$A48,F_Inputs_adjusted!$B:$B,$B48)</f>
        <v>8.8000000000000007</v>
      </c>
      <c r="L48" s="51">
        <f ca="1">SUMIFS(F_Inputs_adjusted!X:X,F_Inputs_adjusted!$A:$A,$A48,F_Inputs_adjusted!$B:$B,$B48)</f>
        <v>0.55000000000000004</v>
      </c>
      <c r="M48" s="40">
        <f ca="1">SUM(Table1[[#This Row],[2023-24]:[2029-30]])</f>
        <v>19.670000000000002</v>
      </c>
    </row>
    <row r="49" spans="1:13" ht="22.15">
      <c r="A49" s="42" t="str">
        <f>F_Inputs!A50</f>
        <v>NES</v>
      </c>
      <c r="B49" s="42" t="str">
        <f>F_Inputs!B50</f>
        <v>BIO5_002_PR24</v>
      </c>
      <c r="C49" s="42" t="str">
        <f>F_Inputs!C50</f>
        <v>Bioresources data - Tonnes of dry solids undertaking thickening/dewatering</v>
      </c>
      <c r="D49" s="15" t="str">
        <f>F_Inputs_adjusted!D50</f>
        <v>ttds/yr</v>
      </c>
      <c r="E49" s="15" t="s">
        <v>79</v>
      </c>
      <c r="F49" s="40">
        <f ca="1">SUMIFS(F_Inputs_adjusted!R:R,F_Inputs_adjusted!$A:$A,$A49,F_Inputs_adjusted!$B:$B,$B49)</f>
        <v>0</v>
      </c>
      <c r="G49" s="40">
        <f ca="1">SUMIFS(F_Inputs_adjusted!S:S,F_Inputs_adjusted!$A:$A,$A49,F_Inputs_adjusted!$B:$B,$B49)</f>
        <v>0</v>
      </c>
      <c r="H49" s="40">
        <f ca="1">SUMIFS(F_Inputs_adjusted!T:T,F_Inputs_adjusted!$A:$A,$A49,F_Inputs_adjusted!$B:$B,$B49)</f>
        <v>0</v>
      </c>
      <c r="I49" s="40">
        <f ca="1">SUMIFS(F_Inputs_adjusted!U:U,F_Inputs_adjusted!$A:$A,$A49,F_Inputs_adjusted!$B:$B,$B49)</f>
        <v>0</v>
      </c>
      <c r="J49" s="40">
        <f ca="1">SUMIFS(F_Inputs_adjusted!V:V,F_Inputs_adjusted!$A:$A,$A49,F_Inputs_adjusted!$B:$B,$B49)</f>
        <v>7.5750000000000002</v>
      </c>
      <c r="K49" s="40">
        <f ca="1">SUMIFS(F_Inputs_adjusted!W:W,F_Inputs_adjusted!$A:$A,$A49,F_Inputs_adjusted!$B:$B,$B49)</f>
        <v>14.068</v>
      </c>
      <c r="L49" s="51">
        <f ca="1">SUMIFS(F_Inputs_adjusted!X:X,F_Inputs_adjusted!$A:$A,$A49,F_Inputs_adjusted!$B:$B,$B49)</f>
        <v>6.4420000000000002</v>
      </c>
      <c r="M49" s="40">
        <f ca="1">SUM(Table1[[#This Row],[2023-24]:[2029-30]])</f>
        <v>28.085000000000001</v>
      </c>
    </row>
    <row r="50" spans="1:13" ht="22.15">
      <c r="A50" s="42" t="str">
        <f>F_Inputs!A51</f>
        <v>NES</v>
      </c>
      <c r="B50" s="42" t="str">
        <f>F_Inputs!B51</f>
        <v>BIO5_007_PR24</v>
      </c>
      <c r="C50" s="42" t="str">
        <f>F_Inputs!C51</f>
        <v>Bioresources data - Total number of sludge treatment schemes providing sludge thickening and dewatering</v>
      </c>
      <c r="D50" s="15" t="str">
        <f>F_Inputs_adjusted!D51</f>
        <v>nr</v>
      </c>
      <c r="E50" s="15" t="s">
        <v>79</v>
      </c>
      <c r="F50" s="40">
        <f ca="1">SUMIFS(F_Inputs_adjusted!R:R,F_Inputs_adjusted!$A:$A,$A50,F_Inputs_adjusted!$B:$B,$B50)</f>
        <v>0</v>
      </c>
      <c r="G50" s="40">
        <f ca="1">SUMIFS(F_Inputs_adjusted!S:S,F_Inputs_adjusted!$A:$A,$A50,F_Inputs_adjusted!$B:$B,$B50)</f>
        <v>0</v>
      </c>
      <c r="H50" s="40">
        <f ca="1">SUMIFS(F_Inputs_adjusted!T:T,F_Inputs_adjusted!$A:$A,$A50,F_Inputs_adjusted!$B:$B,$B50)</f>
        <v>0</v>
      </c>
      <c r="I50" s="40">
        <f ca="1">SUMIFS(F_Inputs_adjusted!U:U,F_Inputs_adjusted!$A:$A,$A50,F_Inputs_adjusted!$B:$B,$B50)</f>
        <v>0</v>
      </c>
      <c r="J50" s="40">
        <f ca="1">SUMIFS(F_Inputs_adjusted!V:V,F_Inputs_adjusted!$A:$A,$A50,F_Inputs_adjusted!$B:$B,$B50)</f>
        <v>1</v>
      </c>
      <c r="K50" s="40">
        <f ca="1">SUMIFS(F_Inputs_adjusted!W:W,F_Inputs_adjusted!$A:$A,$A50,F_Inputs_adjusted!$B:$B,$B50)</f>
        <v>1</v>
      </c>
      <c r="L50" s="51">
        <f ca="1">SUMIFS(F_Inputs_adjusted!X:X,F_Inputs_adjusted!$A:$A,$A50,F_Inputs_adjusted!$B:$B,$B50)</f>
        <v>0</v>
      </c>
      <c r="M50" s="40">
        <f ca="1">SUM(Table1[[#This Row],[2023-24]:[2029-30]])</f>
        <v>2</v>
      </c>
    </row>
    <row r="51" spans="1:13" ht="22.15">
      <c r="A51" s="42" t="str">
        <f>F_Inputs!A52</f>
        <v>SVE</v>
      </c>
      <c r="B51" s="42" t="str">
        <f>F_Inputs!B52</f>
        <v>CWW12_143TOT_PR24</v>
      </c>
      <c r="C51" s="42" t="str">
        <f>F_Inputs!C52</f>
        <v>EA/NRW environmental programme bioresources (WINEP/NEP) - Sludge treatment - Thickening and/or dewatering; (WINEP/NEP) capex - Total</v>
      </c>
      <c r="D51" s="15" t="str">
        <f>F_Inputs_adjusted!D52</f>
        <v>£m</v>
      </c>
      <c r="E51" s="15" t="s">
        <v>79</v>
      </c>
      <c r="F51" s="40">
        <f ca="1">SUMIFS(F_Inputs_adjusted!R:R,F_Inputs_adjusted!$A:$A,$A51,F_Inputs_adjusted!$B:$B,$B51)</f>
        <v>0</v>
      </c>
      <c r="G51" s="40">
        <f ca="1">SUMIFS(F_Inputs_adjusted!S:S,F_Inputs_adjusted!$A:$A,$A51,F_Inputs_adjusted!$B:$B,$B51)</f>
        <v>0</v>
      </c>
      <c r="H51" s="40">
        <f ca="1">SUMIFS(F_Inputs_adjusted!T:T,F_Inputs_adjusted!$A:$A,$A51,F_Inputs_adjusted!$B:$B,$B51)</f>
        <v>0</v>
      </c>
      <c r="I51" s="40">
        <f ca="1">SUMIFS(F_Inputs_adjusted!U:U,F_Inputs_adjusted!$A:$A,$A51,F_Inputs_adjusted!$B:$B,$B51)</f>
        <v>0</v>
      </c>
      <c r="J51" s="40">
        <f ca="1">SUMIFS(F_Inputs_adjusted!V:V,F_Inputs_adjusted!$A:$A,$A51,F_Inputs_adjusted!$B:$B,$B51)</f>
        <v>0</v>
      </c>
      <c r="K51" s="40">
        <f ca="1">SUMIFS(F_Inputs_adjusted!W:W,F_Inputs_adjusted!$A:$A,$A51,F_Inputs_adjusted!$B:$B,$B51)</f>
        <v>0</v>
      </c>
      <c r="L51" s="51">
        <f ca="1">SUMIFS(F_Inputs_adjusted!X:X,F_Inputs_adjusted!$A:$A,$A51,F_Inputs_adjusted!$B:$B,$B51)</f>
        <v>0</v>
      </c>
      <c r="M51" s="40">
        <f ca="1">SUM(Table1[[#This Row],[2023-24]:[2029-30]])</f>
        <v>0</v>
      </c>
    </row>
    <row r="52" spans="1:13" ht="22.15">
      <c r="A52" s="42" t="str">
        <f>F_Inputs!A53</f>
        <v>SVE</v>
      </c>
      <c r="B52" s="42" t="str">
        <f>F_Inputs!B53</f>
        <v>CWW12_144TOT_PR24</v>
      </c>
      <c r="C52" s="42" t="str">
        <f>F_Inputs!C53</f>
        <v>EA/NRW environmental programme bioresources (WINEP/NEP) - Sludge treatment -Thickening and/or dewatering; (WINEP/NEP) opex - Total</v>
      </c>
      <c r="D52" s="15" t="str">
        <f>F_Inputs_adjusted!D53</f>
        <v>£m</v>
      </c>
      <c r="E52" s="15" t="s">
        <v>79</v>
      </c>
      <c r="F52" s="40">
        <f ca="1">SUMIFS(F_Inputs_adjusted!R:R,F_Inputs_adjusted!$A:$A,$A52,F_Inputs_adjusted!$B:$B,$B52)</f>
        <v>0</v>
      </c>
      <c r="G52" s="40">
        <f ca="1">SUMIFS(F_Inputs_adjusted!S:S,F_Inputs_adjusted!$A:$A,$A52,F_Inputs_adjusted!$B:$B,$B52)</f>
        <v>0</v>
      </c>
      <c r="H52" s="40">
        <f ca="1">SUMIFS(F_Inputs_adjusted!T:T,F_Inputs_adjusted!$A:$A,$A52,F_Inputs_adjusted!$B:$B,$B52)</f>
        <v>0</v>
      </c>
      <c r="I52" s="40">
        <f ca="1">SUMIFS(F_Inputs_adjusted!U:U,F_Inputs_adjusted!$A:$A,$A52,F_Inputs_adjusted!$B:$B,$B52)</f>
        <v>0</v>
      </c>
      <c r="J52" s="40">
        <f ca="1">SUMIFS(F_Inputs_adjusted!V:V,F_Inputs_adjusted!$A:$A,$A52,F_Inputs_adjusted!$B:$B,$B52)</f>
        <v>0</v>
      </c>
      <c r="K52" s="40">
        <f ca="1">SUMIFS(F_Inputs_adjusted!W:W,F_Inputs_adjusted!$A:$A,$A52,F_Inputs_adjusted!$B:$B,$B52)</f>
        <v>0</v>
      </c>
      <c r="L52" s="51">
        <f ca="1">SUMIFS(F_Inputs_adjusted!X:X,F_Inputs_adjusted!$A:$A,$A52,F_Inputs_adjusted!$B:$B,$B52)</f>
        <v>0</v>
      </c>
      <c r="M52" s="40">
        <f ca="1">SUM(Table1[[#This Row],[2023-24]:[2029-30]])</f>
        <v>0</v>
      </c>
    </row>
    <row r="53" spans="1:13" ht="22.15">
      <c r="A53" s="42" t="str">
        <f>F_Inputs!A54</f>
        <v>SVE</v>
      </c>
      <c r="B53" s="42" t="str">
        <f>F_Inputs!B54</f>
        <v>CWW12_145TOT_PR24</v>
      </c>
      <c r="C53" s="42" t="str">
        <f>F_Inputs!C54</f>
        <v>EA/NRW environmental programme bioresources (WINEP/NEP) - Sludge treatment - Thickening and/or dewatering; (WINEP/NEP) totex - Total</v>
      </c>
      <c r="D53" s="15" t="str">
        <f>F_Inputs_adjusted!D54</f>
        <v>£m</v>
      </c>
      <c r="E53" s="15" t="s">
        <v>79</v>
      </c>
      <c r="F53" s="40">
        <f ca="1">SUMIFS(F_Inputs_adjusted!R:R,F_Inputs_adjusted!$A:$A,$A53,F_Inputs_adjusted!$B:$B,$B53)</f>
        <v>0</v>
      </c>
      <c r="G53" s="40">
        <f ca="1">SUMIFS(F_Inputs_adjusted!S:S,F_Inputs_adjusted!$A:$A,$A53,F_Inputs_adjusted!$B:$B,$B53)</f>
        <v>0</v>
      </c>
      <c r="H53" s="40">
        <f ca="1">SUMIFS(F_Inputs_adjusted!T:T,F_Inputs_adjusted!$A:$A,$A53,F_Inputs_adjusted!$B:$B,$B53)</f>
        <v>0</v>
      </c>
      <c r="I53" s="40">
        <f ca="1">SUMIFS(F_Inputs_adjusted!U:U,F_Inputs_adjusted!$A:$A,$A53,F_Inputs_adjusted!$B:$B,$B53)</f>
        <v>0</v>
      </c>
      <c r="J53" s="40">
        <f ca="1">SUMIFS(F_Inputs_adjusted!V:V,F_Inputs_adjusted!$A:$A,$A53,F_Inputs_adjusted!$B:$B,$B53)</f>
        <v>0</v>
      </c>
      <c r="K53" s="40">
        <f ca="1">SUMIFS(F_Inputs_adjusted!W:W,F_Inputs_adjusted!$A:$A,$A53,F_Inputs_adjusted!$B:$B,$B53)</f>
        <v>0</v>
      </c>
      <c r="L53" s="51">
        <f ca="1">SUMIFS(F_Inputs_adjusted!X:X,F_Inputs_adjusted!$A:$A,$A53,F_Inputs_adjusted!$B:$B,$B53)</f>
        <v>0</v>
      </c>
      <c r="M53" s="40">
        <f ca="1">SUM(Table1[[#This Row],[2023-24]:[2029-30]])</f>
        <v>0</v>
      </c>
    </row>
    <row r="54" spans="1:13" ht="22.15">
      <c r="A54" s="42" t="str">
        <f>F_Inputs!A55</f>
        <v>SVE</v>
      </c>
      <c r="B54" s="42" t="str">
        <f>F_Inputs!B55</f>
        <v>CWW17_143TOT_PR24</v>
      </c>
      <c r="C54" s="42" t="str">
        <f>F_Inputs!C55</f>
        <v>EA/NRW environmental programme bioresources (WINEP/NEP) - Sludge treatment - Thickening and/or dewatering; (WINEP/NEP) capex - Total</v>
      </c>
      <c r="D54" s="15" t="str">
        <f>F_Inputs_adjusted!D55</f>
        <v>£m</v>
      </c>
      <c r="E54" s="15" t="s">
        <v>79</v>
      </c>
      <c r="F54" s="40">
        <f ca="1">SUMIFS(F_Inputs_adjusted!R:R,F_Inputs_adjusted!$A:$A,$A54,F_Inputs_adjusted!$B:$B,$B54)</f>
        <v>0</v>
      </c>
      <c r="G54" s="40">
        <f ca="1">SUMIFS(F_Inputs_adjusted!S:S,F_Inputs_adjusted!$A:$A,$A54,F_Inputs_adjusted!$B:$B,$B54)</f>
        <v>0</v>
      </c>
      <c r="H54" s="40">
        <f ca="1">SUMIFS(F_Inputs_adjusted!T:T,F_Inputs_adjusted!$A:$A,$A54,F_Inputs_adjusted!$B:$B,$B54)</f>
        <v>0</v>
      </c>
      <c r="I54" s="40">
        <f ca="1">SUMIFS(F_Inputs_adjusted!U:U,F_Inputs_adjusted!$A:$A,$A54,F_Inputs_adjusted!$B:$B,$B54)</f>
        <v>0</v>
      </c>
      <c r="J54" s="40">
        <f ca="1">SUMIFS(F_Inputs_adjusted!V:V,F_Inputs_adjusted!$A:$A,$A54,F_Inputs_adjusted!$B:$B,$B54)</f>
        <v>0</v>
      </c>
      <c r="K54" s="40">
        <f ca="1">SUMIFS(F_Inputs_adjusted!W:W,F_Inputs_adjusted!$A:$A,$A54,F_Inputs_adjusted!$B:$B,$B54)</f>
        <v>0</v>
      </c>
      <c r="L54" s="51">
        <f ca="1">SUMIFS(F_Inputs_adjusted!X:X,F_Inputs_adjusted!$A:$A,$A54,F_Inputs_adjusted!$B:$B,$B54)</f>
        <v>0</v>
      </c>
      <c r="M54" s="40">
        <f ca="1">SUM(Table1[[#This Row],[2023-24]:[2029-30]])</f>
        <v>0</v>
      </c>
    </row>
    <row r="55" spans="1:13" ht="22.15">
      <c r="A55" s="42" t="str">
        <f>F_Inputs!A56</f>
        <v>SVE</v>
      </c>
      <c r="B55" s="42" t="str">
        <f>F_Inputs!B56</f>
        <v>CWW17_144TOT_PR24</v>
      </c>
      <c r="C55" s="42" t="str">
        <f>F_Inputs!C56</f>
        <v>EA/NRW environmental programme bioresources (WINEP/NEP) - Sludge treatment -Thickening and/or dewatering; (WINEP/NEP) opex - Total</v>
      </c>
      <c r="D55" s="15" t="str">
        <f>F_Inputs_adjusted!D56</f>
        <v>£m</v>
      </c>
      <c r="E55" s="15" t="s">
        <v>79</v>
      </c>
      <c r="F55" s="40">
        <f ca="1">SUMIFS(F_Inputs_adjusted!R:R,F_Inputs_adjusted!$A:$A,$A55,F_Inputs_adjusted!$B:$B,$B55)</f>
        <v>0</v>
      </c>
      <c r="G55" s="40">
        <f ca="1">SUMIFS(F_Inputs_adjusted!S:S,F_Inputs_adjusted!$A:$A,$A55,F_Inputs_adjusted!$B:$B,$B55)</f>
        <v>0</v>
      </c>
      <c r="H55" s="40">
        <f ca="1">SUMIFS(F_Inputs_adjusted!T:T,F_Inputs_adjusted!$A:$A,$A55,F_Inputs_adjusted!$B:$B,$B55)</f>
        <v>0</v>
      </c>
      <c r="I55" s="40">
        <f ca="1">SUMIFS(F_Inputs_adjusted!U:U,F_Inputs_adjusted!$A:$A,$A55,F_Inputs_adjusted!$B:$B,$B55)</f>
        <v>0</v>
      </c>
      <c r="J55" s="40">
        <f ca="1">SUMIFS(F_Inputs_adjusted!V:V,F_Inputs_adjusted!$A:$A,$A55,F_Inputs_adjusted!$B:$B,$B55)</f>
        <v>0</v>
      </c>
      <c r="K55" s="40">
        <f ca="1">SUMIFS(F_Inputs_adjusted!W:W,F_Inputs_adjusted!$A:$A,$A55,F_Inputs_adjusted!$B:$B,$B55)</f>
        <v>0</v>
      </c>
      <c r="L55" s="51">
        <f ca="1">SUMIFS(F_Inputs_adjusted!X:X,F_Inputs_adjusted!$A:$A,$A55,F_Inputs_adjusted!$B:$B,$B55)</f>
        <v>0</v>
      </c>
      <c r="M55" s="40">
        <f ca="1">SUM(Table1[[#This Row],[2023-24]:[2029-30]])</f>
        <v>0</v>
      </c>
    </row>
    <row r="56" spans="1:13" ht="22.15">
      <c r="A56" s="42" t="str">
        <f>F_Inputs!A57</f>
        <v>SVE</v>
      </c>
      <c r="B56" s="42" t="str">
        <f>F_Inputs!B57</f>
        <v>CWW17_145TOT_PR24</v>
      </c>
      <c r="C56" s="42" t="str">
        <f>F_Inputs!C57</f>
        <v>EA/NRW environmental programme bioresources (WINEP/NEP) - Sludge treatment - Thickening and/or dewatering; (WINEP/NEP) totex - Total</v>
      </c>
      <c r="D56" s="15" t="str">
        <f>F_Inputs_adjusted!D57</f>
        <v>£m</v>
      </c>
      <c r="E56" s="15" t="s">
        <v>79</v>
      </c>
      <c r="F56" s="40">
        <f ca="1">SUMIFS(F_Inputs_adjusted!R:R,F_Inputs_adjusted!$A:$A,$A56,F_Inputs_adjusted!$B:$B,$B56)</f>
        <v>0</v>
      </c>
      <c r="G56" s="40">
        <f ca="1">SUMIFS(F_Inputs_adjusted!S:S,F_Inputs_adjusted!$A:$A,$A56,F_Inputs_adjusted!$B:$B,$B56)</f>
        <v>0</v>
      </c>
      <c r="H56" s="40">
        <f ca="1">SUMIFS(F_Inputs_adjusted!T:T,F_Inputs_adjusted!$A:$A,$A56,F_Inputs_adjusted!$B:$B,$B56)</f>
        <v>0</v>
      </c>
      <c r="I56" s="40">
        <f ca="1">SUMIFS(F_Inputs_adjusted!U:U,F_Inputs_adjusted!$A:$A,$A56,F_Inputs_adjusted!$B:$B,$B56)</f>
        <v>0</v>
      </c>
      <c r="J56" s="40">
        <f ca="1">SUMIFS(F_Inputs_adjusted!V:V,F_Inputs_adjusted!$A:$A,$A56,F_Inputs_adjusted!$B:$B,$B56)</f>
        <v>0</v>
      </c>
      <c r="K56" s="40">
        <f ca="1">SUMIFS(F_Inputs_adjusted!W:W,F_Inputs_adjusted!$A:$A,$A56,F_Inputs_adjusted!$B:$B,$B56)</f>
        <v>0</v>
      </c>
      <c r="L56" s="51">
        <f ca="1">SUMIFS(F_Inputs_adjusted!X:X,F_Inputs_adjusted!$A:$A,$A56,F_Inputs_adjusted!$B:$B,$B56)</f>
        <v>0</v>
      </c>
      <c r="M56" s="40">
        <f ca="1">SUM(Table1[[#This Row],[2023-24]:[2029-30]])</f>
        <v>0</v>
      </c>
    </row>
    <row r="57" spans="1:13" ht="22.15">
      <c r="A57" s="42" t="str">
        <f>F_Inputs!A58</f>
        <v>SVE</v>
      </c>
      <c r="B57" s="42" t="str">
        <f>F_Inputs!B58</f>
        <v>CWW3_143TOT_PR24</v>
      </c>
      <c r="C57" s="42" t="str">
        <f>F_Inputs!C58</f>
        <v>EA/NRW environmental programme bioresources (WINEP/NEP) - Sludge treatment - Thickening and/or dewatering; (WINEP/NEP) capex - Total</v>
      </c>
      <c r="D57" s="15" t="str">
        <f>F_Inputs_adjusted!D58</f>
        <v>£m</v>
      </c>
      <c r="E57" s="15" t="s">
        <v>79</v>
      </c>
      <c r="F57" s="40">
        <f ca="1">SUMIFS(F_Inputs_adjusted!R:R,F_Inputs_adjusted!$A:$A,$A57,F_Inputs_adjusted!$B:$B,$B57)</f>
        <v>0</v>
      </c>
      <c r="G57" s="40">
        <f ca="1">SUMIFS(F_Inputs_adjusted!S:S,F_Inputs_adjusted!$A:$A,$A57,F_Inputs_adjusted!$B:$B,$B57)</f>
        <v>0</v>
      </c>
      <c r="H57" s="40">
        <f ca="1">SUMIFS(F_Inputs_adjusted!T:T,F_Inputs_adjusted!$A:$A,$A57,F_Inputs_adjusted!$B:$B,$B57)</f>
        <v>31.417840502047799</v>
      </c>
      <c r="I57" s="40">
        <f ca="1">SUMIFS(F_Inputs_adjusted!U:U,F_Inputs_adjusted!$A:$A,$A57,F_Inputs_adjusted!$B:$B,$B57)</f>
        <v>0</v>
      </c>
      <c r="J57" s="40">
        <f ca="1">SUMIFS(F_Inputs_adjusted!V:V,F_Inputs_adjusted!$A:$A,$A57,F_Inputs_adjusted!$B:$B,$B57)</f>
        <v>0</v>
      </c>
      <c r="K57" s="40">
        <f ca="1">SUMIFS(F_Inputs_adjusted!W:W,F_Inputs_adjusted!$A:$A,$A57,F_Inputs_adjusted!$B:$B,$B57)</f>
        <v>0</v>
      </c>
      <c r="L57" s="51">
        <f ca="1">SUMIFS(F_Inputs_adjusted!X:X,F_Inputs_adjusted!$A:$A,$A57,F_Inputs_adjusted!$B:$B,$B57)</f>
        <v>0</v>
      </c>
      <c r="M57" s="40">
        <f ca="1">SUM(Table1[[#This Row],[2023-24]:[2029-30]])</f>
        <v>31.417840502047799</v>
      </c>
    </row>
    <row r="58" spans="1:13" ht="22.15">
      <c r="A58" s="42" t="str">
        <f>F_Inputs!A59</f>
        <v>SVE</v>
      </c>
      <c r="B58" s="42" t="str">
        <f>F_Inputs!B59</f>
        <v>CWW3_144TOT_PR24</v>
      </c>
      <c r="C58" s="42" t="str">
        <f>F_Inputs!C59</f>
        <v>EA/NRW environmental programme bioresources (WINEP/NEP) - Sludge treatment -Thickening and/or dewatering; (WINEP/NEP) opex - Total</v>
      </c>
      <c r="D58" s="15" t="str">
        <f>F_Inputs_adjusted!D59</f>
        <v>£m</v>
      </c>
      <c r="E58" s="15" t="s">
        <v>79</v>
      </c>
      <c r="F58" s="40">
        <f ca="1">SUMIFS(F_Inputs_adjusted!R:R,F_Inputs_adjusted!$A:$A,$A58,F_Inputs_adjusted!$B:$B,$B58)</f>
        <v>0</v>
      </c>
      <c r="G58" s="40">
        <f ca="1">SUMIFS(F_Inputs_adjusted!S:S,F_Inputs_adjusted!$A:$A,$A58,F_Inputs_adjusted!$B:$B,$B58)</f>
        <v>0</v>
      </c>
      <c r="H58" s="40">
        <f ca="1">SUMIFS(F_Inputs_adjusted!T:T,F_Inputs_adjusted!$A:$A,$A58,F_Inputs_adjusted!$B:$B,$B58)</f>
        <v>0</v>
      </c>
      <c r="I58" s="40">
        <f ca="1">SUMIFS(F_Inputs_adjusted!U:U,F_Inputs_adjusted!$A:$A,$A58,F_Inputs_adjusted!$B:$B,$B58)</f>
        <v>-0.18887353606394031</v>
      </c>
      <c r="J58" s="40">
        <f ca="1">SUMIFS(F_Inputs_adjusted!V:V,F_Inputs_adjusted!$A:$A,$A58,F_Inputs_adjusted!$B:$B,$B58)</f>
        <v>-0.19002355867753901</v>
      </c>
      <c r="K58" s="40">
        <f ca="1">SUMIFS(F_Inputs_adjusted!W:W,F_Inputs_adjusted!$A:$A,$A58,F_Inputs_adjusted!$B:$B,$B58)</f>
        <v>-0.1911805810421324</v>
      </c>
      <c r="L58" s="51">
        <f ca="1">SUMIFS(F_Inputs_adjusted!X:X,F_Inputs_adjusted!$A:$A,$A58,F_Inputs_adjusted!$B:$B,$B58)</f>
        <v>-0.19234465345646851</v>
      </c>
      <c r="M58" s="40">
        <f ca="1">SUM(Table1[[#This Row],[2023-24]:[2029-30]])</f>
        <v>-0.76242232924008024</v>
      </c>
    </row>
    <row r="59" spans="1:13" ht="22.15">
      <c r="A59" s="42" t="str">
        <f>F_Inputs!A60</f>
        <v>SVE</v>
      </c>
      <c r="B59" s="42" t="str">
        <f>F_Inputs!B60</f>
        <v>CWW3_145TOT_PR24</v>
      </c>
      <c r="C59" s="42" t="str">
        <f>F_Inputs!C60</f>
        <v>EA/NRW environmental programme bioresources (WINEP/NEP) - Sludge treatment - Thickening and/or dewatering; (WINEP/NEP) totex - Total</v>
      </c>
      <c r="D59" s="15" t="str">
        <f>F_Inputs_adjusted!D60</f>
        <v>£m</v>
      </c>
      <c r="E59" s="15" t="s">
        <v>79</v>
      </c>
      <c r="F59" s="40">
        <f ca="1">SUMIFS(F_Inputs_adjusted!R:R,F_Inputs_adjusted!$A:$A,$A59,F_Inputs_adjusted!$B:$B,$B59)</f>
        <v>0</v>
      </c>
      <c r="G59" s="40">
        <f ca="1">SUMIFS(F_Inputs_adjusted!S:S,F_Inputs_adjusted!$A:$A,$A59,F_Inputs_adjusted!$B:$B,$B59)</f>
        <v>0</v>
      </c>
      <c r="H59" s="40">
        <f ca="1">SUMIFS(F_Inputs_adjusted!T:T,F_Inputs_adjusted!$A:$A,$A59,F_Inputs_adjusted!$B:$B,$B59)</f>
        <v>31.417840502047799</v>
      </c>
      <c r="I59" s="40">
        <f ca="1">SUMIFS(F_Inputs_adjusted!U:U,F_Inputs_adjusted!$A:$A,$A59,F_Inputs_adjusted!$B:$B,$B59)</f>
        <v>-0.18887353606394031</v>
      </c>
      <c r="J59" s="40">
        <f ca="1">SUMIFS(F_Inputs_adjusted!V:V,F_Inputs_adjusted!$A:$A,$A59,F_Inputs_adjusted!$B:$B,$B59)</f>
        <v>-0.19002355867753901</v>
      </c>
      <c r="K59" s="40">
        <f ca="1">SUMIFS(F_Inputs_adjusted!W:W,F_Inputs_adjusted!$A:$A,$A59,F_Inputs_adjusted!$B:$B,$B59)</f>
        <v>-0.1911805810421324</v>
      </c>
      <c r="L59" s="51">
        <f ca="1">SUMIFS(F_Inputs_adjusted!X:X,F_Inputs_adjusted!$A:$A,$A59,F_Inputs_adjusted!$B:$B,$B59)</f>
        <v>-0.19234465345646851</v>
      </c>
      <c r="M59" s="40">
        <f ca="1">SUM(Table1[[#This Row],[2023-24]:[2029-30]])</f>
        <v>30.655418172807718</v>
      </c>
    </row>
    <row r="60" spans="1:13" ht="22.15">
      <c r="A60" s="42" t="str">
        <f>F_Inputs!A61</f>
        <v>SVE</v>
      </c>
      <c r="B60" s="42" t="str">
        <f>F_Inputs!B61</f>
        <v>BIO5_002_PR24</v>
      </c>
      <c r="C60" s="42" t="str">
        <f>F_Inputs!C61</f>
        <v>Bioresources data - Tonnes of dry solids undertaking thickening/dewatering</v>
      </c>
      <c r="D60" s="15" t="str">
        <f>F_Inputs_adjusted!D61</f>
        <v>ttds/yr</v>
      </c>
      <c r="E60" s="15" t="s">
        <v>79</v>
      </c>
      <c r="F60" s="40">
        <f ca="1">SUMIFS(F_Inputs_adjusted!R:R,F_Inputs_adjusted!$A:$A,$A60,F_Inputs_adjusted!$B:$B,$B60)</f>
        <v>0</v>
      </c>
      <c r="G60" s="40">
        <f ca="1">SUMIFS(F_Inputs_adjusted!S:S,F_Inputs_adjusted!$A:$A,$A60,F_Inputs_adjusted!$B:$B,$B60)</f>
        <v>0</v>
      </c>
      <c r="H60" s="40">
        <f ca="1">SUMIFS(F_Inputs_adjusted!T:T,F_Inputs_adjusted!$A:$A,$A60,F_Inputs_adjusted!$B:$B,$B60)</f>
        <v>0</v>
      </c>
      <c r="I60" s="40">
        <f ca="1">SUMIFS(F_Inputs_adjusted!U:U,F_Inputs_adjusted!$A:$A,$A60,F_Inputs_adjusted!$B:$B,$B60)</f>
        <v>23.943999999999999</v>
      </c>
      <c r="J60" s="40">
        <f ca="1">SUMIFS(F_Inputs_adjusted!V:V,F_Inputs_adjusted!$A:$A,$A60,F_Inputs_adjusted!$B:$B,$B60)</f>
        <v>0</v>
      </c>
      <c r="K60" s="40">
        <f ca="1">SUMIFS(F_Inputs_adjusted!W:W,F_Inputs_adjusted!$A:$A,$A60,F_Inputs_adjusted!$B:$B,$B60)</f>
        <v>0</v>
      </c>
      <c r="L60" s="51">
        <f ca="1">SUMIFS(F_Inputs_adjusted!X:X,F_Inputs_adjusted!$A:$A,$A60,F_Inputs_adjusted!$B:$B,$B60)</f>
        <v>0</v>
      </c>
      <c r="M60" s="40">
        <f ca="1">SUM(Table1[[#This Row],[2023-24]:[2029-30]])</f>
        <v>23.943999999999999</v>
      </c>
    </row>
    <row r="61" spans="1:13" ht="22.15">
      <c r="A61" s="42" t="str">
        <f>F_Inputs!A62</f>
        <v>SVE</v>
      </c>
      <c r="B61" s="42" t="str">
        <f>F_Inputs!B62</f>
        <v>BIO5_007_PR24</v>
      </c>
      <c r="C61" s="42" t="str">
        <f>F_Inputs!C62</f>
        <v>Bioresources data - Total number of sludge treatment schemes providing sludge thickening and dewatering</v>
      </c>
      <c r="D61" s="15" t="str">
        <f>F_Inputs_adjusted!D62</f>
        <v>nr</v>
      </c>
      <c r="E61" s="15" t="s">
        <v>79</v>
      </c>
      <c r="F61" s="40">
        <f ca="1">SUMIFS(F_Inputs_adjusted!R:R,F_Inputs_adjusted!$A:$A,$A61,F_Inputs_adjusted!$B:$B,$B61)</f>
        <v>0</v>
      </c>
      <c r="G61" s="40">
        <f ca="1">SUMIFS(F_Inputs_adjusted!S:S,F_Inputs_adjusted!$A:$A,$A61,F_Inputs_adjusted!$B:$B,$B61)</f>
        <v>0</v>
      </c>
      <c r="H61" s="40">
        <f ca="1">SUMIFS(F_Inputs_adjusted!T:T,F_Inputs_adjusted!$A:$A,$A61,F_Inputs_adjusted!$B:$B,$B61)</f>
        <v>5</v>
      </c>
      <c r="I61" s="40">
        <f ca="1">SUMIFS(F_Inputs_adjusted!U:U,F_Inputs_adjusted!$A:$A,$A61,F_Inputs_adjusted!$B:$B,$B61)</f>
        <v>0</v>
      </c>
      <c r="J61" s="40">
        <f ca="1">SUMIFS(F_Inputs_adjusted!V:V,F_Inputs_adjusted!$A:$A,$A61,F_Inputs_adjusted!$B:$B,$B61)</f>
        <v>0</v>
      </c>
      <c r="K61" s="40">
        <f ca="1">SUMIFS(F_Inputs_adjusted!W:W,F_Inputs_adjusted!$A:$A,$A61,F_Inputs_adjusted!$B:$B,$B61)</f>
        <v>0</v>
      </c>
      <c r="L61" s="51">
        <f ca="1">SUMIFS(F_Inputs_adjusted!X:X,F_Inputs_adjusted!$A:$A,$A61,F_Inputs_adjusted!$B:$B,$B61)</f>
        <v>0</v>
      </c>
      <c r="M61" s="40">
        <f ca="1">SUM(Table1[[#This Row],[2023-24]:[2029-30]])</f>
        <v>5</v>
      </c>
    </row>
    <row r="62" spans="1:13" ht="22.15">
      <c r="A62" s="42" t="str">
        <f>F_Inputs!A63</f>
        <v>SWB</v>
      </c>
      <c r="B62" s="42" t="str">
        <f>F_Inputs!B63</f>
        <v>CWW12_143TOT_PR24</v>
      </c>
      <c r="C62" s="42" t="str">
        <f>F_Inputs!C63</f>
        <v>EA/NRW environmental programme bioresources (WINEP/NEP) - Sludge treatment - Thickening and/or dewatering; (WINEP/NEP) capex - Total</v>
      </c>
      <c r="D62" s="15" t="str">
        <f>F_Inputs_adjusted!D63</f>
        <v>£m</v>
      </c>
      <c r="E62" s="15" t="s">
        <v>79</v>
      </c>
      <c r="F62" s="40">
        <f ca="1">SUMIFS(F_Inputs_adjusted!R:R,F_Inputs_adjusted!$A:$A,$A62,F_Inputs_adjusted!$B:$B,$B62)</f>
        <v>0</v>
      </c>
      <c r="G62" s="40">
        <f ca="1">SUMIFS(F_Inputs_adjusted!S:S,F_Inputs_adjusted!$A:$A,$A62,F_Inputs_adjusted!$B:$B,$B62)</f>
        <v>0</v>
      </c>
      <c r="H62" s="40">
        <f ca="1">SUMIFS(F_Inputs_adjusted!T:T,F_Inputs_adjusted!$A:$A,$A62,F_Inputs_adjusted!$B:$B,$B62)</f>
        <v>0</v>
      </c>
      <c r="I62" s="40">
        <f ca="1">SUMIFS(F_Inputs_adjusted!U:U,F_Inputs_adjusted!$A:$A,$A62,F_Inputs_adjusted!$B:$B,$B62)</f>
        <v>0</v>
      </c>
      <c r="J62" s="40">
        <f ca="1">SUMIFS(F_Inputs_adjusted!V:V,F_Inputs_adjusted!$A:$A,$A62,F_Inputs_adjusted!$B:$B,$B62)</f>
        <v>0</v>
      </c>
      <c r="K62" s="40">
        <f ca="1">SUMIFS(F_Inputs_adjusted!W:W,F_Inputs_adjusted!$A:$A,$A62,F_Inputs_adjusted!$B:$B,$B62)</f>
        <v>0</v>
      </c>
      <c r="L62" s="51">
        <f ca="1">SUMIFS(F_Inputs_adjusted!X:X,F_Inputs_adjusted!$A:$A,$A62,F_Inputs_adjusted!$B:$B,$B62)</f>
        <v>0</v>
      </c>
      <c r="M62" s="40">
        <f ca="1">SUM(Table1[[#This Row],[2023-24]:[2029-30]])</f>
        <v>0</v>
      </c>
    </row>
    <row r="63" spans="1:13" ht="22.15">
      <c r="A63" s="42" t="str">
        <f>F_Inputs!A64</f>
        <v>SWB</v>
      </c>
      <c r="B63" s="42" t="str">
        <f>F_Inputs!B64</f>
        <v>CWW12_144TOT_PR24</v>
      </c>
      <c r="C63" s="42" t="str">
        <f>F_Inputs!C64</f>
        <v>EA/NRW environmental programme bioresources (WINEP/NEP) - Sludge treatment -Thickening and/or dewatering; (WINEP/NEP) opex - Total</v>
      </c>
      <c r="D63" s="15" t="str">
        <f>F_Inputs_adjusted!D64</f>
        <v>£m</v>
      </c>
      <c r="E63" s="15" t="s">
        <v>79</v>
      </c>
      <c r="F63" s="40">
        <f ca="1">SUMIFS(F_Inputs_adjusted!R:R,F_Inputs_adjusted!$A:$A,$A63,F_Inputs_adjusted!$B:$B,$B63)</f>
        <v>0</v>
      </c>
      <c r="G63" s="40">
        <f ca="1">SUMIFS(F_Inputs_adjusted!S:S,F_Inputs_adjusted!$A:$A,$A63,F_Inputs_adjusted!$B:$B,$B63)</f>
        <v>0</v>
      </c>
      <c r="H63" s="40">
        <f ca="1">SUMIFS(F_Inputs_adjusted!T:T,F_Inputs_adjusted!$A:$A,$A63,F_Inputs_adjusted!$B:$B,$B63)</f>
        <v>0</v>
      </c>
      <c r="I63" s="40">
        <f ca="1">SUMIFS(F_Inputs_adjusted!U:U,F_Inputs_adjusted!$A:$A,$A63,F_Inputs_adjusted!$B:$B,$B63)</f>
        <v>0</v>
      </c>
      <c r="J63" s="40">
        <f ca="1">SUMIFS(F_Inputs_adjusted!V:V,F_Inputs_adjusted!$A:$A,$A63,F_Inputs_adjusted!$B:$B,$B63)</f>
        <v>0</v>
      </c>
      <c r="K63" s="40">
        <f ca="1">SUMIFS(F_Inputs_adjusted!W:W,F_Inputs_adjusted!$A:$A,$A63,F_Inputs_adjusted!$B:$B,$B63)</f>
        <v>0</v>
      </c>
      <c r="L63" s="51">
        <f ca="1">SUMIFS(F_Inputs_adjusted!X:X,F_Inputs_adjusted!$A:$A,$A63,F_Inputs_adjusted!$B:$B,$B63)</f>
        <v>0</v>
      </c>
      <c r="M63" s="40">
        <f ca="1">SUM(Table1[[#This Row],[2023-24]:[2029-30]])</f>
        <v>0</v>
      </c>
    </row>
    <row r="64" spans="1:13" ht="22.15">
      <c r="A64" s="42" t="str">
        <f>F_Inputs!A65</f>
        <v>SWB</v>
      </c>
      <c r="B64" s="42" t="str">
        <f>F_Inputs!B65</f>
        <v>CWW12_145TOT_PR24</v>
      </c>
      <c r="C64" s="42" t="str">
        <f>F_Inputs!C65</f>
        <v>EA/NRW environmental programme bioresources (WINEP/NEP) - Sludge treatment - Thickening and/or dewatering; (WINEP/NEP) totex - Total</v>
      </c>
      <c r="D64" s="15" t="str">
        <f>F_Inputs_adjusted!D65</f>
        <v>£m</v>
      </c>
      <c r="E64" s="15" t="s">
        <v>79</v>
      </c>
      <c r="F64" s="40">
        <f ca="1">SUMIFS(F_Inputs_adjusted!R:R,F_Inputs_adjusted!$A:$A,$A64,F_Inputs_adjusted!$B:$B,$B64)</f>
        <v>0</v>
      </c>
      <c r="G64" s="40">
        <f ca="1">SUMIFS(F_Inputs_adjusted!S:S,F_Inputs_adjusted!$A:$A,$A64,F_Inputs_adjusted!$B:$B,$B64)</f>
        <v>0</v>
      </c>
      <c r="H64" s="40">
        <f ca="1">SUMIFS(F_Inputs_adjusted!T:T,F_Inputs_adjusted!$A:$A,$A64,F_Inputs_adjusted!$B:$B,$B64)</f>
        <v>0</v>
      </c>
      <c r="I64" s="40">
        <f ca="1">SUMIFS(F_Inputs_adjusted!U:U,F_Inputs_adjusted!$A:$A,$A64,F_Inputs_adjusted!$B:$B,$B64)</f>
        <v>0</v>
      </c>
      <c r="J64" s="40">
        <f ca="1">SUMIFS(F_Inputs_adjusted!V:V,F_Inputs_adjusted!$A:$A,$A64,F_Inputs_adjusted!$B:$B,$B64)</f>
        <v>0</v>
      </c>
      <c r="K64" s="40">
        <f ca="1">SUMIFS(F_Inputs_adjusted!W:W,F_Inputs_adjusted!$A:$A,$A64,F_Inputs_adjusted!$B:$B,$B64)</f>
        <v>0</v>
      </c>
      <c r="L64" s="51">
        <f ca="1">SUMIFS(F_Inputs_adjusted!X:X,F_Inputs_adjusted!$A:$A,$A64,F_Inputs_adjusted!$B:$B,$B64)</f>
        <v>0</v>
      </c>
      <c r="M64" s="40">
        <f ca="1">SUM(Table1[[#This Row],[2023-24]:[2029-30]])</f>
        <v>0</v>
      </c>
    </row>
    <row r="65" spans="1:13" ht="22.15">
      <c r="A65" s="42" t="str">
        <f>F_Inputs!A66</f>
        <v>SWB</v>
      </c>
      <c r="B65" s="42" t="str">
        <f>F_Inputs!B66</f>
        <v>CWW17_143TOT_PR24</v>
      </c>
      <c r="C65" s="42" t="str">
        <f>F_Inputs!C66</f>
        <v>EA/NRW environmental programme bioresources (WINEP/NEP) - Sludge treatment - Thickening and/or dewatering; (WINEP/NEP) capex - Total</v>
      </c>
      <c r="D65" s="15" t="str">
        <f>F_Inputs_adjusted!D66</f>
        <v>£m</v>
      </c>
      <c r="E65" s="15" t="s">
        <v>79</v>
      </c>
      <c r="F65" s="40">
        <f ca="1">SUMIFS(F_Inputs_adjusted!R:R,F_Inputs_adjusted!$A:$A,$A65,F_Inputs_adjusted!$B:$B,$B65)</f>
        <v>0</v>
      </c>
      <c r="G65" s="40">
        <f ca="1">SUMIFS(F_Inputs_adjusted!S:S,F_Inputs_adjusted!$A:$A,$A65,F_Inputs_adjusted!$B:$B,$B65)</f>
        <v>0</v>
      </c>
      <c r="H65" s="40">
        <f ca="1">SUMIFS(F_Inputs_adjusted!T:T,F_Inputs_adjusted!$A:$A,$A65,F_Inputs_adjusted!$B:$B,$B65)</f>
        <v>0</v>
      </c>
      <c r="I65" s="40">
        <f ca="1">SUMIFS(F_Inputs_adjusted!U:U,F_Inputs_adjusted!$A:$A,$A65,F_Inputs_adjusted!$B:$B,$B65)</f>
        <v>0</v>
      </c>
      <c r="J65" s="40">
        <f ca="1">SUMIFS(F_Inputs_adjusted!V:V,F_Inputs_adjusted!$A:$A,$A65,F_Inputs_adjusted!$B:$B,$B65)</f>
        <v>0</v>
      </c>
      <c r="K65" s="40">
        <f ca="1">SUMIFS(F_Inputs_adjusted!W:W,F_Inputs_adjusted!$A:$A,$A65,F_Inputs_adjusted!$B:$B,$B65)</f>
        <v>0</v>
      </c>
      <c r="L65" s="51">
        <f ca="1">SUMIFS(F_Inputs_adjusted!X:X,F_Inputs_adjusted!$A:$A,$A65,F_Inputs_adjusted!$B:$B,$B65)</f>
        <v>0</v>
      </c>
      <c r="M65" s="40">
        <f ca="1">SUM(Table1[[#This Row],[2023-24]:[2029-30]])</f>
        <v>0</v>
      </c>
    </row>
    <row r="66" spans="1:13" ht="22.15">
      <c r="A66" s="42" t="str">
        <f>F_Inputs!A67</f>
        <v>SWB</v>
      </c>
      <c r="B66" s="42" t="str">
        <f>F_Inputs!B67</f>
        <v>CWW17_144TOT_PR24</v>
      </c>
      <c r="C66" s="42" t="str">
        <f>F_Inputs!C67</f>
        <v>EA/NRW environmental programme bioresources (WINEP/NEP) - Sludge treatment -Thickening and/or dewatering; (WINEP/NEP) opex - Total</v>
      </c>
      <c r="D66" s="15" t="str">
        <f>F_Inputs_adjusted!D67</f>
        <v>£m</v>
      </c>
      <c r="E66" s="15" t="s">
        <v>79</v>
      </c>
      <c r="F66" s="40">
        <f ca="1">SUMIFS(F_Inputs_adjusted!R:R,F_Inputs_adjusted!$A:$A,$A66,F_Inputs_adjusted!$B:$B,$B66)</f>
        <v>0</v>
      </c>
      <c r="G66" s="40">
        <f ca="1">SUMIFS(F_Inputs_adjusted!S:S,F_Inputs_adjusted!$A:$A,$A66,F_Inputs_adjusted!$B:$B,$B66)</f>
        <v>0</v>
      </c>
      <c r="H66" s="40">
        <f ca="1">SUMIFS(F_Inputs_adjusted!T:T,F_Inputs_adjusted!$A:$A,$A66,F_Inputs_adjusted!$B:$B,$B66)</f>
        <v>0</v>
      </c>
      <c r="I66" s="40">
        <f ca="1">SUMIFS(F_Inputs_adjusted!U:U,F_Inputs_adjusted!$A:$A,$A66,F_Inputs_adjusted!$B:$B,$B66)</f>
        <v>0</v>
      </c>
      <c r="J66" s="40">
        <f ca="1">SUMIFS(F_Inputs_adjusted!V:V,F_Inputs_adjusted!$A:$A,$A66,F_Inputs_adjusted!$B:$B,$B66)</f>
        <v>0</v>
      </c>
      <c r="K66" s="40">
        <f ca="1">SUMIFS(F_Inputs_adjusted!W:W,F_Inputs_adjusted!$A:$A,$A66,F_Inputs_adjusted!$B:$B,$B66)</f>
        <v>0</v>
      </c>
      <c r="L66" s="51">
        <f ca="1">SUMIFS(F_Inputs_adjusted!X:X,F_Inputs_adjusted!$A:$A,$A66,F_Inputs_adjusted!$B:$B,$B66)</f>
        <v>0</v>
      </c>
      <c r="M66" s="40">
        <f ca="1">SUM(Table1[[#This Row],[2023-24]:[2029-30]])</f>
        <v>0</v>
      </c>
    </row>
    <row r="67" spans="1:13" ht="22.15">
      <c r="A67" s="42" t="str">
        <f>F_Inputs!A68</f>
        <v>SWB</v>
      </c>
      <c r="B67" s="42" t="str">
        <f>F_Inputs!B68</f>
        <v>CWW17_145TOT_PR24</v>
      </c>
      <c r="C67" s="42" t="str">
        <f>F_Inputs!C68</f>
        <v>EA/NRW environmental programme bioresources (WINEP/NEP) - Sludge treatment - Thickening and/or dewatering; (WINEP/NEP) totex - Total</v>
      </c>
      <c r="D67" s="15" t="str">
        <f>F_Inputs_adjusted!D68</f>
        <v>£m</v>
      </c>
      <c r="E67" s="15" t="s">
        <v>79</v>
      </c>
      <c r="F67" s="40">
        <f ca="1">SUMIFS(F_Inputs_adjusted!R:R,F_Inputs_adjusted!$A:$A,$A67,F_Inputs_adjusted!$B:$B,$B67)</f>
        <v>0</v>
      </c>
      <c r="G67" s="40">
        <f ca="1">SUMIFS(F_Inputs_adjusted!S:S,F_Inputs_adjusted!$A:$A,$A67,F_Inputs_adjusted!$B:$B,$B67)</f>
        <v>0</v>
      </c>
      <c r="H67" s="40">
        <f ca="1">SUMIFS(F_Inputs_adjusted!T:T,F_Inputs_adjusted!$A:$A,$A67,F_Inputs_adjusted!$B:$B,$B67)</f>
        <v>0</v>
      </c>
      <c r="I67" s="40">
        <f ca="1">SUMIFS(F_Inputs_adjusted!U:U,F_Inputs_adjusted!$A:$A,$A67,F_Inputs_adjusted!$B:$B,$B67)</f>
        <v>0</v>
      </c>
      <c r="J67" s="40">
        <f ca="1">SUMIFS(F_Inputs_adjusted!V:V,F_Inputs_adjusted!$A:$A,$A67,F_Inputs_adjusted!$B:$B,$B67)</f>
        <v>0</v>
      </c>
      <c r="K67" s="40">
        <f ca="1">SUMIFS(F_Inputs_adjusted!W:W,F_Inputs_adjusted!$A:$A,$A67,F_Inputs_adjusted!$B:$B,$B67)</f>
        <v>0</v>
      </c>
      <c r="L67" s="51">
        <f ca="1">SUMIFS(F_Inputs_adjusted!X:X,F_Inputs_adjusted!$A:$A,$A67,F_Inputs_adjusted!$B:$B,$B67)</f>
        <v>0</v>
      </c>
      <c r="M67" s="40">
        <f ca="1">SUM(Table1[[#This Row],[2023-24]:[2029-30]])</f>
        <v>0</v>
      </c>
    </row>
    <row r="68" spans="1:13" ht="22.15">
      <c r="A68" s="42" t="str">
        <f>F_Inputs!A69</f>
        <v>SWB</v>
      </c>
      <c r="B68" s="42" t="str">
        <f>F_Inputs!B69</f>
        <v>CWW3_143TOT_PR24</v>
      </c>
      <c r="C68" s="42" t="str">
        <f>F_Inputs!C69</f>
        <v>EA/NRW environmental programme bioresources (WINEP/NEP) - Sludge treatment - Thickening and/or dewatering; (WINEP/NEP) capex - Total</v>
      </c>
      <c r="D68" s="15" t="str">
        <f>F_Inputs_adjusted!D69</f>
        <v>£m</v>
      </c>
      <c r="E68" s="15" t="s">
        <v>79</v>
      </c>
      <c r="F68" s="40">
        <f ca="1">SUMIFS(F_Inputs_adjusted!R:R,F_Inputs_adjusted!$A:$A,$A68,F_Inputs_adjusted!$B:$B,$B68)</f>
        <v>0</v>
      </c>
      <c r="G68" s="40">
        <f ca="1">SUMIFS(F_Inputs_adjusted!S:S,F_Inputs_adjusted!$A:$A,$A68,F_Inputs_adjusted!$B:$B,$B68)</f>
        <v>0</v>
      </c>
      <c r="H68" s="40">
        <f ca="1">SUMIFS(F_Inputs_adjusted!T:T,F_Inputs_adjusted!$A:$A,$A68,F_Inputs_adjusted!$B:$B,$B68)</f>
        <v>2.532</v>
      </c>
      <c r="I68" s="40">
        <f ca="1">SUMIFS(F_Inputs_adjusted!U:U,F_Inputs_adjusted!$A:$A,$A68,F_Inputs_adjusted!$B:$B,$B68)</f>
        <v>6.33</v>
      </c>
      <c r="J68" s="40">
        <f ca="1">SUMIFS(F_Inputs_adjusted!V:V,F_Inputs_adjusted!$A:$A,$A68,F_Inputs_adjusted!$B:$B,$B68)</f>
        <v>7.5960000000000001</v>
      </c>
      <c r="K68" s="40">
        <f ca="1">SUMIFS(F_Inputs_adjusted!W:W,F_Inputs_adjusted!$A:$A,$A68,F_Inputs_adjusted!$B:$B,$B68)</f>
        <v>6.33</v>
      </c>
      <c r="L68" s="51">
        <f ca="1">SUMIFS(F_Inputs_adjusted!X:X,F_Inputs_adjusted!$A:$A,$A68,F_Inputs_adjusted!$B:$B,$B68)</f>
        <v>2.5299999999999998</v>
      </c>
      <c r="M68" s="40">
        <f ca="1">SUM(Table1[[#This Row],[2023-24]:[2029-30]])</f>
        <v>25.317999999999998</v>
      </c>
    </row>
    <row r="69" spans="1:13" ht="22.15">
      <c r="A69" s="42" t="str">
        <f>F_Inputs!A70</f>
        <v>SWB</v>
      </c>
      <c r="B69" s="42" t="str">
        <f>F_Inputs!B70</f>
        <v>CWW3_144TOT_PR24</v>
      </c>
      <c r="C69" s="42" t="str">
        <f>F_Inputs!C70</f>
        <v>EA/NRW environmental programme bioresources (WINEP/NEP) - Sludge treatment -Thickening and/or dewatering; (WINEP/NEP) opex - Total</v>
      </c>
      <c r="D69" s="15" t="str">
        <f>F_Inputs_adjusted!D70</f>
        <v>£m</v>
      </c>
      <c r="E69" s="15" t="s">
        <v>79</v>
      </c>
      <c r="F69" s="40">
        <f ca="1">SUMIFS(F_Inputs_adjusted!R:R,F_Inputs_adjusted!$A:$A,$A69,F_Inputs_adjusted!$B:$B,$B69)</f>
        <v>0</v>
      </c>
      <c r="G69" s="40">
        <f ca="1">SUMIFS(F_Inputs_adjusted!S:S,F_Inputs_adjusted!$A:$A,$A69,F_Inputs_adjusted!$B:$B,$B69)</f>
        <v>0</v>
      </c>
      <c r="H69" s="40">
        <f ca="1">SUMIFS(F_Inputs_adjusted!T:T,F_Inputs_adjusted!$A:$A,$A69,F_Inputs_adjusted!$B:$B,$B69)</f>
        <v>0</v>
      </c>
      <c r="I69" s="40">
        <f ca="1">SUMIFS(F_Inputs_adjusted!U:U,F_Inputs_adjusted!$A:$A,$A69,F_Inputs_adjusted!$B:$B,$B69)</f>
        <v>0</v>
      </c>
      <c r="J69" s="40">
        <f ca="1">SUMIFS(F_Inputs_adjusted!V:V,F_Inputs_adjusted!$A:$A,$A69,F_Inputs_adjusted!$B:$B,$B69)</f>
        <v>3.59</v>
      </c>
      <c r="K69" s="40">
        <f ca="1">SUMIFS(F_Inputs_adjusted!W:W,F_Inputs_adjusted!$A:$A,$A69,F_Inputs_adjusted!$B:$B,$B69)</f>
        <v>3.59</v>
      </c>
      <c r="L69" s="51">
        <f ca="1">SUMIFS(F_Inputs_adjusted!X:X,F_Inputs_adjusted!$A:$A,$A69,F_Inputs_adjusted!$B:$B,$B69)</f>
        <v>3.59</v>
      </c>
      <c r="M69" s="40">
        <f ca="1">SUM(Table1[[#This Row],[2023-24]:[2029-30]])</f>
        <v>10.77</v>
      </c>
    </row>
    <row r="70" spans="1:13" ht="22.15">
      <c r="A70" s="42" t="str">
        <f>F_Inputs!A71</f>
        <v>SWB</v>
      </c>
      <c r="B70" s="42" t="str">
        <f>F_Inputs!B71</f>
        <v>CWW3_145TOT_PR24</v>
      </c>
      <c r="C70" s="42" t="str">
        <f>F_Inputs!C71</f>
        <v>EA/NRW environmental programme bioresources (WINEP/NEP) - Sludge treatment - Thickening and/or dewatering; (WINEP/NEP) totex - Total</v>
      </c>
      <c r="D70" s="15" t="str">
        <f>F_Inputs_adjusted!D71</f>
        <v>£m</v>
      </c>
      <c r="E70" s="15" t="s">
        <v>79</v>
      </c>
      <c r="F70" s="40">
        <f ca="1">SUMIFS(F_Inputs_adjusted!R:R,F_Inputs_adjusted!$A:$A,$A70,F_Inputs_adjusted!$B:$B,$B70)</f>
        <v>0</v>
      </c>
      <c r="G70" s="40">
        <f ca="1">SUMIFS(F_Inputs_adjusted!S:S,F_Inputs_adjusted!$A:$A,$A70,F_Inputs_adjusted!$B:$B,$B70)</f>
        <v>0</v>
      </c>
      <c r="H70" s="40">
        <f ca="1">SUMIFS(F_Inputs_adjusted!T:T,F_Inputs_adjusted!$A:$A,$A70,F_Inputs_adjusted!$B:$B,$B70)</f>
        <v>2.532</v>
      </c>
      <c r="I70" s="40">
        <f ca="1">SUMIFS(F_Inputs_adjusted!U:U,F_Inputs_adjusted!$A:$A,$A70,F_Inputs_adjusted!$B:$B,$B70)</f>
        <v>6.33</v>
      </c>
      <c r="J70" s="40">
        <f ca="1">SUMIFS(F_Inputs_adjusted!V:V,F_Inputs_adjusted!$A:$A,$A70,F_Inputs_adjusted!$B:$B,$B70)</f>
        <v>11.186</v>
      </c>
      <c r="K70" s="40">
        <f ca="1">SUMIFS(F_Inputs_adjusted!W:W,F_Inputs_adjusted!$A:$A,$A70,F_Inputs_adjusted!$B:$B,$B70)</f>
        <v>9.92</v>
      </c>
      <c r="L70" s="51">
        <f ca="1">SUMIFS(F_Inputs_adjusted!X:X,F_Inputs_adjusted!$A:$A,$A70,F_Inputs_adjusted!$B:$B,$B70)</f>
        <v>6.1199999999999992</v>
      </c>
      <c r="M70" s="40">
        <f ca="1">SUM(Table1[[#This Row],[2023-24]:[2029-30]])</f>
        <v>36.088000000000001</v>
      </c>
    </row>
    <row r="71" spans="1:13" ht="22.15">
      <c r="A71" s="42" t="str">
        <f>F_Inputs!A72</f>
        <v>SWB</v>
      </c>
      <c r="B71" s="42" t="str">
        <f>F_Inputs!B72</f>
        <v>BIO5_002_PR24</v>
      </c>
      <c r="C71" s="42" t="str">
        <f>F_Inputs!C72</f>
        <v>Bioresources data - Tonnes of dry solids undertaking thickening/dewatering</v>
      </c>
      <c r="D71" s="15" t="str">
        <f>F_Inputs_adjusted!D72</f>
        <v>ttds/yr</v>
      </c>
      <c r="E71" s="15" t="s">
        <v>79</v>
      </c>
      <c r="F71" s="40">
        <f ca="1">SUMIFS(F_Inputs_adjusted!R:R,F_Inputs_adjusted!$A:$A,$A71,F_Inputs_adjusted!$B:$B,$B71)</f>
        <v>0</v>
      </c>
      <c r="G71" s="40">
        <f ca="1">SUMIFS(F_Inputs_adjusted!S:S,F_Inputs_adjusted!$A:$A,$A71,F_Inputs_adjusted!$B:$B,$B71)</f>
        <v>0</v>
      </c>
      <c r="H71" s="40">
        <f ca="1">SUMIFS(F_Inputs_adjusted!T:T,F_Inputs_adjusted!$A:$A,$A71,F_Inputs_adjusted!$B:$B,$B71)</f>
        <v>0</v>
      </c>
      <c r="I71" s="40">
        <f ca="1">SUMIFS(F_Inputs_adjusted!U:U,F_Inputs_adjusted!$A:$A,$A71,F_Inputs_adjusted!$B:$B,$B71)</f>
        <v>6.976</v>
      </c>
      <c r="J71" s="40">
        <f ca="1">SUMIFS(F_Inputs_adjusted!V:V,F_Inputs_adjusted!$A:$A,$A71,F_Inputs_adjusted!$B:$B,$B71)</f>
        <v>7.7969999999999997</v>
      </c>
      <c r="K71" s="40">
        <f ca="1">SUMIFS(F_Inputs_adjusted!W:W,F_Inputs_adjusted!$A:$A,$A71,F_Inputs_adjusted!$B:$B,$B71)</f>
        <v>1.6659999999999999</v>
      </c>
      <c r="L71" s="51">
        <f ca="1">SUMIFS(F_Inputs_adjusted!X:X,F_Inputs_adjusted!$A:$A,$A71,F_Inputs_adjusted!$B:$B,$B71)</f>
        <v>2.9169999999999998</v>
      </c>
      <c r="M71" s="40">
        <f ca="1">SUM(Table1[[#This Row],[2023-24]:[2029-30]])</f>
        <v>19.356000000000002</v>
      </c>
    </row>
    <row r="72" spans="1:13" ht="22.15">
      <c r="A72" s="42" t="str">
        <f>F_Inputs!A73</f>
        <v>SWB</v>
      </c>
      <c r="B72" s="42" t="str">
        <f>F_Inputs!B73</f>
        <v>BIO5_007_PR24</v>
      </c>
      <c r="C72" s="42" t="str">
        <f>F_Inputs!C73</f>
        <v>Bioresources data - Total number of sludge treatment schemes providing sludge thickening and dewatering</v>
      </c>
      <c r="D72" s="15" t="str">
        <f>F_Inputs_adjusted!D73</f>
        <v>nr</v>
      </c>
      <c r="E72" s="15" t="s">
        <v>79</v>
      </c>
      <c r="F72" s="40">
        <f ca="1">SUMIFS(F_Inputs_adjusted!R:R,F_Inputs_adjusted!$A:$A,$A72,F_Inputs_adjusted!$B:$B,$B72)</f>
        <v>0</v>
      </c>
      <c r="G72" s="40">
        <f ca="1">SUMIFS(F_Inputs_adjusted!S:S,F_Inputs_adjusted!$A:$A,$A72,F_Inputs_adjusted!$B:$B,$B72)</f>
        <v>0</v>
      </c>
      <c r="H72" s="40">
        <f ca="1">SUMIFS(F_Inputs_adjusted!T:T,F_Inputs_adjusted!$A:$A,$A72,F_Inputs_adjusted!$B:$B,$B72)</f>
        <v>0</v>
      </c>
      <c r="I72" s="40">
        <f ca="1">SUMIFS(F_Inputs_adjusted!U:U,F_Inputs_adjusted!$A:$A,$A72,F_Inputs_adjusted!$B:$B,$B72)</f>
        <v>2</v>
      </c>
      <c r="J72" s="40">
        <f ca="1">SUMIFS(F_Inputs_adjusted!V:V,F_Inputs_adjusted!$A:$A,$A72,F_Inputs_adjusted!$B:$B,$B72)</f>
        <v>3</v>
      </c>
      <c r="K72" s="40">
        <f ca="1">SUMIFS(F_Inputs_adjusted!W:W,F_Inputs_adjusted!$A:$A,$A72,F_Inputs_adjusted!$B:$B,$B72)</f>
        <v>2</v>
      </c>
      <c r="L72" s="51">
        <f ca="1">SUMIFS(F_Inputs_adjusted!X:X,F_Inputs_adjusted!$A:$A,$A72,F_Inputs_adjusted!$B:$B,$B72)</f>
        <v>3</v>
      </c>
      <c r="M72" s="40">
        <f ca="1">SUM(Table1[[#This Row],[2023-24]:[2029-30]])</f>
        <v>10</v>
      </c>
    </row>
    <row r="73" spans="1:13" ht="22.15">
      <c r="A73" s="42" t="str">
        <f>F_Inputs!A74</f>
        <v>SRN</v>
      </c>
      <c r="B73" s="42" t="str">
        <f>F_Inputs!B74</f>
        <v>CWW12_143TOT_PR24</v>
      </c>
      <c r="C73" s="42" t="str">
        <f>F_Inputs!C74</f>
        <v>EA/NRW environmental programme bioresources (WINEP/NEP) - Sludge treatment - Thickening and/or dewatering; (WINEP/NEP) capex - Total</v>
      </c>
      <c r="D73" s="15" t="str">
        <f>F_Inputs_adjusted!D74</f>
        <v>£m</v>
      </c>
      <c r="E73" s="15" t="s">
        <v>79</v>
      </c>
      <c r="F73" s="40">
        <f ca="1">SUMIFS(F_Inputs_adjusted!R:R,F_Inputs_adjusted!$A:$A,$A73,F_Inputs_adjusted!$B:$B,$B73)</f>
        <v>0</v>
      </c>
      <c r="G73" s="40">
        <f ca="1">SUMIFS(F_Inputs_adjusted!S:S,F_Inputs_adjusted!$A:$A,$A73,F_Inputs_adjusted!$B:$B,$B73)</f>
        <v>0</v>
      </c>
      <c r="H73" s="40">
        <f ca="1">SUMIFS(F_Inputs_adjusted!T:T,F_Inputs_adjusted!$A:$A,$A73,F_Inputs_adjusted!$B:$B,$B73)</f>
        <v>0</v>
      </c>
      <c r="I73" s="40">
        <f ca="1">SUMIFS(F_Inputs_adjusted!U:U,F_Inputs_adjusted!$A:$A,$A73,F_Inputs_adjusted!$B:$B,$B73)</f>
        <v>0</v>
      </c>
      <c r="J73" s="40">
        <f ca="1">SUMIFS(F_Inputs_adjusted!V:V,F_Inputs_adjusted!$A:$A,$A73,F_Inputs_adjusted!$B:$B,$B73)</f>
        <v>0</v>
      </c>
      <c r="K73" s="40">
        <f ca="1">SUMIFS(F_Inputs_adjusted!W:W,F_Inputs_adjusted!$A:$A,$A73,F_Inputs_adjusted!$B:$B,$B73)</f>
        <v>0</v>
      </c>
      <c r="L73" s="51">
        <f ca="1">SUMIFS(F_Inputs_adjusted!X:X,F_Inputs_adjusted!$A:$A,$A73,F_Inputs_adjusted!$B:$B,$B73)</f>
        <v>0</v>
      </c>
      <c r="M73" s="40">
        <f ca="1">SUM(Table1[[#This Row],[2023-24]:[2029-30]])</f>
        <v>0</v>
      </c>
    </row>
    <row r="74" spans="1:13" ht="22.15">
      <c r="A74" s="42" t="str">
        <f>F_Inputs!A75</f>
        <v>SRN</v>
      </c>
      <c r="B74" s="42" t="str">
        <f>F_Inputs!B75</f>
        <v>CWW12_144TOT_PR24</v>
      </c>
      <c r="C74" s="42" t="str">
        <f>F_Inputs!C75</f>
        <v>EA/NRW environmental programme bioresources (WINEP/NEP) - Sludge treatment -Thickening and/or dewatering; (WINEP/NEP) opex - Total</v>
      </c>
      <c r="D74" s="15" t="str">
        <f>F_Inputs_adjusted!D75</f>
        <v>£m</v>
      </c>
      <c r="E74" s="15" t="s">
        <v>79</v>
      </c>
      <c r="F74" s="40">
        <f ca="1">SUMIFS(F_Inputs_adjusted!R:R,F_Inputs_adjusted!$A:$A,$A74,F_Inputs_adjusted!$B:$B,$B74)</f>
        <v>0</v>
      </c>
      <c r="G74" s="40">
        <f ca="1">SUMIFS(F_Inputs_adjusted!S:S,F_Inputs_adjusted!$A:$A,$A74,F_Inputs_adjusted!$B:$B,$B74)</f>
        <v>0</v>
      </c>
      <c r="H74" s="40">
        <f ca="1">SUMIFS(F_Inputs_adjusted!T:T,F_Inputs_adjusted!$A:$A,$A74,F_Inputs_adjusted!$B:$B,$B74)</f>
        <v>0</v>
      </c>
      <c r="I74" s="40">
        <f ca="1">SUMIFS(F_Inputs_adjusted!U:U,F_Inputs_adjusted!$A:$A,$A74,F_Inputs_adjusted!$B:$B,$B74)</f>
        <v>0</v>
      </c>
      <c r="J74" s="40">
        <f ca="1">SUMIFS(F_Inputs_adjusted!V:V,F_Inputs_adjusted!$A:$A,$A74,F_Inputs_adjusted!$B:$B,$B74)</f>
        <v>0</v>
      </c>
      <c r="K74" s="40">
        <f ca="1">SUMIFS(F_Inputs_adjusted!W:W,F_Inputs_adjusted!$A:$A,$A74,F_Inputs_adjusted!$B:$B,$B74)</f>
        <v>0</v>
      </c>
      <c r="L74" s="51">
        <f ca="1">SUMIFS(F_Inputs_adjusted!X:X,F_Inputs_adjusted!$A:$A,$A74,F_Inputs_adjusted!$B:$B,$B74)</f>
        <v>0</v>
      </c>
      <c r="M74" s="40">
        <f ca="1">SUM(Table1[[#This Row],[2023-24]:[2029-30]])</f>
        <v>0</v>
      </c>
    </row>
    <row r="75" spans="1:13" ht="22.15">
      <c r="A75" s="42" t="str">
        <f>F_Inputs!A76</f>
        <v>SRN</v>
      </c>
      <c r="B75" s="42" t="str">
        <f>F_Inputs!B76</f>
        <v>CWW12_145TOT_PR24</v>
      </c>
      <c r="C75" s="42" t="str">
        <f>F_Inputs!C76</f>
        <v>EA/NRW environmental programme bioresources (WINEP/NEP) - Sludge treatment - Thickening and/or dewatering; (WINEP/NEP) totex - Total</v>
      </c>
      <c r="D75" s="15" t="str">
        <f>F_Inputs_adjusted!D76</f>
        <v>£m</v>
      </c>
      <c r="E75" s="15" t="s">
        <v>79</v>
      </c>
      <c r="F75" s="40">
        <f ca="1">SUMIFS(F_Inputs_adjusted!R:R,F_Inputs_adjusted!$A:$A,$A75,F_Inputs_adjusted!$B:$B,$B75)</f>
        <v>0</v>
      </c>
      <c r="G75" s="40">
        <f ca="1">SUMIFS(F_Inputs_adjusted!S:S,F_Inputs_adjusted!$A:$A,$A75,F_Inputs_adjusted!$B:$B,$B75)</f>
        <v>0</v>
      </c>
      <c r="H75" s="40">
        <f ca="1">SUMIFS(F_Inputs_adjusted!T:T,F_Inputs_adjusted!$A:$A,$A75,F_Inputs_adjusted!$B:$B,$B75)</f>
        <v>0</v>
      </c>
      <c r="I75" s="40">
        <f ca="1">SUMIFS(F_Inputs_adjusted!U:U,F_Inputs_adjusted!$A:$A,$A75,F_Inputs_adjusted!$B:$B,$B75)</f>
        <v>0</v>
      </c>
      <c r="J75" s="40">
        <f ca="1">SUMIFS(F_Inputs_adjusted!V:V,F_Inputs_adjusted!$A:$A,$A75,F_Inputs_adjusted!$B:$B,$B75)</f>
        <v>0</v>
      </c>
      <c r="K75" s="40">
        <f ca="1">SUMIFS(F_Inputs_adjusted!W:W,F_Inputs_adjusted!$A:$A,$A75,F_Inputs_adjusted!$B:$B,$B75)</f>
        <v>0</v>
      </c>
      <c r="L75" s="51">
        <f ca="1">SUMIFS(F_Inputs_adjusted!X:X,F_Inputs_adjusted!$A:$A,$A75,F_Inputs_adjusted!$B:$B,$B75)</f>
        <v>0</v>
      </c>
      <c r="M75" s="40">
        <f ca="1">SUM(Table1[[#This Row],[2023-24]:[2029-30]])</f>
        <v>0</v>
      </c>
    </row>
    <row r="76" spans="1:13" ht="22.15">
      <c r="A76" s="42" t="str">
        <f>F_Inputs!A77</f>
        <v>SRN</v>
      </c>
      <c r="B76" s="42" t="str">
        <f>F_Inputs!B77</f>
        <v>CWW17_143TOT_PR24</v>
      </c>
      <c r="C76" s="42" t="str">
        <f>F_Inputs!C77</f>
        <v>EA/NRW environmental programme bioresources (WINEP/NEP) - Sludge treatment - Thickening and/or dewatering; (WINEP/NEP) capex - Total</v>
      </c>
      <c r="D76" s="15" t="str">
        <f>F_Inputs_adjusted!D77</f>
        <v>£m</v>
      </c>
      <c r="E76" s="15" t="s">
        <v>79</v>
      </c>
      <c r="F76" s="40">
        <f ca="1">SUMIFS(F_Inputs_adjusted!R:R,F_Inputs_adjusted!$A:$A,$A76,F_Inputs_adjusted!$B:$B,$B76)</f>
        <v>0</v>
      </c>
      <c r="G76" s="40">
        <f ca="1">SUMIFS(F_Inputs_adjusted!S:S,F_Inputs_adjusted!$A:$A,$A76,F_Inputs_adjusted!$B:$B,$B76)</f>
        <v>0</v>
      </c>
      <c r="H76" s="40">
        <f ca="1">SUMIFS(F_Inputs_adjusted!T:T,F_Inputs_adjusted!$A:$A,$A76,F_Inputs_adjusted!$B:$B,$B76)</f>
        <v>0</v>
      </c>
      <c r="I76" s="40">
        <f ca="1">SUMIFS(F_Inputs_adjusted!U:U,F_Inputs_adjusted!$A:$A,$A76,F_Inputs_adjusted!$B:$B,$B76)</f>
        <v>0</v>
      </c>
      <c r="J76" s="40">
        <f ca="1">SUMIFS(F_Inputs_adjusted!V:V,F_Inputs_adjusted!$A:$A,$A76,F_Inputs_adjusted!$B:$B,$B76)</f>
        <v>0</v>
      </c>
      <c r="K76" s="40">
        <f ca="1">SUMIFS(F_Inputs_adjusted!W:W,F_Inputs_adjusted!$A:$A,$A76,F_Inputs_adjusted!$B:$B,$B76)</f>
        <v>0</v>
      </c>
      <c r="L76" s="51">
        <f ca="1">SUMIFS(F_Inputs_adjusted!X:X,F_Inputs_adjusted!$A:$A,$A76,F_Inputs_adjusted!$B:$B,$B76)</f>
        <v>0</v>
      </c>
      <c r="M76" s="40">
        <f ca="1">SUM(Table1[[#This Row],[2023-24]:[2029-30]])</f>
        <v>0</v>
      </c>
    </row>
    <row r="77" spans="1:13" ht="22.15">
      <c r="A77" s="42" t="str">
        <f>F_Inputs!A78</f>
        <v>SRN</v>
      </c>
      <c r="B77" s="42" t="str">
        <f>F_Inputs!B78</f>
        <v>CWW17_144TOT_PR24</v>
      </c>
      <c r="C77" s="42" t="str">
        <f>F_Inputs!C78</f>
        <v>EA/NRW environmental programme bioresources (WINEP/NEP) - Sludge treatment -Thickening and/or dewatering; (WINEP/NEP) opex - Total</v>
      </c>
      <c r="D77" s="15" t="str">
        <f>F_Inputs_adjusted!D78</f>
        <v>£m</v>
      </c>
      <c r="E77" s="15" t="s">
        <v>79</v>
      </c>
      <c r="F77" s="40">
        <f ca="1">SUMIFS(F_Inputs_adjusted!R:R,F_Inputs_adjusted!$A:$A,$A77,F_Inputs_adjusted!$B:$B,$B77)</f>
        <v>0</v>
      </c>
      <c r="G77" s="40">
        <f ca="1">SUMIFS(F_Inputs_adjusted!S:S,F_Inputs_adjusted!$A:$A,$A77,F_Inputs_adjusted!$B:$B,$B77)</f>
        <v>0</v>
      </c>
      <c r="H77" s="40">
        <f ca="1">SUMIFS(F_Inputs_adjusted!T:T,F_Inputs_adjusted!$A:$A,$A77,F_Inputs_adjusted!$B:$B,$B77)</f>
        <v>0</v>
      </c>
      <c r="I77" s="40">
        <f ca="1">SUMIFS(F_Inputs_adjusted!U:U,F_Inputs_adjusted!$A:$A,$A77,F_Inputs_adjusted!$B:$B,$B77)</f>
        <v>0</v>
      </c>
      <c r="J77" s="40">
        <f ca="1">SUMIFS(F_Inputs_adjusted!V:V,F_Inputs_adjusted!$A:$A,$A77,F_Inputs_adjusted!$B:$B,$B77)</f>
        <v>0</v>
      </c>
      <c r="K77" s="40">
        <f ca="1">SUMIFS(F_Inputs_adjusted!W:W,F_Inputs_adjusted!$A:$A,$A77,F_Inputs_adjusted!$B:$B,$B77)</f>
        <v>0</v>
      </c>
      <c r="L77" s="51">
        <f ca="1">SUMIFS(F_Inputs_adjusted!X:X,F_Inputs_adjusted!$A:$A,$A77,F_Inputs_adjusted!$B:$B,$B77)</f>
        <v>0</v>
      </c>
      <c r="M77" s="40">
        <f ca="1">SUM(Table1[[#This Row],[2023-24]:[2029-30]])</f>
        <v>0</v>
      </c>
    </row>
    <row r="78" spans="1:13" ht="22.15">
      <c r="A78" s="42" t="str">
        <f>F_Inputs!A79</f>
        <v>SRN</v>
      </c>
      <c r="B78" s="42" t="str">
        <f>F_Inputs!B79</f>
        <v>CWW17_145TOT_PR24</v>
      </c>
      <c r="C78" s="42" t="str">
        <f>F_Inputs!C79</f>
        <v>EA/NRW environmental programme bioresources (WINEP/NEP) - Sludge treatment - Thickening and/or dewatering; (WINEP/NEP) totex - Total</v>
      </c>
      <c r="D78" s="15" t="str">
        <f>F_Inputs_adjusted!D79</f>
        <v>£m</v>
      </c>
      <c r="E78" s="15" t="s">
        <v>79</v>
      </c>
      <c r="F78" s="40">
        <f ca="1">SUMIFS(F_Inputs_adjusted!R:R,F_Inputs_adjusted!$A:$A,$A78,F_Inputs_adjusted!$B:$B,$B78)</f>
        <v>0</v>
      </c>
      <c r="G78" s="40">
        <f ca="1">SUMIFS(F_Inputs_adjusted!S:S,F_Inputs_adjusted!$A:$A,$A78,F_Inputs_adjusted!$B:$B,$B78)</f>
        <v>0</v>
      </c>
      <c r="H78" s="40">
        <f ca="1">SUMIFS(F_Inputs_adjusted!T:T,F_Inputs_adjusted!$A:$A,$A78,F_Inputs_adjusted!$B:$B,$B78)</f>
        <v>0</v>
      </c>
      <c r="I78" s="40">
        <f ca="1">SUMIFS(F_Inputs_adjusted!U:U,F_Inputs_adjusted!$A:$A,$A78,F_Inputs_adjusted!$B:$B,$B78)</f>
        <v>0</v>
      </c>
      <c r="J78" s="40">
        <f ca="1">SUMIFS(F_Inputs_adjusted!V:V,F_Inputs_adjusted!$A:$A,$A78,F_Inputs_adjusted!$B:$B,$B78)</f>
        <v>0</v>
      </c>
      <c r="K78" s="40">
        <f ca="1">SUMIFS(F_Inputs_adjusted!W:W,F_Inputs_adjusted!$A:$A,$A78,F_Inputs_adjusted!$B:$B,$B78)</f>
        <v>0</v>
      </c>
      <c r="L78" s="51">
        <f ca="1">SUMIFS(F_Inputs_adjusted!X:X,F_Inputs_adjusted!$A:$A,$A78,F_Inputs_adjusted!$B:$B,$B78)</f>
        <v>0</v>
      </c>
      <c r="M78" s="40">
        <f ca="1">SUM(Table1[[#This Row],[2023-24]:[2029-30]])</f>
        <v>0</v>
      </c>
    </row>
    <row r="79" spans="1:13" ht="22.15">
      <c r="A79" s="42" t="str">
        <f>F_Inputs!A80</f>
        <v>SRN</v>
      </c>
      <c r="B79" s="42" t="str">
        <f>F_Inputs!B80</f>
        <v>CWW3_143TOT_PR24</v>
      </c>
      <c r="C79" s="42" t="str">
        <f>F_Inputs!C80</f>
        <v>EA/NRW environmental programme bioresources (WINEP/NEP) - Sludge treatment - Thickening and/or dewatering; (WINEP/NEP) capex - Total</v>
      </c>
      <c r="D79" s="15" t="str">
        <f>F_Inputs_adjusted!D80</f>
        <v>£m</v>
      </c>
      <c r="E79" s="15" t="s">
        <v>79</v>
      </c>
      <c r="F79" s="40">
        <f ca="1">SUMIFS(F_Inputs_adjusted!R:R,F_Inputs_adjusted!$A:$A,$A79,F_Inputs_adjusted!$B:$B,$B79)</f>
        <v>0</v>
      </c>
      <c r="G79" s="40">
        <f ca="1">SUMIFS(F_Inputs_adjusted!S:S,F_Inputs_adjusted!$A:$A,$A79,F_Inputs_adjusted!$B:$B,$B79)</f>
        <v>0</v>
      </c>
      <c r="H79" s="40">
        <f ca="1">SUMIFS(F_Inputs_adjusted!T:T,F_Inputs_adjusted!$A:$A,$A79,F_Inputs_adjusted!$B:$B,$B79)</f>
        <v>0</v>
      </c>
      <c r="I79" s="40">
        <f ca="1">SUMIFS(F_Inputs_adjusted!U:U,F_Inputs_adjusted!$A:$A,$A79,F_Inputs_adjusted!$B:$B,$B79)</f>
        <v>0</v>
      </c>
      <c r="J79" s="40">
        <f ca="1">SUMIFS(F_Inputs_adjusted!V:V,F_Inputs_adjusted!$A:$A,$A79,F_Inputs_adjusted!$B:$B,$B79)</f>
        <v>0</v>
      </c>
      <c r="K79" s="40">
        <f ca="1">SUMIFS(F_Inputs_adjusted!W:W,F_Inputs_adjusted!$A:$A,$A79,F_Inputs_adjusted!$B:$B,$B79)</f>
        <v>0</v>
      </c>
      <c r="L79" s="51">
        <f ca="1">SUMIFS(F_Inputs_adjusted!X:X,F_Inputs_adjusted!$A:$A,$A79,F_Inputs_adjusted!$B:$B,$B79)</f>
        <v>0</v>
      </c>
      <c r="M79" s="40">
        <f ca="1">SUM(Table1[[#This Row],[2023-24]:[2029-30]])</f>
        <v>0</v>
      </c>
    </row>
    <row r="80" spans="1:13" ht="22.15">
      <c r="A80" s="42" t="str">
        <f>F_Inputs!A81</f>
        <v>SRN</v>
      </c>
      <c r="B80" s="42" t="str">
        <f>F_Inputs!B81</f>
        <v>CWW3_144TOT_PR24</v>
      </c>
      <c r="C80" s="42" t="str">
        <f>F_Inputs!C81</f>
        <v>EA/NRW environmental programme bioresources (WINEP/NEP) - Sludge treatment -Thickening and/or dewatering; (WINEP/NEP) opex - Total</v>
      </c>
      <c r="D80" s="15" t="str">
        <f>F_Inputs_adjusted!D81</f>
        <v>£m</v>
      </c>
      <c r="E80" s="15" t="s">
        <v>79</v>
      </c>
      <c r="F80" s="40">
        <f ca="1">SUMIFS(F_Inputs_adjusted!R:R,F_Inputs_adjusted!$A:$A,$A80,F_Inputs_adjusted!$B:$B,$B80)</f>
        <v>0</v>
      </c>
      <c r="G80" s="40">
        <f ca="1">SUMIFS(F_Inputs_adjusted!S:S,F_Inputs_adjusted!$A:$A,$A80,F_Inputs_adjusted!$B:$B,$B80)</f>
        <v>0</v>
      </c>
      <c r="H80" s="40">
        <f ca="1">SUMIFS(F_Inputs_adjusted!T:T,F_Inputs_adjusted!$A:$A,$A80,F_Inputs_adjusted!$B:$B,$B80)</f>
        <v>0</v>
      </c>
      <c r="I80" s="40">
        <f ca="1">SUMIFS(F_Inputs_adjusted!U:U,F_Inputs_adjusted!$A:$A,$A80,F_Inputs_adjusted!$B:$B,$B80)</f>
        <v>0</v>
      </c>
      <c r="J80" s="40">
        <f ca="1">SUMIFS(F_Inputs_adjusted!V:V,F_Inputs_adjusted!$A:$A,$A80,F_Inputs_adjusted!$B:$B,$B80)</f>
        <v>0</v>
      </c>
      <c r="K80" s="40">
        <f ca="1">SUMIFS(F_Inputs_adjusted!W:W,F_Inputs_adjusted!$A:$A,$A80,F_Inputs_adjusted!$B:$B,$B80)</f>
        <v>0</v>
      </c>
      <c r="L80" s="51">
        <f ca="1">SUMIFS(F_Inputs_adjusted!X:X,F_Inputs_adjusted!$A:$A,$A80,F_Inputs_adjusted!$B:$B,$B80)</f>
        <v>0</v>
      </c>
      <c r="M80" s="40">
        <f ca="1">SUM(Table1[[#This Row],[2023-24]:[2029-30]])</f>
        <v>0</v>
      </c>
    </row>
    <row r="81" spans="1:13" ht="22.15">
      <c r="A81" s="42" t="str">
        <f>F_Inputs!A82</f>
        <v>SRN</v>
      </c>
      <c r="B81" s="42" t="str">
        <f>F_Inputs!B82</f>
        <v>CWW3_145TOT_PR24</v>
      </c>
      <c r="C81" s="42" t="str">
        <f>F_Inputs!C82</f>
        <v>EA/NRW environmental programme bioresources (WINEP/NEP) - Sludge treatment - Thickening and/or dewatering; (WINEP/NEP) totex - Total</v>
      </c>
      <c r="D81" s="15" t="str">
        <f>F_Inputs_adjusted!D82</f>
        <v>£m</v>
      </c>
      <c r="E81" s="15" t="s">
        <v>79</v>
      </c>
      <c r="F81" s="40">
        <f ca="1">SUMIFS(F_Inputs_adjusted!R:R,F_Inputs_adjusted!$A:$A,$A81,F_Inputs_adjusted!$B:$B,$B81)</f>
        <v>0</v>
      </c>
      <c r="G81" s="40">
        <f ca="1">SUMIFS(F_Inputs_adjusted!S:S,F_Inputs_adjusted!$A:$A,$A81,F_Inputs_adjusted!$B:$B,$B81)</f>
        <v>0</v>
      </c>
      <c r="H81" s="40">
        <f ca="1">SUMIFS(F_Inputs_adjusted!T:T,F_Inputs_adjusted!$A:$A,$A81,F_Inputs_adjusted!$B:$B,$B81)</f>
        <v>0</v>
      </c>
      <c r="I81" s="40">
        <f ca="1">SUMIFS(F_Inputs_adjusted!U:U,F_Inputs_adjusted!$A:$A,$A81,F_Inputs_adjusted!$B:$B,$B81)</f>
        <v>0</v>
      </c>
      <c r="J81" s="40">
        <f ca="1">SUMIFS(F_Inputs_adjusted!V:V,F_Inputs_adjusted!$A:$A,$A81,F_Inputs_adjusted!$B:$B,$B81)</f>
        <v>0</v>
      </c>
      <c r="K81" s="40">
        <f ca="1">SUMIFS(F_Inputs_adjusted!W:W,F_Inputs_adjusted!$A:$A,$A81,F_Inputs_adjusted!$B:$B,$B81)</f>
        <v>0</v>
      </c>
      <c r="L81" s="51">
        <f ca="1">SUMIFS(F_Inputs_adjusted!X:X,F_Inputs_adjusted!$A:$A,$A81,F_Inputs_adjusted!$B:$B,$B81)</f>
        <v>0</v>
      </c>
      <c r="M81" s="40">
        <f ca="1">SUM(Table1[[#This Row],[2023-24]:[2029-30]])</f>
        <v>0</v>
      </c>
    </row>
    <row r="82" spans="1:13" ht="22.15">
      <c r="A82" s="42" t="str">
        <f>F_Inputs!A83</f>
        <v>SRN</v>
      </c>
      <c r="B82" s="42" t="str">
        <f>F_Inputs!B83</f>
        <v>BIO5_002_PR24</v>
      </c>
      <c r="C82" s="42" t="str">
        <f>F_Inputs!C83</f>
        <v>Bioresources data - Tonnes of dry solids undertaking thickening/dewatering</v>
      </c>
      <c r="D82" s="15" t="str">
        <f>F_Inputs_adjusted!D83</f>
        <v>ttds/yr</v>
      </c>
      <c r="E82" s="15" t="s">
        <v>79</v>
      </c>
      <c r="F82" s="40">
        <f ca="1">SUMIFS(F_Inputs_adjusted!R:R,F_Inputs_adjusted!$A:$A,$A82,F_Inputs_adjusted!$B:$B,$B82)</f>
        <v>0</v>
      </c>
      <c r="G82" s="40">
        <f ca="1">SUMIFS(F_Inputs_adjusted!S:S,F_Inputs_adjusted!$A:$A,$A82,F_Inputs_adjusted!$B:$B,$B82)</f>
        <v>0</v>
      </c>
      <c r="H82" s="40">
        <f ca="1">SUMIFS(F_Inputs_adjusted!T:T,F_Inputs_adjusted!$A:$A,$A82,F_Inputs_adjusted!$B:$B,$B82)</f>
        <v>0</v>
      </c>
      <c r="I82" s="40">
        <f ca="1">SUMIFS(F_Inputs_adjusted!U:U,F_Inputs_adjusted!$A:$A,$A82,F_Inputs_adjusted!$B:$B,$B82)</f>
        <v>0</v>
      </c>
      <c r="J82" s="40">
        <f ca="1">SUMIFS(F_Inputs_adjusted!V:V,F_Inputs_adjusted!$A:$A,$A82,F_Inputs_adjusted!$B:$B,$B82)</f>
        <v>0</v>
      </c>
      <c r="K82" s="40">
        <f ca="1">SUMIFS(F_Inputs_adjusted!W:W,F_Inputs_adjusted!$A:$A,$A82,F_Inputs_adjusted!$B:$B,$B82)</f>
        <v>0</v>
      </c>
      <c r="L82" s="51">
        <f ca="1">SUMIFS(F_Inputs_adjusted!X:X,F_Inputs_adjusted!$A:$A,$A82,F_Inputs_adjusted!$B:$B,$B82)</f>
        <v>0</v>
      </c>
      <c r="M82" s="40">
        <f ca="1">SUM(Table1[[#This Row],[2023-24]:[2029-30]])</f>
        <v>0</v>
      </c>
    </row>
    <row r="83" spans="1:13" ht="22.15">
      <c r="A83" s="42" t="str">
        <f>F_Inputs!A84</f>
        <v>SRN</v>
      </c>
      <c r="B83" s="42" t="str">
        <f>F_Inputs!B84</f>
        <v>BIO5_007_PR24</v>
      </c>
      <c r="C83" s="42" t="str">
        <f>F_Inputs!C84</f>
        <v>Bioresources data - Total number of sludge treatment schemes providing sludge thickening and dewatering</v>
      </c>
      <c r="D83" s="15" t="str">
        <f>F_Inputs_adjusted!D84</f>
        <v>nr</v>
      </c>
      <c r="E83" s="15" t="s">
        <v>79</v>
      </c>
      <c r="F83" s="40">
        <f ca="1">SUMIFS(F_Inputs_adjusted!R:R,F_Inputs_adjusted!$A:$A,$A83,F_Inputs_adjusted!$B:$B,$B83)</f>
        <v>0</v>
      </c>
      <c r="G83" s="40">
        <f ca="1">SUMIFS(F_Inputs_adjusted!S:S,F_Inputs_adjusted!$A:$A,$A83,F_Inputs_adjusted!$B:$B,$B83)</f>
        <v>0</v>
      </c>
      <c r="H83" s="40">
        <f ca="1">SUMIFS(F_Inputs_adjusted!T:T,F_Inputs_adjusted!$A:$A,$A83,F_Inputs_adjusted!$B:$B,$B83)</f>
        <v>0</v>
      </c>
      <c r="I83" s="40">
        <f ca="1">SUMIFS(F_Inputs_adjusted!U:U,F_Inputs_adjusted!$A:$A,$A83,F_Inputs_adjusted!$B:$B,$B83)</f>
        <v>0</v>
      </c>
      <c r="J83" s="40">
        <f ca="1">SUMIFS(F_Inputs_adjusted!V:V,F_Inputs_adjusted!$A:$A,$A83,F_Inputs_adjusted!$B:$B,$B83)</f>
        <v>0</v>
      </c>
      <c r="K83" s="40">
        <f ca="1">SUMIFS(F_Inputs_adjusted!W:W,F_Inputs_adjusted!$A:$A,$A83,F_Inputs_adjusted!$B:$B,$B83)</f>
        <v>0</v>
      </c>
      <c r="L83" s="51">
        <f ca="1">SUMIFS(F_Inputs_adjusted!X:X,F_Inputs_adjusted!$A:$A,$A83,F_Inputs_adjusted!$B:$B,$B83)</f>
        <v>0</v>
      </c>
      <c r="M83" s="40">
        <f ca="1">SUM(Table1[[#This Row],[2023-24]:[2029-30]])</f>
        <v>0</v>
      </c>
    </row>
    <row r="84" spans="1:13" ht="22.15">
      <c r="A84" s="42" t="str">
        <f>F_Inputs!A85</f>
        <v>TMS</v>
      </c>
      <c r="B84" s="42" t="str">
        <f>F_Inputs!B85</f>
        <v>CWW12_143TOT_PR24</v>
      </c>
      <c r="C84" s="42" t="str">
        <f>F_Inputs!C85</f>
        <v>EA/NRW environmental programme bioresources (WINEP/NEP) - Sludge treatment - Thickening and/or dewatering; (WINEP/NEP) capex - Total</v>
      </c>
      <c r="D84" s="15" t="str">
        <f>F_Inputs_adjusted!D85</f>
        <v>£m</v>
      </c>
      <c r="E84" s="15" t="s">
        <v>79</v>
      </c>
      <c r="F84" s="40">
        <f ca="1">SUMIFS(F_Inputs_adjusted!R:R,F_Inputs_adjusted!$A:$A,$A84,F_Inputs_adjusted!$B:$B,$B84)</f>
        <v>0</v>
      </c>
      <c r="G84" s="40">
        <f ca="1">SUMIFS(F_Inputs_adjusted!S:S,F_Inputs_adjusted!$A:$A,$A84,F_Inputs_adjusted!$B:$B,$B84)</f>
        <v>0</v>
      </c>
      <c r="H84" s="40">
        <f ca="1">SUMIFS(F_Inputs_adjusted!T:T,F_Inputs_adjusted!$A:$A,$A84,F_Inputs_adjusted!$B:$B,$B84)</f>
        <v>0</v>
      </c>
      <c r="I84" s="40">
        <f ca="1">SUMIFS(F_Inputs_adjusted!U:U,F_Inputs_adjusted!$A:$A,$A84,F_Inputs_adjusted!$B:$B,$B84)</f>
        <v>0</v>
      </c>
      <c r="J84" s="40">
        <f ca="1">SUMIFS(F_Inputs_adjusted!V:V,F_Inputs_adjusted!$A:$A,$A84,F_Inputs_adjusted!$B:$B,$B84)</f>
        <v>0</v>
      </c>
      <c r="K84" s="40">
        <f ca="1">SUMIFS(F_Inputs_adjusted!W:W,F_Inputs_adjusted!$A:$A,$A84,F_Inputs_adjusted!$B:$B,$B84)</f>
        <v>0</v>
      </c>
      <c r="L84" s="51">
        <f ca="1">SUMIFS(F_Inputs_adjusted!X:X,F_Inputs_adjusted!$A:$A,$A84,F_Inputs_adjusted!$B:$B,$B84)</f>
        <v>0</v>
      </c>
      <c r="M84" s="40">
        <f ca="1">SUM(Table1[[#This Row],[2023-24]:[2029-30]])</f>
        <v>0</v>
      </c>
    </row>
    <row r="85" spans="1:13" ht="22.15">
      <c r="A85" s="42" t="str">
        <f>F_Inputs!A86</f>
        <v>TMS</v>
      </c>
      <c r="B85" s="42" t="str">
        <f>F_Inputs!B86</f>
        <v>CWW12_144TOT_PR24</v>
      </c>
      <c r="C85" s="42" t="str">
        <f>F_Inputs!C86</f>
        <v>EA/NRW environmental programme bioresources (WINEP/NEP) - Sludge treatment -Thickening and/or dewatering; (WINEP/NEP) opex - Total</v>
      </c>
      <c r="D85" s="15" t="str">
        <f>F_Inputs_adjusted!D86</f>
        <v>£m</v>
      </c>
      <c r="E85" s="15" t="s">
        <v>79</v>
      </c>
      <c r="F85" s="40">
        <f ca="1">SUMIFS(F_Inputs_adjusted!R:R,F_Inputs_adjusted!$A:$A,$A85,F_Inputs_adjusted!$B:$B,$B85)</f>
        <v>0</v>
      </c>
      <c r="G85" s="40">
        <f ca="1">SUMIFS(F_Inputs_adjusted!S:S,F_Inputs_adjusted!$A:$A,$A85,F_Inputs_adjusted!$B:$B,$B85)</f>
        <v>0</v>
      </c>
      <c r="H85" s="40">
        <f ca="1">SUMIFS(F_Inputs_adjusted!T:T,F_Inputs_adjusted!$A:$A,$A85,F_Inputs_adjusted!$B:$B,$B85)</f>
        <v>0</v>
      </c>
      <c r="I85" s="40">
        <f ca="1">SUMIFS(F_Inputs_adjusted!U:U,F_Inputs_adjusted!$A:$A,$A85,F_Inputs_adjusted!$B:$B,$B85)</f>
        <v>0</v>
      </c>
      <c r="J85" s="40">
        <f ca="1">SUMIFS(F_Inputs_adjusted!V:V,F_Inputs_adjusted!$A:$A,$A85,F_Inputs_adjusted!$B:$B,$B85)</f>
        <v>0</v>
      </c>
      <c r="K85" s="40">
        <f ca="1">SUMIFS(F_Inputs_adjusted!W:W,F_Inputs_adjusted!$A:$A,$A85,F_Inputs_adjusted!$B:$B,$B85)</f>
        <v>0</v>
      </c>
      <c r="L85" s="51">
        <f ca="1">SUMIFS(F_Inputs_adjusted!X:X,F_Inputs_adjusted!$A:$A,$A85,F_Inputs_adjusted!$B:$B,$B85)</f>
        <v>0</v>
      </c>
      <c r="M85" s="40">
        <f ca="1">SUM(Table1[[#This Row],[2023-24]:[2029-30]])</f>
        <v>0</v>
      </c>
    </row>
    <row r="86" spans="1:13" ht="22.15">
      <c r="A86" s="42" t="str">
        <f>F_Inputs!A87</f>
        <v>TMS</v>
      </c>
      <c r="B86" s="42" t="str">
        <f>F_Inputs!B87</f>
        <v>CWW12_145TOT_PR24</v>
      </c>
      <c r="C86" s="42" t="str">
        <f>F_Inputs!C87</f>
        <v>EA/NRW environmental programme bioresources (WINEP/NEP) - Sludge treatment - Thickening and/or dewatering; (WINEP/NEP) totex - Total</v>
      </c>
      <c r="D86" s="15" t="str">
        <f>F_Inputs_adjusted!D87</f>
        <v>£m</v>
      </c>
      <c r="E86" s="15" t="s">
        <v>79</v>
      </c>
      <c r="F86" s="40">
        <f ca="1">SUMIFS(F_Inputs_adjusted!R:R,F_Inputs_adjusted!$A:$A,$A86,F_Inputs_adjusted!$B:$B,$B86)</f>
        <v>0</v>
      </c>
      <c r="G86" s="40">
        <f ca="1">SUMIFS(F_Inputs_adjusted!S:S,F_Inputs_adjusted!$A:$A,$A86,F_Inputs_adjusted!$B:$B,$B86)</f>
        <v>0</v>
      </c>
      <c r="H86" s="40">
        <f ca="1">SUMIFS(F_Inputs_adjusted!T:T,F_Inputs_adjusted!$A:$A,$A86,F_Inputs_adjusted!$B:$B,$B86)</f>
        <v>0</v>
      </c>
      <c r="I86" s="40">
        <f ca="1">SUMIFS(F_Inputs_adjusted!U:U,F_Inputs_adjusted!$A:$A,$A86,F_Inputs_adjusted!$B:$B,$B86)</f>
        <v>0</v>
      </c>
      <c r="J86" s="40">
        <f ca="1">SUMIFS(F_Inputs_adjusted!V:V,F_Inputs_adjusted!$A:$A,$A86,F_Inputs_adjusted!$B:$B,$B86)</f>
        <v>0</v>
      </c>
      <c r="K86" s="40">
        <f ca="1">SUMIFS(F_Inputs_adjusted!W:W,F_Inputs_adjusted!$A:$A,$A86,F_Inputs_adjusted!$B:$B,$B86)</f>
        <v>0</v>
      </c>
      <c r="L86" s="51">
        <f ca="1">SUMIFS(F_Inputs_adjusted!X:X,F_Inputs_adjusted!$A:$A,$A86,F_Inputs_adjusted!$B:$B,$B86)</f>
        <v>0</v>
      </c>
      <c r="M86" s="40">
        <f ca="1">SUM(Table1[[#This Row],[2023-24]:[2029-30]])</f>
        <v>0</v>
      </c>
    </row>
    <row r="87" spans="1:13" ht="22.15">
      <c r="A87" s="42" t="str">
        <f>F_Inputs!A88</f>
        <v>TMS</v>
      </c>
      <c r="B87" s="42" t="str">
        <f>F_Inputs!B88</f>
        <v>CWW17_143TOT_PR24</v>
      </c>
      <c r="C87" s="42" t="str">
        <f>F_Inputs!C88</f>
        <v>EA/NRW environmental programme bioresources (WINEP/NEP) - Sludge treatment - Thickening and/or dewatering; (WINEP/NEP) capex - Total</v>
      </c>
      <c r="D87" s="15" t="str">
        <f>F_Inputs_adjusted!D88</f>
        <v>£m</v>
      </c>
      <c r="E87" s="15" t="s">
        <v>79</v>
      </c>
      <c r="F87" s="40">
        <f ca="1">SUMIFS(F_Inputs_adjusted!R:R,F_Inputs_adjusted!$A:$A,$A87,F_Inputs_adjusted!$B:$B,$B87)</f>
        <v>0</v>
      </c>
      <c r="G87" s="40">
        <f ca="1">SUMIFS(F_Inputs_adjusted!S:S,F_Inputs_adjusted!$A:$A,$A87,F_Inputs_adjusted!$B:$B,$B87)</f>
        <v>0</v>
      </c>
      <c r="H87" s="40">
        <f ca="1">SUMIFS(F_Inputs_adjusted!T:T,F_Inputs_adjusted!$A:$A,$A87,F_Inputs_adjusted!$B:$B,$B87)</f>
        <v>0</v>
      </c>
      <c r="I87" s="40">
        <f ca="1">SUMIFS(F_Inputs_adjusted!U:U,F_Inputs_adjusted!$A:$A,$A87,F_Inputs_adjusted!$B:$B,$B87)</f>
        <v>0</v>
      </c>
      <c r="J87" s="40">
        <f ca="1">SUMIFS(F_Inputs_adjusted!V:V,F_Inputs_adjusted!$A:$A,$A87,F_Inputs_adjusted!$B:$B,$B87)</f>
        <v>0</v>
      </c>
      <c r="K87" s="40">
        <f ca="1">SUMIFS(F_Inputs_adjusted!W:W,F_Inputs_adjusted!$A:$A,$A87,F_Inputs_adjusted!$B:$B,$B87)</f>
        <v>0</v>
      </c>
      <c r="L87" s="51">
        <f ca="1">SUMIFS(F_Inputs_adjusted!X:X,F_Inputs_adjusted!$A:$A,$A87,F_Inputs_adjusted!$B:$B,$B87)</f>
        <v>0</v>
      </c>
      <c r="M87" s="40">
        <f ca="1">SUM(Table1[[#This Row],[2023-24]:[2029-30]])</f>
        <v>0</v>
      </c>
    </row>
    <row r="88" spans="1:13" ht="22.15">
      <c r="A88" s="42" t="str">
        <f>F_Inputs!A89</f>
        <v>TMS</v>
      </c>
      <c r="B88" s="42" t="str">
        <f>F_Inputs!B89</f>
        <v>CWW17_144TOT_PR24</v>
      </c>
      <c r="C88" s="42" t="str">
        <f>F_Inputs!C89</f>
        <v>EA/NRW environmental programme bioresources (WINEP/NEP) - Sludge treatment -Thickening and/or dewatering; (WINEP/NEP) opex - Total</v>
      </c>
      <c r="D88" s="15" t="str">
        <f>F_Inputs_adjusted!D89</f>
        <v>£m</v>
      </c>
      <c r="E88" s="15" t="s">
        <v>79</v>
      </c>
      <c r="F88" s="40">
        <f ca="1">SUMIFS(F_Inputs_adjusted!R:R,F_Inputs_adjusted!$A:$A,$A88,F_Inputs_adjusted!$B:$B,$B88)</f>
        <v>0</v>
      </c>
      <c r="G88" s="40">
        <f ca="1">SUMIFS(F_Inputs_adjusted!S:S,F_Inputs_adjusted!$A:$A,$A88,F_Inputs_adjusted!$B:$B,$B88)</f>
        <v>0</v>
      </c>
      <c r="H88" s="40">
        <f ca="1">SUMIFS(F_Inputs_adjusted!T:T,F_Inputs_adjusted!$A:$A,$A88,F_Inputs_adjusted!$B:$B,$B88)</f>
        <v>0</v>
      </c>
      <c r="I88" s="40">
        <f ca="1">SUMIFS(F_Inputs_adjusted!U:U,F_Inputs_adjusted!$A:$A,$A88,F_Inputs_adjusted!$B:$B,$B88)</f>
        <v>0</v>
      </c>
      <c r="J88" s="40">
        <f ca="1">SUMIFS(F_Inputs_adjusted!V:V,F_Inputs_adjusted!$A:$A,$A88,F_Inputs_adjusted!$B:$B,$B88)</f>
        <v>0</v>
      </c>
      <c r="K88" s="40">
        <f ca="1">SUMIFS(F_Inputs_adjusted!W:W,F_Inputs_adjusted!$A:$A,$A88,F_Inputs_adjusted!$B:$B,$B88)</f>
        <v>0</v>
      </c>
      <c r="L88" s="51">
        <f ca="1">SUMIFS(F_Inputs_adjusted!X:X,F_Inputs_adjusted!$A:$A,$A88,F_Inputs_adjusted!$B:$B,$B88)</f>
        <v>0</v>
      </c>
      <c r="M88" s="40">
        <f ca="1">SUM(Table1[[#This Row],[2023-24]:[2029-30]])</f>
        <v>0</v>
      </c>
    </row>
    <row r="89" spans="1:13" ht="22.15">
      <c r="A89" s="42" t="str">
        <f>F_Inputs!A90</f>
        <v>TMS</v>
      </c>
      <c r="B89" s="42" t="str">
        <f>F_Inputs!B90</f>
        <v>CWW17_145TOT_PR24</v>
      </c>
      <c r="C89" s="42" t="str">
        <f>F_Inputs!C90</f>
        <v>EA/NRW environmental programme bioresources (WINEP/NEP) - Sludge treatment - Thickening and/or dewatering; (WINEP/NEP) totex - Total</v>
      </c>
      <c r="D89" s="15" t="str">
        <f>F_Inputs_adjusted!D90</f>
        <v>£m</v>
      </c>
      <c r="E89" s="15" t="s">
        <v>79</v>
      </c>
      <c r="F89" s="40">
        <f ca="1">SUMIFS(F_Inputs_adjusted!R:R,F_Inputs_adjusted!$A:$A,$A89,F_Inputs_adjusted!$B:$B,$B89)</f>
        <v>0</v>
      </c>
      <c r="G89" s="40">
        <f ca="1">SUMIFS(F_Inputs_adjusted!S:S,F_Inputs_adjusted!$A:$A,$A89,F_Inputs_adjusted!$B:$B,$B89)</f>
        <v>0</v>
      </c>
      <c r="H89" s="40">
        <f ca="1">SUMIFS(F_Inputs_adjusted!T:T,F_Inputs_adjusted!$A:$A,$A89,F_Inputs_adjusted!$B:$B,$B89)</f>
        <v>0</v>
      </c>
      <c r="I89" s="40">
        <f ca="1">SUMIFS(F_Inputs_adjusted!U:U,F_Inputs_adjusted!$A:$A,$A89,F_Inputs_adjusted!$B:$B,$B89)</f>
        <v>0</v>
      </c>
      <c r="J89" s="40">
        <f ca="1">SUMIFS(F_Inputs_adjusted!V:V,F_Inputs_adjusted!$A:$A,$A89,F_Inputs_adjusted!$B:$B,$B89)</f>
        <v>0</v>
      </c>
      <c r="K89" s="40">
        <f ca="1">SUMIFS(F_Inputs_adjusted!W:W,F_Inputs_adjusted!$A:$A,$A89,F_Inputs_adjusted!$B:$B,$B89)</f>
        <v>0</v>
      </c>
      <c r="L89" s="51">
        <f ca="1">SUMIFS(F_Inputs_adjusted!X:X,F_Inputs_adjusted!$A:$A,$A89,F_Inputs_adjusted!$B:$B,$B89)</f>
        <v>0</v>
      </c>
      <c r="M89" s="40">
        <f ca="1">SUM(Table1[[#This Row],[2023-24]:[2029-30]])</f>
        <v>0</v>
      </c>
    </row>
    <row r="90" spans="1:13" ht="22.15">
      <c r="A90" s="42" t="str">
        <f>F_Inputs!A91</f>
        <v>TMS</v>
      </c>
      <c r="B90" s="42" t="str">
        <f>F_Inputs!B91</f>
        <v>CWW3_143TOT_PR24</v>
      </c>
      <c r="C90" s="42" t="str">
        <f>F_Inputs!C91</f>
        <v>EA/NRW environmental programme bioresources (WINEP/NEP) - Sludge treatment - Thickening and/or dewatering; (WINEP/NEP) capex - Total</v>
      </c>
      <c r="D90" s="15" t="str">
        <f>F_Inputs_adjusted!D91</f>
        <v>£m</v>
      </c>
      <c r="E90" s="15" t="s">
        <v>79</v>
      </c>
      <c r="F90" s="40">
        <f ca="1">SUMIFS(F_Inputs_adjusted!R:R,F_Inputs_adjusted!$A:$A,$A90,F_Inputs_adjusted!$B:$B,$B90)</f>
        <v>0</v>
      </c>
      <c r="G90" s="40">
        <f ca="1">SUMIFS(F_Inputs_adjusted!S:S,F_Inputs_adjusted!$A:$A,$A90,F_Inputs_adjusted!$B:$B,$B90)</f>
        <v>0</v>
      </c>
      <c r="H90" s="40">
        <f ca="1">SUMIFS(F_Inputs_adjusted!T:T,F_Inputs_adjusted!$A:$A,$A90,F_Inputs_adjusted!$B:$B,$B90)</f>
        <v>0</v>
      </c>
      <c r="I90" s="40">
        <f ca="1">SUMIFS(F_Inputs_adjusted!U:U,F_Inputs_adjusted!$A:$A,$A90,F_Inputs_adjusted!$B:$B,$B90)</f>
        <v>0</v>
      </c>
      <c r="J90" s="40">
        <f ca="1">SUMIFS(F_Inputs_adjusted!V:V,F_Inputs_adjusted!$A:$A,$A90,F_Inputs_adjusted!$B:$B,$B90)</f>
        <v>0</v>
      </c>
      <c r="K90" s="40">
        <f ca="1">SUMIFS(F_Inputs_adjusted!W:W,F_Inputs_adjusted!$A:$A,$A90,F_Inputs_adjusted!$B:$B,$B90)</f>
        <v>0</v>
      </c>
      <c r="L90" s="51">
        <f ca="1">SUMIFS(F_Inputs_adjusted!X:X,F_Inputs_adjusted!$A:$A,$A90,F_Inputs_adjusted!$B:$B,$B90)</f>
        <v>0</v>
      </c>
      <c r="M90" s="40">
        <f ca="1">SUM(Table1[[#This Row],[2023-24]:[2029-30]])</f>
        <v>0</v>
      </c>
    </row>
    <row r="91" spans="1:13" ht="22.15">
      <c r="A91" s="42" t="str">
        <f>F_Inputs!A92</f>
        <v>TMS</v>
      </c>
      <c r="B91" s="42" t="str">
        <f>F_Inputs!B92</f>
        <v>CWW3_144TOT_PR24</v>
      </c>
      <c r="C91" s="42" t="str">
        <f>F_Inputs!C92</f>
        <v>EA/NRW environmental programme bioresources (WINEP/NEP) - Sludge treatment -Thickening and/or dewatering; (WINEP/NEP) opex - Total</v>
      </c>
      <c r="D91" s="15" t="str">
        <f>F_Inputs_adjusted!D92</f>
        <v>£m</v>
      </c>
      <c r="E91" s="15" t="s">
        <v>79</v>
      </c>
      <c r="F91" s="40">
        <f ca="1">SUMIFS(F_Inputs_adjusted!R:R,F_Inputs_adjusted!$A:$A,$A91,F_Inputs_adjusted!$B:$B,$B91)</f>
        <v>0</v>
      </c>
      <c r="G91" s="40">
        <f ca="1">SUMIFS(F_Inputs_adjusted!S:S,F_Inputs_adjusted!$A:$A,$A91,F_Inputs_adjusted!$B:$B,$B91)</f>
        <v>0</v>
      </c>
      <c r="H91" s="40">
        <f ca="1">SUMIFS(F_Inputs_adjusted!T:T,F_Inputs_adjusted!$A:$A,$A91,F_Inputs_adjusted!$B:$B,$B91)</f>
        <v>0</v>
      </c>
      <c r="I91" s="40">
        <f ca="1">SUMIFS(F_Inputs_adjusted!U:U,F_Inputs_adjusted!$A:$A,$A91,F_Inputs_adjusted!$B:$B,$B91)</f>
        <v>0</v>
      </c>
      <c r="J91" s="40">
        <f ca="1">SUMIFS(F_Inputs_adjusted!V:V,F_Inputs_adjusted!$A:$A,$A91,F_Inputs_adjusted!$B:$B,$B91)</f>
        <v>0</v>
      </c>
      <c r="K91" s="40">
        <f ca="1">SUMIFS(F_Inputs_adjusted!W:W,F_Inputs_adjusted!$A:$A,$A91,F_Inputs_adjusted!$B:$B,$B91)</f>
        <v>0</v>
      </c>
      <c r="L91" s="51">
        <f ca="1">SUMIFS(F_Inputs_adjusted!X:X,F_Inputs_adjusted!$A:$A,$A91,F_Inputs_adjusted!$B:$B,$B91)</f>
        <v>0</v>
      </c>
      <c r="M91" s="40">
        <f ca="1">SUM(Table1[[#This Row],[2023-24]:[2029-30]])</f>
        <v>0</v>
      </c>
    </row>
    <row r="92" spans="1:13" ht="22.15">
      <c r="A92" s="42" t="str">
        <f>F_Inputs!A93</f>
        <v>TMS</v>
      </c>
      <c r="B92" s="42" t="str">
        <f>F_Inputs!B93</f>
        <v>CWW3_145TOT_PR24</v>
      </c>
      <c r="C92" s="42" t="str">
        <f>F_Inputs!C93</f>
        <v>EA/NRW environmental programme bioresources (WINEP/NEP) - Sludge treatment - Thickening and/or dewatering; (WINEP/NEP) totex - Total</v>
      </c>
      <c r="D92" s="15" t="str">
        <f>F_Inputs_adjusted!D93</f>
        <v>£m</v>
      </c>
      <c r="E92" s="15" t="s">
        <v>79</v>
      </c>
      <c r="F92" s="40">
        <f ca="1">SUMIFS(F_Inputs_adjusted!R:R,F_Inputs_adjusted!$A:$A,$A92,F_Inputs_adjusted!$B:$B,$B92)</f>
        <v>0</v>
      </c>
      <c r="G92" s="40">
        <f ca="1">SUMIFS(F_Inputs_adjusted!S:S,F_Inputs_adjusted!$A:$A,$A92,F_Inputs_adjusted!$B:$B,$B92)</f>
        <v>0</v>
      </c>
      <c r="H92" s="40">
        <f ca="1">SUMIFS(F_Inputs_adjusted!T:T,F_Inputs_adjusted!$A:$A,$A92,F_Inputs_adjusted!$B:$B,$B92)</f>
        <v>0</v>
      </c>
      <c r="I92" s="40">
        <f ca="1">SUMIFS(F_Inputs_adjusted!U:U,F_Inputs_adjusted!$A:$A,$A92,F_Inputs_adjusted!$B:$B,$B92)</f>
        <v>0</v>
      </c>
      <c r="J92" s="40">
        <f ca="1">SUMIFS(F_Inputs_adjusted!V:V,F_Inputs_adjusted!$A:$A,$A92,F_Inputs_adjusted!$B:$B,$B92)</f>
        <v>0</v>
      </c>
      <c r="K92" s="40">
        <f ca="1">SUMIFS(F_Inputs_adjusted!W:W,F_Inputs_adjusted!$A:$A,$A92,F_Inputs_adjusted!$B:$B,$B92)</f>
        <v>0</v>
      </c>
      <c r="L92" s="51">
        <f ca="1">SUMIFS(F_Inputs_adjusted!X:X,F_Inputs_adjusted!$A:$A,$A92,F_Inputs_adjusted!$B:$B,$B92)</f>
        <v>0</v>
      </c>
      <c r="M92" s="40">
        <f ca="1">SUM(Table1[[#This Row],[2023-24]:[2029-30]])</f>
        <v>0</v>
      </c>
    </row>
    <row r="93" spans="1:13" ht="22.15">
      <c r="A93" s="42" t="str">
        <f>F_Inputs!A94</f>
        <v>TMS</v>
      </c>
      <c r="B93" s="42" t="str">
        <f>F_Inputs!B94</f>
        <v>BIO5_002_PR24</v>
      </c>
      <c r="C93" s="42" t="str">
        <f>F_Inputs!C94</f>
        <v>Bioresources data - Tonnes of dry solids undertaking thickening/dewatering</v>
      </c>
      <c r="D93" s="15" t="str">
        <f>F_Inputs_adjusted!D94</f>
        <v>ttds/yr</v>
      </c>
      <c r="E93" s="15" t="s">
        <v>79</v>
      </c>
      <c r="F93" s="40">
        <f ca="1">SUMIFS(F_Inputs_adjusted!R:R,F_Inputs_adjusted!$A:$A,$A93,F_Inputs_adjusted!$B:$B,$B93)</f>
        <v>0</v>
      </c>
      <c r="G93" s="40">
        <f ca="1">SUMIFS(F_Inputs_adjusted!S:S,F_Inputs_adjusted!$A:$A,$A93,F_Inputs_adjusted!$B:$B,$B93)</f>
        <v>0</v>
      </c>
      <c r="H93" s="40">
        <f ca="1">SUMIFS(F_Inputs_adjusted!T:T,F_Inputs_adjusted!$A:$A,$A93,F_Inputs_adjusted!$B:$B,$B93)</f>
        <v>0</v>
      </c>
      <c r="I93" s="40">
        <f ca="1">SUMIFS(F_Inputs_adjusted!U:U,F_Inputs_adjusted!$A:$A,$A93,F_Inputs_adjusted!$B:$B,$B93)</f>
        <v>0</v>
      </c>
      <c r="J93" s="40">
        <f ca="1">SUMIFS(F_Inputs_adjusted!V:V,F_Inputs_adjusted!$A:$A,$A93,F_Inputs_adjusted!$B:$B,$B93)</f>
        <v>0</v>
      </c>
      <c r="K93" s="40">
        <f ca="1">SUMIFS(F_Inputs_adjusted!W:W,F_Inputs_adjusted!$A:$A,$A93,F_Inputs_adjusted!$B:$B,$B93)</f>
        <v>0</v>
      </c>
      <c r="L93" s="51">
        <f ca="1">SUMIFS(F_Inputs_adjusted!X:X,F_Inputs_adjusted!$A:$A,$A93,F_Inputs_adjusted!$B:$B,$B93)</f>
        <v>0</v>
      </c>
      <c r="M93" s="40">
        <f ca="1">SUM(Table1[[#This Row],[2023-24]:[2029-30]])</f>
        <v>0</v>
      </c>
    </row>
    <row r="94" spans="1:13" ht="22.15">
      <c r="A94" s="42" t="str">
        <f>F_Inputs!A95</f>
        <v>TMS</v>
      </c>
      <c r="B94" s="42" t="str">
        <f>F_Inputs!B95</f>
        <v>BIO5_007_PR24</v>
      </c>
      <c r="C94" s="42" t="str">
        <f>F_Inputs!C95</f>
        <v>Bioresources data - Total number of sludge treatment schemes providing sludge thickening and dewatering</v>
      </c>
      <c r="D94" s="15" t="str">
        <f>F_Inputs_adjusted!D95</f>
        <v>nr</v>
      </c>
      <c r="E94" s="15" t="s">
        <v>79</v>
      </c>
      <c r="F94" s="40">
        <f ca="1">SUMIFS(F_Inputs_adjusted!R:R,F_Inputs_adjusted!$A:$A,$A94,F_Inputs_adjusted!$B:$B,$B94)</f>
        <v>0</v>
      </c>
      <c r="G94" s="40">
        <f ca="1">SUMIFS(F_Inputs_adjusted!S:S,F_Inputs_adjusted!$A:$A,$A94,F_Inputs_adjusted!$B:$B,$B94)</f>
        <v>0</v>
      </c>
      <c r="H94" s="40">
        <f ca="1">SUMIFS(F_Inputs_adjusted!T:T,F_Inputs_adjusted!$A:$A,$A94,F_Inputs_adjusted!$B:$B,$B94)</f>
        <v>0</v>
      </c>
      <c r="I94" s="40">
        <f ca="1">SUMIFS(F_Inputs_adjusted!U:U,F_Inputs_adjusted!$A:$A,$A94,F_Inputs_adjusted!$B:$B,$B94)</f>
        <v>0</v>
      </c>
      <c r="J94" s="40">
        <f ca="1">SUMIFS(F_Inputs_adjusted!V:V,F_Inputs_adjusted!$A:$A,$A94,F_Inputs_adjusted!$B:$B,$B94)</f>
        <v>0</v>
      </c>
      <c r="K94" s="40">
        <f ca="1">SUMIFS(F_Inputs_adjusted!W:W,F_Inputs_adjusted!$A:$A,$A94,F_Inputs_adjusted!$B:$B,$B94)</f>
        <v>0</v>
      </c>
      <c r="L94" s="51">
        <f ca="1">SUMIFS(F_Inputs_adjusted!X:X,F_Inputs_adjusted!$A:$A,$A94,F_Inputs_adjusted!$B:$B,$B94)</f>
        <v>0</v>
      </c>
      <c r="M94" s="40">
        <f ca="1">SUM(Table1[[#This Row],[2023-24]:[2029-30]])</f>
        <v>0</v>
      </c>
    </row>
    <row r="95" spans="1:13" ht="22.15">
      <c r="A95" s="42" t="str">
        <f>F_Inputs!A96</f>
        <v>NWT</v>
      </c>
      <c r="B95" s="42" t="str">
        <f>F_Inputs!B96</f>
        <v>CWW12_143TOT_PR24</v>
      </c>
      <c r="C95" s="42" t="str">
        <f>F_Inputs!C96</f>
        <v>EA/NRW environmental programme bioresources (WINEP/NEP) - Sludge treatment - Thickening and/or dewatering; (WINEP/NEP) capex - Total</v>
      </c>
      <c r="D95" s="15" t="str">
        <f>F_Inputs_adjusted!D96</f>
        <v>£m</v>
      </c>
      <c r="E95" s="15" t="s">
        <v>79</v>
      </c>
      <c r="F95" s="40">
        <f ca="1">SUMIFS(F_Inputs_adjusted!R:R,F_Inputs_adjusted!$A:$A,$A95,F_Inputs_adjusted!$B:$B,$B95)</f>
        <v>0</v>
      </c>
      <c r="G95" s="40">
        <f ca="1">SUMIFS(F_Inputs_adjusted!S:S,F_Inputs_adjusted!$A:$A,$A95,F_Inputs_adjusted!$B:$B,$B95)</f>
        <v>0</v>
      </c>
      <c r="H95" s="40">
        <f ca="1">SUMIFS(F_Inputs_adjusted!T:T,F_Inputs_adjusted!$A:$A,$A95,F_Inputs_adjusted!$B:$B,$B95)</f>
        <v>0</v>
      </c>
      <c r="I95" s="40">
        <f ca="1">SUMIFS(F_Inputs_adjusted!U:U,F_Inputs_adjusted!$A:$A,$A95,F_Inputs_adjusted!$B:$B,$B95)</f>
        <v>0</v>
      </c>
      <c r="J95" s="40">
        <f ca="1">SUMIFS(F_Inputs_adjusted!V:V,F_Inputs_adjusted!$A:$A,$A95,F_Inputs_adjusted!$B:$B,$B95)</f>
        <v>0</v>
      </c>
      <c r="K95" s="40">
        <f ca="1">SUMIFS(F_Inputs_adjusted!W:W,F_Inputs_adjusted!$A:$A,$A95,F_Inputs_adjusted!$B:$B,$B95)</f>
        <v>0</v>
      </c>
      <c r="L95" s="51">
        <f ca="1">SUMIFS(F_Inputs_adjusted!X:X,F_Inputs_adjusted!$A:$A,$A95,F_Inputs_adjusted!$B:$B,$B95)</f>
        <v>0</v>
      </c>
      <c r="M95" s="40">
        <f ca="1">SUM(Table1[[#This Row],[2023-24]:[2029-30]])</f>
        <v>0</v>
      </c>
    </row>
    <row r="96" spans="1:13" ht="22.15">
      <c r="A96" s="42" t="str">
        <f>F_Inputs!A97</f>
        <v>NWT</v>
      </c>
      <c r="B96" s="42" t="str">
        <f>F_Inputs!B97</f>
        <v>CWW12_144TOT_PR24</v>
      </c>
      <c r="C96" s="42" t="str">
        <f>F_Inputs!C97</f>
        <v>EA/NRW environmental programme bioresources (WINEP/NEP) - Sludge treatment -Thickening and/or dewatering; (WINEP/NEP) opex - Total</v>
      </c>
      <c r="D96" s="15" t="str">
        <f>F_Inputs_adjusted!D97</f>
        <v>£m</v>
      </c>
      <c r="E96" s="15" t="s">
        <v>79</v>
      </c>
      <c r="F96" s="40">
        <f ca="1">SUMIFS(F_Inputs_adjusted!R:R,F_Inputs_adjusted!$A:$A,$A96,F_Inputs_adjusted!$B:$B,$B96)</f>
        <v>0</v>
      </c>
      <c r="G96" s="40">
        <f ca="1">SUMIFS(F_Inputs_adjusted!S:S,F_Inputs_adjusted!$A:$A,$A96,F_Inputs_adjusted!$B:$B,$B96)</f>
        <v>0</v>
      </c>
      <c r="H96" s="40">
        <f ca="1">SUMIFS(F_Inputs_adjusted!T:T,F_Inputs_adjusted!$A:$A,$A96,F_Inputs_adjusted!$B:$B,$B96)</f>
        <v>0</v>
      </c>
      <c r="I96" s="40">
        <f ca="1">SUMIFS(F_Inputs_adjusted!U:U,F_Inputs_adjusted!$A:$A,$A96,F_Inputs_adjusted!$B:$B,$B96)</f>
        <v>0</v>
      </c>
      <c r="J96" s="40">
        <f ca="1">SUMIFS(F_Inputs_adjusted!V:V,F_Inputs_adjusted!$A:$A,$A96,F_Inputs_adjusted!$B:$B,$B96)</f>
        <v>0</v>
      </c>
      <c r="K96" s="40">
        <f ca="1">SUMIFS(F_Inputs_adjusted!W:W,F_Inputs_adjusted!$A:$A,$A96,F_Inputs_adjusted!$B:$B,$B96)</f>
        <v>0</v>
      </c>
      <c r="L96" s="51">
        <f ca="1">SUMIFS(F_Inputs_adjusted!X:X,F_Inputs_adjusted!$A:$A,$A96,F_Inputs_adjusted!$B:$B,$B96)</f>
        <v>0</v>
      </c>
      <c r="M96" s="40">
        <f ca="1">SUM(Table1[[#This Row],[2023-24]:[2029-30]])</f>
        <v>0</v>
      </c>
    </row>
    <row r="97" spans="1:13" ht="22.15">
      <c r="A97" s="42" t="str">
        <f>F_Inputs!A98</f>
        <v>NWT</v>
      </c>
      <c r="B97" s="42" t="str">
        <f>F_Inputs!B98</f>
        <v>CWW12_145TOT_PR24</v>
      </c>
      <c r="C97" s="42" t="str">
        <f>F_Inputs!C98</f>
        <v>EA/NRW environmental programme bioresources (WINEP/NEP) - Sludge treatment - Thickening and/or dewatering; (WINEP/NEP) totex - Total</v>
      </c>
      <c r="D97" s="15" t="str">
        <f>F_Inputs_adjusted!D98</f>
        <v>£m</v>
      </c>
      <c r="E97" s="15" t="s">
        <v>79</v>
      </c>
      <c r="F97" s="40">
        <f ca="1">SUMIFS(F_Inputs_adjusted!R:R,F_Inputs_adjusted!$A:$A,$A97,F_Inputs_adjusted!$B:$B,$B97)</f>
        <v>0</v>
      </c>
      <c r="G97" s="40">
        <f ca="1">SUMIFS(F_Inputs_adjusted!S:S,F_Inputs_adjusted!$A:$A,$A97,F_Inputs_adjusted!$B:$B,$B97)</f>
        <v>0</v>
      </c>
      <c r="H97" s="40">
        <f ca="1">SUMIFS(F_Inputs_adjusted!T:T,F_Inputs_adjusted!$A:$A,$A97,F_Inputs_adjusted!$B:$B,$B97)</f>
        <v>0</v>
      </c>
      <c r="I97" s="40">
        <f ca="1">SUMIFS(F_Inputs_adjusted!U:U,F_Inputs_adjusted!$A:$A,$A97,F_Inputs_adjusted!$B:$B,$B97)</f>
        <v>0</v>
      </c>
      <c r="J97" s="40">
        <f ca="1">SUMIFS(F_Inputs_adjusted!V:V,F_Inputs_adjusted!$A:$A,$A97,F_Inputs_adjusted!$B:$B,$B97)</f>
        <v>0</v>
      </c>
      <c r="K97" s="40">
        <f ca="1">SUMIFS(F_Inputs_adjusted!W:W,F_Inputs_adjusted!$A:$A,$A97,F_Inputs_adjusted!$B:$B,$B97)</f>
        <v>0</v>
      </c>
      <c r="L97" s="51">
        <f ca="1">SUMIFS(F_Inputs_adjusted!X:X,F_Inputs_adjusted!$A:$A,$A97,F_Inputs_adjusted!$B:$B,$B97)</f>
        <v>0</v>
      </c>
      <c r="M97" s="40">
        <f ca="1">SUM(Table1[[#This Row],[2023-24]:[2029-30]])</f>
        <v>0</v>
      </c>
    </row>
    <row r="98" spans="1:13" ht="22.15">
      <c r="A98" s="42" t="str">
        <f>F_Inputs!A99</f>
        <v>NWT</v>
      </c>
      <c r="B98" s="42" t="str">
        <f>F_Inputs!B99</f>
        <v>CWW17_143TOT_PR24</v>
      </c>
      <c r="C98" s="42" t="str">
        <f>F_Inputs!C99</f>
        <v>EA/NRW environmental programme bioresources (WINEP/NEP) - Sludge treatment - Thickening and/or dewatering; (WINEP/NEP) capex - Total</v>
      </c>
      <c r="D98" s="15" t="str">
        <f>F_Inputs_adjusted!D99</f>
        <v>£m</v>
      </c>
      <c r="E98" s="15" t="s">
        <v>79</v>
      </c>
      <c r="F98" s="40">
        <f ca="1">SUMIFS(F_Inputs_adjusted!R:R,F_Inputs_adjusted!$A:$A,$A98,F_Inputs_adjusted!$B:$B,$B98)</f>
        <v>0</v>
      </c>
      <c r="G98" s="40">
        <f ca="1">SUMIFS(F_Inputs_adjusted!S:S,F_Inputs_adjusted!$A:$A,$A98,F_Inputs_adjusted!$B:$B,$B98)</f>
        <v>0</v>
      </c>
      <c r="H98" s="40">
        <f ca="1">SUMIFS(F_Inputs_adjusted!T:T,F_Inputs_adjusted!$A:$A,$A98,F_Inputs_adjusted!$B:$B,$B98)</f>
        <v>0</v>
      </c>
      <c r="I98" s="40">
        <f ca="1">SUMIFS(F_Inputs_adjusted!U:U,F_Inputs_adjusted!$A:$A,$A98,F_Inputs_adjusted!$B:$B,$B98)</f>
        <v>0</v>
      </c>
      <c r="J98" s="40">
        <f ca="1">SUMIFS(F_Inputs_adjusted!V:V,F_Inputs_adjusted!$A:$A,$A98,F_Inputs_adjusted!$B:$B,$B98)</f>
        <v>0</v>
      </c>
      <c r="K98" s="40">
        <f ca="1">SUMIFS(F_Inputs_adjusted!W:W,F_Inputs_adjusted!$A:$A,$A98,F_Inputs_adjusted!$B:$B,$B98)</f>
        <v>0</v>
      </c>
      <c r="L98" s="51">
        <f ca="1">SUMIFS(F_Inputs_adjusted!X:X,F_Inputs_adjusted!$A:$A,$A98,F_Inputs_adjusted!$B:$B,$B98)</f>
        <v>0</v>
      </c>
      <c r="M98" s="40">
        <f ca="1">SUM(Table1[[#This Row],[2023-24]:[2029-30]])</f>
        <v>0</v>
      </c>
    </row>
    <row r="99" spans="1:13" ht="22.15">
      <c r="A99" s="42" t="str">
        <f>F_Inputs!A100</f>
        <v>NWT</v>
      </c>
      <c r="B99" s="42" t="str">
        <f>F_Inputs!B100</f>
        <v>CWW17_144TOT_PR24</v>
      </c>
      <c r="C99" s="42" t="str">
        <f>F_Inputs!C100</f>
        <v>EA/NRW environmental programme bioresources (WINEP/NEP) - Sludge treatment -Thickening and/or dewatering; (WINEP/NEP) opex - Total</v>
      </c>
      <c r="D99" s="15" t="str">
        <f>F_Inputs_adjusted!D100</f>
        <v>£m</v>
      </c>
      <c r="E99" s="15" t="s">
        <v>79</v>
      </c>
      <c r="F99" s="40">
        <f ca="1">SUMIFS(F_Inputs_adjusted!R:R,F_Inputs_adjusted!$A:$A,$A99,F_Inputs_adjusted!$B:$B,$B99)</f>
        <v>0</v>
      </c>
      <c r="G99" s="40">
        <f ca="1">SUMIFS(F_Inputs_adjusted!S:S,F_Inputs_adjusted!$A:$A,$A99,F_Inputs_adjusted!$B:$B,$B99)</f>
        <v>0</v>
      </c>
      <c r="H99" s="40">
        <f ca="1">SUMIFS(F_Inputs_adjusted!T:T,F_Inputs_adjusted!$A:$A,$A99,F_Inputs_adjusted!$B:$B,$B99)</f>
        <v>0</v>
      </c>
      <c r="I99" s="40">
        <f ca="1">SUMIFS(F_Inputs_adjusted!U:U,F_Inputs_adjusted!$A:$A,$A99,F_Inputs_adjusted!$B:$B,$B99)</f>
        <v>0</v>
      </c>
      <c r="J99" s="40">
        <f ca="1">SUMIFS(F_Inputs_adjusted!V:V,F_Inputs_adjusted!$A:$A,$A99,F_Inputs_adjusted!$B:$B,$B99)</f>
        <v>0</v>
      </c>
      <c r="K99" s="40">
        <f ca="1">SUMIFS(F_Inputs_adjusted!W:W,F_Inputs_adjusted!$A:$A,$A99,F_Inputs_adjusted!$B:$B,$B99)</f>
        <v>0</v>
      </c>
      <c r="L99" s="51">
        <f ca="1">SUMIFS(F_Inputs_adjusted!X:X,F_Inputs_adjusted!$A:$A,$A99,F_Inputs_adjusted!$B:$B,$B99)</f>
        <v>0</v>
      </c>
      <c r="M99" s="40">
        <f ca="1">SUM(Table1[[#This Row],[2023-24]:[2029-30]])</f>
        <v>0</v>
      </c>
    </row>
    <row r="100" spans="1:13" ht="22.15">
      <c r="A100" s="42" t="str">
        <f>F_Inputs!A101</f>
        <v>NWT</v>
      </c>
      <c r="B100" s="42" t="str">
        <f>F_Inputs!B101</f>
        <v>CWW17_145TOT_PR24</v>
      </c>
      <c r="C100" s="42" t="str">
        <f>F_Inputs!C101</f>
        <v>EA/NRW environmental programme bioresources (WINEP/NEP) - Sludge treatment - Thickening and/or dewatering; (WINEP/NEP) totex - Total</v>
      </c>
      <c r="D100" s="15" t="str">
        <f>F_Inputs_adjusted!D101</f>
        <v>£m</v>
      </c>
      <c r="E100" s="15" t="s">
        <v>79</v>
      </c>
      <c r="F100" s="40">
        <f ca="1">SUMIFS(F_Inputs_adjusted!R:R,F_Inputs_adjusted!$A:$A,$A100,F_Inputs_adjusted!$B:$B,$B100)</f>
        <v>0</v>
      </c>
      <c r="G100" s="40">
        <f ca="1">SUMIFS(F_Inputs_adjusted!S:S,F_Inputs_adjusted!$A:$A,$A100,F_Inputs_adjusted!$B:$B,$B100)</f>
        <v>0</v>
      </c>
      <c r="H100" s="40">
        <f ca="1">SUMIFS(F_Inputs_adjusted!T:T,F_Inputs_adjusted!$A:$A,$A100,F_Inputs_adjusted!$B:$B,$B100)</f>
        <v>0</v>
      </c>
      <c r="I100" s="40">
        <f ca="1">SUMIFS(F_Inputs_adjusted!U:U,F_Inputs_adjusted!$A:$A,$A100,F_Inputs_adjusted!$B:$B,$B100)</f>
        <v>0</v>
      </c>
      <c r="J100" s="40">
        <f ca="1">SUMIFS(F_Inputs_adjusted!V:V,F_Inputs_adjusted!$A:$A,$A100,F_Inputs_adjusted!$B:$B,$B100)</f>
        <v>0</v>
      </c>
      <c r="K100" s="40">
        <f ca="1">SUMIFS(F_Inputs_adjusted!W:W,F_Inputs_adjusted!$A:$A,$A100,F_Inputs_adjusted!$B:$B,$B100)</f>
        <v>0</v>
      </c>
      <c r="L100" s="51">
        <f ca="1">SUMIFS(F_Inputs_adjusted!X:X,F_Inputs_adjusted!$A:$A,$A100,F_Inputs_adjusted!$B:$B,$B100)</f>
        <v>0</v>
      </c>
      <c r="M100" s="40">
        <f ca="1">SUM(Table1[[#This Row],[2023-24]:[2029-30]])</f>
        <v>0</v>
      </c>
    </row>
    <row r="101" spans="1:13" ht="22.15">
      <c r="A101" s="42" t="str">
        <f>F_Inputs!A102</f>
        <v>NWT</v>
      </c>
      <c r="B101" s="42" t="str">
        <f>F_Inputs!B102</f>
        <v>CWW3_143TOT_PR24</v>
      </c>
      <c r="C101" s="42" t="str">
        <f>F_Inputs!C102</f>
        <v>EA/NRW environmental programme bioresources (WINEP/NEP) - Sludge treatment - Thickening and/or dewatering; (WINEP/NEP) capex - Total</v>
      </c>
      <c r="D101" s="15" t="str">
        <f>F_Inputs_adjusted!D102</f>
        <v>£m</v>
      </c>
      <c r="E101" s="15" t="s">
        <v>79</v>
      </c>
      <c r="F101" s="40">
        <f ca="1">SUMIFS(F_Inputs_adjusted!R:R,F_Inputs_adjusted!$A:$A,$A101,F_Inputs_adjusted!$B:$B,$B101)</f>
        <v>0</v>
      </c>
      <c r="G101" s="40">
        <f ca="1">SUMIFS(F_Inputs_adjusted!S:S,F_Inputs_adjusted!$A:$A,$A101,F_Inputs_adjusted!$B:$B,$B101)</f>
        <v>0</v>
      </c>
      <c r="H101" s="40">
        <f ca="1">SUMIFS(F_Inputs_adjusted!T:T,F_Inputs_adjusted!$A:$A,$A101,F_Inputs_adjusted!$B:$B,$B101)</f>
        <v>5.7563135540163284</v>
      </c>
      <c r="I101" s="40">
        <f ca="1">SUMIFS(F_Inputs_adjusted!U:U,F_Inputs_adjusted!$A:$A,$A101,F_Inputs_adjusted!$B:$B,$B101)</f>
        <v>5.8485419612671823</v>
      </c>
      <c r="J101" s="40">
        <f ca="1">SUMIFS(F_Inputs_adjusted!V:V,F_Inputs_adjusted!$A:$A,$A101,F_Inputs_adjusted!$B:$B,$B101)</f>
        <v>5.9796793204369028</v>
      </c>
      <c r="K101" s="40">
        <f ca="1">SUMIFS(F_Inputs_adjusted!W:W,F_Inputs_adjusted!$A:$A,$A101,F_Inputs_adjusted!$B:$B,$B101)</f>
        <v>0</v>
      </c>
      <c r="L101" s="51">
        <f ca="1">SUMIFS(F_Inputs_adjusted!X:X,F_Inputs_adjusted!$A:$A,$A101,F_Inputs_adjusted!$B:$B,$B101)</f>
        <v>0</v>
      </c>
      <c r="M101" s="40">
        <f ca="1">SUM(Table1[[#This Row],[2023-24]:[2029-30]])</f>
        <v>17.584534835720412</v>
      </c>
    </row>
    <row r="102" spans="1:13" ht="22.15">
      <c r="A102" s="42" t="str">
        <f>F_Inputs!A103</f>
        <v>NWT</v>
      </c>
      <c r="B102" s="42" t="str">
        <f>F_Inputs!B103</f>
        <v>CWW3_144TOT_PR24</v>
      </c>
      <c r="C102" s="42" t="str">
        <f>F_Inputs!C103</f>
        <v>EA/NRW environmental programme bioresources (WINEP/NEP) - Sludge treatment -Thickening and/or dewatering; (WINEP/NEP) opex - Total</v>
      </c>
      <c r="D102" s="15" t="str">
        <f>F_Inputs_adjusted!D103</f>
        <v>£m</v>
      </c>
      <c r="E102" s="15" t="s">
        <v>79</v>
      </c>
      <c r="F102" s="40">
        <f ca="1">SUMIFS(F_Inputs_adjusted!R:R,F_Inputs_adjusted!$A:$A,$A102,F_Inputs_adjusted!$B:$B,$B102)</f>
        <v>0</v>
      </c>
      <c r="G102" s="40">
        <f ca="1">SUMIFS(F_Inputs_adjusted!S:S,F_Inputs_adjusted!$A:$A,$A102,F_Inputs_adjusted!$B:$B,$B102)</f>
        <v>0</v>
      </c>
      <c r="H102" s="40">
        <f ca="1">SUMIFS(F_Inputs_adjusted!T:T,F_Inputs_adjusted!$A:$A,$A102,F_Inputs_adjusted!$B:$B,$B102)</f>
        <v>3.080074507417911</v>
      </c>
      <c r="I102" s="40">
        <f ca="1">SUMIFS(F_Inputs_adjusted!U:U,F_Inputs_adjusted!$A:$A,$A102,F_Inputs_adjusted!$B:$B,$B102)</f>
        <v>3.1294238632803819</v>
      </c>
      <c r="J102" s="40">
        <f ca="1">SUMIFS(F_Inputs_adjusted!V:V,F_Inputs_adjusted!$A:$A,$A102,F_Inputs_adjusted!$B:$B,$B102)</f>
        <v>3.1054868982869599</v>
      </c>
      <c r="K102" s="40">
        <f ca="1">SUMIFS(F_Inputs_adjusted!W:W,F_Inputs_adjusted!$A:$A,$A102,F_Inputs_adjusted!$B:$B,$B102)</f>
        <v>3.151358115513748</v>
      </c>
      <c r="L102" s="51">
        <f ca="1">SUMIFS(F_Inputs_adjusted!X:X,F_Inputs_adjusted!$A:$A,$A102,F_Inputs_adjusted!$B:$B,$B102)</f>
        <v>3.1412447965530101</v>
      </c>
      <c r="M102" s="40">
        <f ca="1">SUM(Table1[[#This Row],[2023-24]:[2029-30]])</f>
        <v>15.607588181052012</v>
      </c>
    </row>
    <row r="103" spans="1:13" ht="22.15">
      <c r="A103" s="42" t="str">
        <f>F_Inputs!A104</f>
        <v>NWT</v>
      </c>
      <c r="B103" s="42" t="str">
        <f>F_Inputs!B104</f>
        <v>CWW3_145TOT_PR24</v>
      </c>
      <c r="C103" s="42" t="str">
        <f>F_Inputs!C104</f>
        <v>EA/NRW environmental programme bioresources (WINEP/NEP) - Sludge treatment - Thickening and/or dewatering; (WINEP/NEP) totex - Total</v>
      </c>
      <c r="D103" s="15" t="str">
        <f>F_Inputs_adjusted!D104</f>
        <v>£m</v>
      </c>
      <c r="E103" s="15" t="s">
        <v>79</v>
      </c>
      <c r="F103" s="40">
        <f ca="1">SUMIFS(F_Inputs_adjusted!R:R,F_Inputs_adjusted!$A:$A,$A103,F_Inputs_adjusted!$B:$B,$B103)</f>
        <v>0</v>
      </c>
      <c r="G103" s="40">
        <f ca="1">SUMIFS(F_Inputs_adjusted!S:S,F_Inputs_adjusted!$A:$A,$A103,F_Inputs_adjusted!$B:$B,$B103)</f>
        <v>0</v>
      </c>
      <c r="H103" s="40">
        <f ca="1">SUMIFS(F_Inputs_adjusted!T:T,F_Inputs_adjusted!$A:$A,$A103,F_Inputs_adjusted!$B:$B,$B103)</f>
        <v>8.8363880614342385</v>
      </c>
      <c r="I103" s="40">
        <f ca="1">SUMIFS(F_Inputs_adjusted!U:U,F_Inputs_adjusted!$A:$A,$A103,F_Inputs_adjusted!$B:$B,$B103)</f>
        <v>8.9779658245475638</v>
      </c>
      <c r="J103" s="40">
        <f ca="1">SUMIFS(F_Inputs_adjusted!V:V,F_Inputs_adjusted!$A:$A,$A103,F_Inputs_adjusted!$B:$B,$B103)</f>
        <v>9.0851662187238631</v>
      </c>
      <c r="K103" s="40">
        <f ca="1">SUMIFS(F_Inputs_adjusted!W:W,F_Inputs_adjusted!$A:$A,$A103,F_Inputs_adjusted!$B:$B,$B103)</f>
        <v>3.151358115513748</v>
      </c>
      <c r="L103" s="51">
        <f ca="1">SUMIFS(F_Inputs_adjusted!X:X,F_Inputs_adjusted!$A:$A,$A103,F_Inputs_adjusted!$B:$B,$B103)</f>
        <v>3.1412447965530101</v>
      </c>
      <c r="M103" s="40">
        <f ca="1">SUM(Table1[[#This Row],[2023-24]:[2029-30]])</f>
        <v>33.19212301677242</v>
      </c>
    </row>
    <row r="104" spans="1:13" ht="22.15">
      <c r="A104" s="42" t="str">
        <f>F_Inputs!A105</f>
        <v>NWT</v>
      </c>
      <c r="B104" s="42" t="str">
        <f>F_Inputs!B105</f>
        <v>BIO5_002_PR24</v>
      </c>
      <c r="C104" s="42" t="str">
        <f>F_Inputs!C105</f>
        <v>Bioresources data - Tonnes of dry solids undertaking thickening/dewatering</v>
      </c>
      <c r="D104" s="15" t="str">
        <f>F_Inputs_adjusted!D105</f>
        <v>ttds/yr</v>
      </c>
      <c r="E104" s="15" t="s">
        <v>79</v>
      </c>
      <c r="F104" s="40">
        <f ca="1">SUMIFS(F_Inputs_adjusted!R:R,F_Inputs_adjusted!$A:$A,$A104,F_Inputs_adjusted!$B:$B,$B104)</f>
        <v>0</v>
      </c>
      <c r="G104" s="40">
        <f ca="1">SUMIFS(F_Inputs_adjusted!S:S,F_Inputs_adjusted!$A:$A,$A104,F_Inputs_adjusted!$B:$B,$B104)</f>
        <v>0</v>
      </c>
      <c r="H104" s="40">
        <f ca="1">SUMIFS(F_Inputs_adjusted!T:T,F_Inputs_adjusted!$A:$A,$A104,F_Inputs_adjusted!$B:$B,$B104)</f>
        <v>0</v>
      </c>
      <c r="I104" s="40">
        <f ca="1">SUMIFS(F_Inputs_adjusted!U:U,F_Inputs_adjusted!$A:$A,$A104,F_Inputs_adjusted!$B:$B,$B104)</f>
        <v>0</v>
      </c>
      <c r="J104" s="40">
        <f ca="1">SUMIFS(F_Inputs_adjusted!V:V,F_Inputs_adjusted!$A:$A,$A104,F_Inputs_adjusted!$B:$B,$B104)</f>
        <v>0</v>
      </c>
      <c r="K104" s="40">
        <f ca="1">SUMIFS(F_Inputs_adjusted!W:W,F_Inputs_adjusted!$A:$A,$A104,F_Inputs_adjusted!$B:$B,$B104)</f>
        <v>29.02744132766831</v>
      </c>
      <c r="L104" s="51">
        <f ca="1">SUMIFS(F_Inputs_adjusted!X:X,F_Inputs_adjusted!$A:$A,$A104,F_Inputs_adjusted!$B:$B,$B104)</f>
        <v>0</v>
      </c>
      <c r="M104" s="40">
        <f ca="1">SUM(Table1[[#This Row],[2023-24]:[2029-30]])</f>
        <v>29.02744132766831</v>
      </c>
    </row>
    <row r="105" spans="1:13" ht="22.15">
      <c r="A105" s="42" t="str">
        <f>F_Inputs!A106</f>
        <v>NWT</v>
      </c>
      <c r="B105" s="42" t="str">
        <f>F_Inputs!B106</f>
        <v>BIO5_007_PR24</v>
      </c>
      <c r="C105" s="42" t="str">
        <f>F_Inputs!C106</f>
        <v>Bioresources data - Total number of sludge treatment schemes providing sludge thickening and dewatering</v>
      </c>
      <c r="D105" s="15" t="str">
        <f>F_Inputs_adjusted!D106</f>
        <v>nr</v>
      </c>
      <c r="E105" s="15" t="s">
        <v>79</v>
      </c>
      <c r="F105" s="40">
        <f ca="1">SUMIFS(F_Inputs_adjusted!R:R,F_Inputs_adjusted!$A:$A,$A105,F_Inputs_adjusted!$B:$B,$B105)</f>
        <v>0</v>
      </c>
      <c r="G105" s="40">
        <f ca="1">SUMIFS(F_Inputs_adjusted!S:S,F_Inputs_adjusted!$A:$A,$A105,F_Inputs_adjusted!$B:$B,$B105)</f>
        <v>0</v>
      </c>
      <c r="H105" s="40">
        <f ca="1">SUMIFS(F_Inputs_adjusted!T:T,F_Inputs_adjusted!$A:$A,$A105,F_Inputs_adjusted!$B:$B,$B105)</f>
        <v>0</v>
      </c>
      <c r="I105" s="40">
        <f ca="1">SUMIFS(F_Inputs_adjusted!U:U,F_Inputs_adjusted!$A:$A,$A105,F_Inputs_adjusted!$B:$B,$B105)</f>
        <v>0</v>
      </c>
      <c r="J105" s="40">
        <f ca="1">SUMIFS(F_Inputs_adjusted!V:V,F_Inputs_adjusted!$A:$A,$A105,F_Inputs_adjusted!$B:$B,$B105)</f>
        <v>0</v>
      </c>
      <c r="K105" s="40">
        <f ca="1">SUMIFS(F_Inputs_adjusted!W:W,F_Inputs_adjusted!$A:$A,$A105,F_Inputs_adjusted!$B:$B,$B105)</f>
        <v>1</v>
      </c>
      <c r="L105" s="51">
        <f ca="1">SUMIFS(F_Inputs_adjusted!X:X,F_Inputs_adjusted!$A:$A,$A105,F_Inputs_adjusted!$B:$B,$B105)</f>
        <v>0</v>
      </c>
      <c r="M105" s="40">
        <f ca="1">SUM(Table1[[#This Row],[2023-24]:[2029-30]])</f>
        <v>1</v>
      </c>
    </row>
    <row r="106" spans="1:13" ht="22.15">
      <c r="A106" s="42" t="str">
        <f>F_Inputs!A107</f>
        <v>WSX</v>
      </c>
      <c r="B106" s="42" t="str">
        <f>F_Inputs!B107</f>
        <v>CWW12_143TOT_PR24</v>
      </c>
      <c r="C106" s="42" t="str">
        <f>F_Inputs!C107</f>
        <v>EA/NRW environmental programme bioresources (WINEP/NEP) - Sludge treatment - Thickening and/or dewatering; (WINEP/NEP) capex - Total</v>
      </c>
      <c r="D106" s="15" t="str">
        <f>F_Inputs_adjusted!D107</f>
        <v>£m</v>
      </c>
      <c r="E106" s="15" t="s">
        <v>79</v>
      </c>
      <c r="F106" s="40">
        <f ca="1">SUMIFS(F_Inputs_adjusted!R:R,F_Inputs_adjusted!$A:$A,$A106,F_Inputs_adjusted!$B:$B,$B106)</f>
        <v>0</v>
      </c>
      <c r="G106" s="40">
        <f ca="1">SUMIFS(F_Inputs_adjusted!S:S,F_Inputs_adjusted!$A:$A,$A106,F_Inputs_adjusted!$B:$B,$B106)</f>
        <v>0</v>
      </c>
      <c r="H106" s="40">
        <f ca="1">SUMIFS(F_Inputs_adjusted!T:T,F_Inputs_adjusted!$A:$A,$A106,F_Inputs_adjusted!$B:$B,$B106)</f>
        <v>0</v>
      </c>
      <c r="I106" s="40">
        <f ca="1">SUMIFS(F_Inputs_adjusted!U:U,F_Inputs_adjusted!$A:$A,$A106,F_Inputs_adjusted!$B:$B,$B106)</f>
        <v>0</v>
      </c>
      <c r="J106" s="40">
        <f ca="1">SUMIFS(F_Inputs_adjusted!V:V,F_Inputs_adjusted!$A:$A,$A106,F_Inputs_adjusted!$B:$B,$B106)</f>
        <v>0</v>
      </c>
      <c r="K106" s="40">
        <f ca="1">SUMIFS(F_Inputs_adjusted!W:W,F_Inputs_adjusted!$A:$A,$A106,F_Inputs_adjusted!$B:$B,$B106)</f>
        <v>0</v>
      </c>
      <c r="L106" s="51">
        <f ca="1">SUMIFS(F_Inputs_adjusted!X:X,F_Inputs_adjusted!$A:$A,$A106,F_Inputs_adjusted!$B:$B,$B106)</f>
        <v>0</v>
      </c>
      <c r="M106" s="40">
        <f ca="1">SUM(Table1[[#This Row],[2023-24]:[2029-30]])</f>
        <v>0</v>
      </c>
    </row>
    <row r="107" spans="1:13" ht="22.15">
      <c r="A107" s="42" t="str">
        <f>F_Inputs!A108</f>
        <v>WSX</v>
      </c>
      <c r="B107" s="42" t="str">
        <f>F_Inputs!B108</f>
        <v>CWW12_144TOT_PR24</v>
      </c>
      <c r="C107" s="42" t="str">
        <f>F_Inputs!C108</f>
        <v>EA/NRW environmental programme bioresources (WINEP/NEP) - Sludge treatment -Thickening and/or dewatering; (WINEP/NEP) opex - Total</v>
      </c>
      <c r="D107" s="15" t="str">
        <f>F_Inputs_adjusted!D108</f>
        <v>£m</v>
      </c>
      <c r="E107" s="15" t="s">
        <v>79</v>
      </c>
      <c r="F107" s="40">
        <f ca="1">SUMIFS(F_Inputs_adjusted!R:R,F_Inputs_adjusted!$A:$A,$A107,F_Inputs_adjusted!$B:$B,$B107)</f>
        <v>0</v>
      </c>
      <c r="G107" s="40">
        <f ca="1">SUMIFS(F_Inputs_adjusted!S:S,F_Inputs_adjusted!$A:$A,$A107,F_Inputs_adjusted!$B:$B,$B107)</f>
        <v>0</v>
      </c>
      <c r="H107" s="40">
        <f ca="1">SUMIFS(F_Inputs_adjusted!T:T,F_Inputs_adjusted!$A:$A,$A107,F_Inputs_adjusted!$B:$B,$B107)</f>
        <v>0</v>
      </c>
      <c r="I107" s="40">
        <f ca="1">SUMIFS(F_Inputs_adjusted!U:U,F_Inputs_adjusted!$A:$A,$A107,F_Inputs_adjusted!$B:$B,$B107)</f>
        <v>0</v>
      </c>
      <c r="J107" s="40">
        <f ca="1">SUMIFS(F_Inputs_adjusted!V:V,F_Inputs_adjusted!$A:$A,$A107,F_Inputs_adjusted!$B:$B,$B107)</f>
        <v>0</v>
      </c>
      <c r="K107" s="40">
        <f ca="1">SUMIFS(F_Inputs_adjusted!W:W,F_Inputs_adjusted!$A:$A,$A107,F_Inputs_adjusted!$B:$B,$B107)</f>
        <v>0</v>
      </c>
      <c r="L107" s="51">
        <f ca="1">SUMIFS(F_Inputs_adjusted!X:X,F_Inputs_adjusted!$A:$A,$A107,F_Inputs_adjusted!$B:$B,$B107)</f>
        <v>0</v>
      </c>
      <c r="M107" s="40">
        <f ca="1">SUM(Table1[[#This Row],[2023-24]:[2029-30]])</f>
        <v>0</v>
      </c>
    </row>
    <row r="108" spans="1:13" ht="22.15">
      <c r="A108" s="42" t="str">
        <f>F_Inputs!A109</f>
        <v>WSX</v>
      </c>
      <c r="B108" s="42" t="str">
        <f>F_Inputs!B109</f>
        <v>CWW12_145TOT_PR24</v>
      </c>
      <c r="C108" s="42" t="str">
        <f>F_Inputs!C109</f>
        <v>EA/NRW environmental programme bioresources (WINEP/NEP) - Sludge treatment - Thickening and/or dewatering; (WINEP/NEP) totex - Total</v>
      </c>
      <c r="D108" s="15" t="str">
        <f>F_Inputs_adjusted!D109</f>
        <v>£m</v>
      </c>
      <c r="E108" s="15" t="s">
        <v>79</v>
      </c>
      <c r="F108" s="40">
        <f ca="1">SUMIFS(F_Inputs_adjusted!R:R,F_Inputs_adjusted!$A:$A,$A108,F_Inputs_adjusted!$B:$B,$B108)</f>
        <v>0</v>
      </c>
      <c r="G108" s="40">
        <f ca="1">SUMIFS(F_Inputs_adjusted!S:S,F_Inputs_adjusted!$A:$A,$A108,F_Inputs_adjusted!$B:$B,$B108)</f>
        <v>0</v>
      </c>
      <c r="H108" s="40">
        <f ca="1">SUMIFS(F_Inputs_adjusted!T:T,F_Inputs_adjusted!$A:$A,$A108,F_Inputs_adjusted!$B:$B,$B108)</f>
        <v>0</v>
      </c>
      <c r="I108" s="40">
        <f ca="1">SUMIFS(F_Inputs_adjusted!U:U,F_Inputs_adjusted!$A:$A,$A108,F_Inputs_adjusted!$B:$B,$B108)</f>
        <v>0</v>
      </c>
      <c r="J108" s="40">
        <f ca="1">SUMIFS(F_Inputs_adjusted!V:V,F_Inputs_adjusted!$A:$A,$A108,F_Inputs_adjusted!$B:$B,$B108)</f>
        <v>0</v>
      </c>
      <c r="K108" s="40">
        <f ca="1">SUMIFS(F_Inputs_adjusted!W:W,F_Inputs_adjusted!$A:$A,$A108,F_Inputs_adjusted!$B:$B,$B108)</f>
        <v>0</v>
      </c>
      <c r="L108" s="51">
        <f ca="1">SUMIFS(F_Inputs_adjusted!X:X,F_Inputs_adjusted!$A:$A,$A108,F_Inputs_adjusted!$B:$B,$B108)</f>
        <v>0</v>
      </c>
      <c r="M108" s="40">
        <f ca="1">SUM(Table1[[#This Row],[2023-24]:[2029-30]])</f>
        <v>0</v>
      </c>
    </row>
    <row r="109" spans="1:13" ht="22.15">
      <c r="A109" s="42" t="str">
        <f>F_Inputs!A110</f>
        <v>WSX</v>
      </c>
      <c r="B109" s="42" t="str">
        <f>F_Inputs!B110</f>
        <v>CWW17_143TOT_PR24</v>
      </c>
      <c r="C109" s="42" t="str">
        <f>F_Inputs!C110</f>
        <v>EA/NRW environmental programme bioresources (WINEP/NEP) - Sludge treatment - Thickening and/or dewatering; (WINEP/NEP) capex - Total</v>
      </c>
      <c r="D109" s="15" t="str">
        <f>F_Inputs_adjusted!D110</f>
        <v>£m</v>
      </c>
      <c r="E109" s="15" t="s">
        <v>79</v>
      </c>
      <c r="F109" s="40">
        <f ca="1">SUMIFS(F_Inputs_adjusted!R:R,F_Inputs_adjusted!$A:$A,$A109,F_Inputs_adjusted!$B:$B,$B109)</f>
        <v>0</v>
      </c>
      <c r="G109" s="40">
        <f ca="1">SUMIFS(F_Inputs_adjusted!S:S,F_Inputs_adjusted!$A:$A,$A109,F_Inputs_adjusted!$B:$B,$B109)</f>
        <v>0</v>
      </c>
      <c r="H109" s="40">
        <f ca="1">SUMIFS(F_Inputs_adjusted!T:T,F_Inputs_adjusted!$A:$A,$A109,F_Inputs_adjusted!$B:$B,$B109)</f>
        <v>0</v>
      </c>
      <c r="I109" s="40">
        <f ca="1">SUMIFS(F_Inputs_adjusted!U:U,F_Inputs_adjusted!$A:$A,$A109,F_Inputs_adjusted!$B:$B,$B109)</f>
        <v>0</v>
      </c>
      <c r="J109" s="40">
        <f ca="1">SUMIFS(F_Inputs_adjusted!V:V,F_Inputs_adjusted!$A:$A,$A109,F_Inputs_adjusted!$B:$B,$B109)</f>
        <v>0</v>
      </c>
      <c r="K109" s="40">
        <f ca="1">SUMIFS(F_Inputs_adjusted!W:W,F_Inputs_adjusted!$A:$A,$A109,F_Inputs_adjusted!$B:$B,$B109)</f>
        <v>0</v>
      </c>
      <c r="L109" s="51">
        <f ca="1">SUMIFS(F_Inputs_adjusted!X:X,F_Inputs_adjusted!$A:$A,$A109,F_Inputs_adjusted!$B:$B,$B109)</f>
        <v>0</v>
      </c>
      <c r="M109" s="40">
        <f ca="1">SUM(Table1[[#This Row],[2023-24]:[2029-30]])</f>
        <v>0</v>
      </c>
    </row>
    <row r="110" spans="1:13" ht="22.15">
      <c r="A110" s="42" t="str">
        <f>F_Inputs!A111</f>
        <v>WSX</v>
      </c>
      <c r="B110" s="42" t="str">
        <f>F_Inputs!B111</f>
        <v>CWW17_144TOT_PR24</v>
      </c>
      <c r="C110" s="42" t="str">
        <f>F_Inputs!C111</f>
        <v>EA/NRW environmental programme bioresources (WINEP/NEP) - Sludge treatment -Thickening and/or dewatering; (WINEP/NEP) opex - Total</v>
      </c>
      <c r="D110" s="15" t="str">
        <f>F_Inputs_adjusted!D111</f>
        <v>£m</v>
      </c>
      <c r="E110" s="15" t="s">
        <v>79</v>
      </c>
      <c r="F110" s="40">
        <f ca="1">SUMIFS(F_Inputs_adjusted!R:R,F_Inputs_adjusted!$A:$A,$A110,F_Inputs_adjusted!$B:$B,$B110)</f>
        <v>0</v>
      </c>
      <c r="G110" s="40">
        <f ca="1">SUMIFS(F_Inputs_adjusted!S:S,F_Inputs_adjusted!$A:$A,$A110,F_Inputs_adjusted!$B:$B,$B110)</f>
        <v>0</v>
      </c>
      <c r="H110" s="40">
        <f ca="1">SUMIFS(F_Inputs_adjusted!T:T,F_Inputs_adjusted!$A:$A,$A110,F_Inputs_adjusted!$B:$B,$B110)</f>
        <v>0</v>
      </c>
      <c r="I110" s="40">
        <f ca="1">SUMIFS(F_Inputs_adjusted!U:U,F_Inputs_adjusted!$A:$A,$A110,F_Inputs_adjusted!$B:$B,$B110)</f>
        <v>0</v>
      </c>
      <c r="J110" s="40">
        <f ca="1">SUMIFS(F_Inputs_adjusted!V:V,F_Inputs_adjusted!$A:$A,$A110,F_Inputs_adjusted!$B:$B,$B110)</f>
        <v>0</v>
      </c>
      <c r="K110" s="40">
        <f ca="1">SUMIFS(F_Inputs_adjusted!W:W,F_Inputs_adjusted!$A:$A,$A110,F_Inputs_adjusted!$B:$B,$B110)</f>
        <v>0</v>
      </c>
      <c r="L110" s="51">
        <f ca="1">SUMIFS(F_Inputs_adjusted!X:X,F_Inputs_adjusted!$A:$A,$A110,F_Inputs_adjusted!$B:$B,$B110)</f>
        <v>0</v>
      </c>
      <c r="M110" s="40">
        <f ca="1">SUM(Table1[[#This Row],[2023-24]:[2029-30]])</f>
        <v>0</v>
      </c>
    </row>
    <row r="111" spans="1:13" ht="22.15">
      <c r="A111" s="42" t="str">
        <f>F_Inputs!A112</f>
        <v>WSX</v>
      </c>
      <c r="B111" s="42" t="str">
        <f>F_Inputs!B112</f>
        <v>CWW17_145TOT_PR24</v>
      </c>
      <c r="C111" s="42" t="str">
        <f>F_Inputs!C112</f>
        <v>EA/NRW environmental programme bioresources (WINEP/NEP) - Sludge treatment - Thickening and/or dewatering; (WINEP/NEP) totex - Total</v>
      </c>
      <c r="D111" s="15" t="str">
        <f>F_Inputs_adjusted!D112</f>
        <v>£m</v>
      </c>
      <c r="E111" s="15" t="s">
        <v>79</v>
      </c>
      <c r="F111" s="40">
        <f ca="1">SUMIFS(F_Inputs_adjusted!R:R,F_Inputs_adjusted!$A:$A,$A111,F_Inputs_adjusted!$B:$B,$B111)</f>
        <v>0</v>
      </c>
      <c r="G111" s="40">
        <f ca="1">SUMIFS(F_Inputs_adjusted!S:S,F_Inputs_adjusted!$A:$A,$A111,F_Inputs_adjusted!$B:$B,$B111)</f>
        <v>0</v>
      </c>
      <c r="H111" s="40">
        <f ca="1">SUMIFS(F_Inputs_adjusted!T:T,F_Inputs_adjusted!$A:$A,$A111,F_Inputs_adjusted!$B:$B,$B111)</f>
        <v>0</v>
      </c>
      <c r="I111" s="40">
        <f ca="1">SUMIFS(F_Inputs_adjusted!U:U,F_Inputs_adjusted!$A:$A,$A111,F_Inputs_adjusted!$B:$B,$B111)</f>
        <v>0</v>
      </c>
      <c r="J111" s="40">
        <f ca="1">SUMIFS(F_Inputs_adjusted!V:V,F_Inputs_adjusted!$A:$A,$A111,F_Inputs_adjusted!$B:$B,$B111)</f>
        <v>0</v>
      </c>
      <c r="K111" s="40">
        <f ca="1">SUMIFS(F_Inputs_adjusted!W:W,F_Inputs_adjusted!$A:$A,$A111,F_Inputs_adjusted!$B:$B,$B111)</f>
        <v>0</v>
      </c>
      <c r="L111" s="51">
        <f ca="1">SUMIFS(F_Inputs_adjusted!X:X,F_Inputs_adjusted!$A:$A,$A111,F_Inputs_adjusted!$B:$B,$B111)</f>
        <v>0</v>
      </c>
      <c r="M111" s="40">
        <f ca="1">SUM(Table1[[#This Row],[2023-24]:[2029-30]])</f>
        <v>0</v>
      </c>
    </row>
    <row r="112" spans="1:13" ht="22.15">
      <c r="A112" s="42" t="str">
        <f>F_Inputs!A113</f>
        <v>WSX</v>
      </c>
      <c r="B112" s="42" t="str">
        <f>F_Inputs!B113</f>
        <v>CWW3_143TOT_PR24</v>
      </c>
      <c r="C112" s="42" t="str">
        <f>F_Inputs!C113</f>
        <v>EA/NRW environmental programme bioresources (WINEP/NEP) - Sludge treatment - Thickening and/or dewatering; (WINEP/NEP) capex - Total</v>
      </c>
      <c r="D112" s="15" t="str">
        <f>F_Inputs_adjusted!D113</f>
        <v>£m</v>
      </c>
      <c r="E112" s="15" t="s">
        <v>79</v>
      </c>
      <c r="F112" s="40">
        <f ca="1">SUMIFS(F_Inputs_adjusted!R:R,F_Inputs_adjusted!$A:$A,$A112,F_Inputs_adjusted!$B:$B,$B112)</f>
        <v>0</v>
      </c>
      <c r="G112" s="40">
        <f ca="1">SUMIFS(F_Inputs_adjusted!S:S,F_Inputs_adjusted!$A:$A,$A112,F_Inputs_adjusted!$B:$B,$B112)</f>
        <v>0</v>
      </c>
      <c r="H112" s="40">
        <f ca="1">SUMIFS(F_Inputs_adjusted!T:T,F_Inputs_adjusted!$A:$A,$A112,F_Inputs_adjusted!$B:$B,$B112)</f>
        <v>0</v>
      </c>
      <c r="I112" s="40">
        <f ca="1">SUMIFS(F_Inputs_adjusted!U:U,F_Inputs_adjusted!$A:$A,$A112,F_Inputs_adjusted!$B:$B,$B112)</f>
        <v>0</v>
      </c>
      <c r="J112" s="40">
        <f ca="1">SUMIFS(F_Inputs_adjusted!V:V,F_Inputs_adjusted!$A:$A,$A112,F_Inputs_adjusted!$B:$B,$B112)</f>
        <v>0</v>
      </c>
      <c r="K112" s="40">
        <f ca="1">SUMIFS(F_Inputs_adjusted!W:W,F_Inputs_adjusted!$A:$A,$A112,F_Inputs_adjusted!$B:$B,$B112)</f>
        <v>0</v>
      </c>
      <c r="L112" s="51">
        <f ca="1">SUMIFS(F_Inputs_adjusted!X:X,F_Inputs_adjusted!$A:$A,$A112,F_Inputs_adjusted!$B:$B,$B112)</f>
        <v>0</v>
      </c>
      <c r="M112" s="40">
        <f ca="1">SUM(Table1[[#This Row],[2023-24]:[2029-30]])</f>
        <v>0</v>
      </c>
    </row>
    <row r="113" spans="1:13" ht="22.15">
      <c r="A113" s="42" t="str">
        <f>F_Inputs!A114</f>
        <v>WSX</v>
      </c>
      <c r="B113" s="42" t="str">
        <f>F_Inputs!B114</f>
        <v>CWW3_144TOT_PR24</v>
      </c>
      <c r="C113" s="42" t="str">
        <f>F_Inputs!C114</f>
        <v>EA/NRW environmental programme bioresources (WINEP/NEP) - Sludge treatment -Thickening and/or dewatering; (WINEP/NEP) opex - Total</v>
      </c>
      <c r="D113" s="15" t="str">
        <f>F_Inputs_adjusted!D114</f>
        <v>£m</v>
      </c>
      <c r="E113" s="15" t="s">
        <v>79</v>
      </c>
      <c r="F113" s="40">
        <f ca="1">SUMIFS(F_Inputs_adjusted!R:R,F_Inputs_adjusted!$A:$A,$A113,F_Inputs_adjusted!$B:$B,$B113)</f>
        <v>0</v>
      </c>
      <c r="G113" s="40">
        <f ca="1">SUMIFS(F_Inputs_adjusted!S:S,F_Inputs_adjusted!$A:$A,$A113,F_Inputs_adjusted!$B:$B,$B113)</f>
        <v>0</v>
      </c>
      <c r="H113" s="40">
        <f ca="1">SUMIFS(F_Inputs_adjusted!T:T,F_Inputs_adjusted!$A:$A,$A113,F_Inputs_adjusted!$B:$B,$B113)</f>
        <v>0</v>
      </c>
      <c r="I113" s="40">
        <f ca="1">SUMIFS(F_Inputs_adjusted!U:U,F_Inputs_adjusted!$A:$A,$A113,F_Inputs_adjusted!$B:$B,$B113)</f>
        <v>0</v>
      </c>
      <c r="J113" s="40">
        <f ca="1">SUMIFS(F_Inputs_adjusted!V:V,F_Inputs_adjusted!$A:$A,$A113,F_Inputs_adjusted!$B:$B,$B113)</f>
        <v>0</v>
      </c>
      <c r="K113" s="40">
        <f ca="1">SUMIFS(F_Inputs_adjusted!W:W,F_Inputs_adjusted!$A:$A,$A113,F_Inputs_adjusted!$B:$B,$B113)</f>
        <v>0</v>
      </c>
      <c r="L113" s="51">
        <f ca="1">SUMIFS(F_Inputs_adjusted!X:X,F_Inputs_adjusted!$A:$A,$A113,F_Inputs_adjusted!$B:$B,$B113)</f>
        <v>0</v>
      </c>
      <c r="M113" s="40">
        <f ca="1">SUM(Table1[[#This Row],[2023-24]:[2029-30]])</f>
        <v>0</v>
      </c>
    </row>
    <row r="114" spans="1:13" ht="22.15">
      <c r="A114" s="42" t="str">
        <f>F_Inputs!A115</f>
        <v>WSX</v>
      </c>
      <c r="B114" s="42" t="str">
        <f>F_Inputs!B115</f>
        <v>CWW3_145TOT_PR24</v>
      </c>
      <c r="C114" s="42" t="str">
        <f>F_Inputs!C115</f>
        <v>EA/NRW environmental programme bioresources (WINEP/NEP) - Sludge treatment - Thickening and/or dewatering; (WINEP/NEP) totex - Total</v>
      </c>
      <c r="D114" s="15" t="str">
        <f>F_Inputs_adjusted!D115</f>
        <v>£m</v>
      </c>
      <c r="E114" s="15" t="s">
        <v>79</v>
      </c>
      <c r="F114" s="40">
        <f ca="1">SUMIFS(F_Inputs_adjusted!R:R,F_Inputs_adjusted!$A:$A,$A114,F_Inputs_adjusted!$B:$B,$B114)</f>
        <v>0</v>
      </c>
      <c r="G114" s="40">
        <f ca="1">SUMIFS(F_Inputs_adjusted!S:S,F_Inputs_adjusted!$A:$A,$A114,F_Inputs_adjusted!$B:$B,$B114)</f>
        <v>0</v>
      </c>
      <c r="H114" s="40">
        <f ca="1">SUMIFS(F_Inputs_adjusted!T:T,F_Inputs_adjusted!$A:$A,$A114,F_Inputs_adjusted!$B:$B,$B114)</f>
        <v>0</v>
      </c>
      <c r="I114" s="40">
        <f ca="1">SUMIFS(F_Inputs_adjusted!U:U,F_Inputs_adjusted!$A:$A,$A114,F_Inputs_adjusted!$B:$B,$B114)</f>
        <v>0</v>
      </c>
      <c r="J114" s="40">
        <f ca="1">SUMIFS(F_Inputs_adjusted!V:V,F_Inputs_adjusted!$A:$A,$A114,F_Inputs_adjusted!$B:$B,$B114)</f>
        <v>0</v>
      </c>
      <c r="K114" s="40">
        <f ca="1">SUMIFS(F_Inputs_adjusted!W:W,F_Inputs_adjusted!$A:$A,$A114,F_Inputs_adjusted!$B:$B,$B114)</f>
        <v>0</v>
      </c>
      <c r="L114" s="51">
        <f ca="1">SUMIFS(F_Inputs_adjusted!X:X,F_Inputs_adjusted!$A:$A,$A114,F_Inputs_adjusted!$B:$B,$B114)</f>
        <v>0</v>
      </c>
      <c r="M114" s="40">
        <f ca="1">SUM(Table1[[#This Row],[2023-24]:[2029-30]])</f>
        <v>0</v>
      </c>
    </row>
    <row r="115" spans="1:13" ht="22.15">
      <c r="A115" s="42" t="str">
        <f>F_Inputs!A116</f>
        <v>WSX</v>
      </c>
      <c r="B115" s="42" t="str">
        <f>F_Inputs!B116</f>
        <v>BIO5_002_PR24</v>
      </c>
      <c r="C115" s="42" t="str">
        <f>F_Inputs!C116</f>
        <v>Bioresources data - Tonnes of dry solids undertaking thickening/dewatering</v>
      </c>
      <c r="D115" s="15" t="str">
        <f>F_Inputs_adjusted!D116</f>
        <v>ttds/yr</v>
      </c>
      <c r="E115" s="15" t="s">
        <v>79</v>
      </c>
      <c r="F115" s="40">
        <f ca="1">SUMIFS(F_Inputs_adjusted!R:R,F_Inputs_adjusted!$A:$A,$A115,F_Inputs_adjusted!$B:$B,$B115)</f>
        <v>0</v>
      </c>
      <c r="G115" s="40">
        <f ca="1">SUMIFS(F_Inputs_adjusted!S:S,F_Inputs_adjusted!$A:$A,$A115,F_Inputs_adjusted!$B:$B,$B115)</f>
        <v>0</v>
      </c>
      <c r="H115" s="40">
        <f ca="1">SUMIFS(F_Inputs_adjusted!T:T,F_Inputs_adjusted!$A:$A,$A115,F_Inputs_adjusted!$B:$B,$B115)</f>
        <v>0</v>
      </c>
      <c r="I115" s="40">
        <f ca="1">SUMIFS(F_Inputs_adjusted!U:U,F_Inputs_adjusted!$A:$A,$A115,F_Inputs_adjusted!$B:$B,$B115)</f>
        <v>0</v>
      </c>
      <c r="J115" s="40">
        <f ca="1">SUMIFS(F_Inputs_adjusted!V:V,F_Inputs_adjusted!$A:$A,$A115,F_Inputs_adjusted!$B:$B,$B115)</f>
        <v>0</v>
      </c>
      <c r="K115" s="40">
        <f ca="1">SUMIFS(F_Inputs_adjusted!W:W,F_Inputs_adjusted!$A:$A,$A115,F_Inputs_adjusted!$B:$B,$B115)</f>
        <v>0</v>
      </c>
      <c r="L115" s="51">
        <f ca="1">SUMIFS(F_Inputs_adjusted!X:X,F_Inputs_adjusted!$A:$A,$A115,F_Inputs_adjusted!$B:$B,$B115)</f>
        <v>0</v>
      </c>
      <c r="M115" s="40">
        <f ca="1">SUM(Table1[[#This Row],[2023-24]:[2029-30]])</f>
        <v>0</v>
      </c>
    </row>
    <row r="116" spans="1:13" ht="22.15">
      <c r="A116" s="42" t="str">
        <f>F_Inputs!A117</f>
        <v>WSX</v>
      </c>
      <c r="B116" s="42" t="str">
        <f>F_Inputs!B117</f>
        <v>BIO5_007_PR24</v>
      </c>
      <c r="C116" s="42" t="str">
        <f>F_Inputs!C117</f>
        <v>Bioresources data - Total number of sludge treatment schemes providing sludge thickening and dewatering</v>
      </c>
      <c r="D116" s="15" t="str">
        <f>F_Inputs_adjusted!D117</f>
        <v>nr</v>
      </c>
      <c r="E116" s="15" t="s">
        <v>79</v>
      </c>
      <c r="F116" s="40">
        <f ca="1">SUMIFS(F_Inputs_adjusted!R:R,F_Inputs_adjusted!$A:$A,$A116,F_Inputs_adjusted!$B:$B,$B116)</f>
        <v>0</v>
      </c>
      <c r="G116" s="40">
        <f ca="1">SUMIFS(F_Inputs_adjusted!S:S,F_Inputs_adjusted!$A:$A,$A116,F_Inputs_adjusted!$B:$B,$B116)</f>
        <v>0</v>
      </c>
      <c r="H116" s="40">
        <f ca="1">SUMIFS(F_Inputs_adjusted!T:T,F_Inputs_adjusted!$A:$A,$A116,F_Inputs_adjusted!$B:$B,$B116)</f>
        <v>0</v>
      </c>
      <c r="I116" s="40">
        <f ca="1">SUMIFS(F_Inputs_adjusted!U:U,F_Inputs_adjusted!$A:$A,$A116,F_Inputs_adjusted!$B:$B,$B116)</f>
        <v>0</v>
      </c>
      <c r="J116" s="40">
        <f ca="1">SUMIFS(F_Inputs_adjusted!V:V,F_Inputs_adjusted!$A:$A,$A116,F_Inputs_adjusted!$B:$B,$B116)</f>
        <v>0</v>
      </c>
      <c r="K116" s="40">
        <f ca="1">SUMIFS(F_Inputs_adjusted!W:W,F_Inputs_adjusted!$A:$A,$A116,F_Inputs_adjusted!$B:$B,$B116)</f>
        <v>0</v>
      </c>
      <c r="L116" s="51">
        <f ca="1">SUMIFS(F_Inputs_adjusted!X:X,F_Inputs_adjusted!$A:$A,$A116,F_Inputs_adjusted!$B:$B,$B116)</f>
        <v>0</v>
      </c>
      <c r="M116" s="40">
        <f ca="1">SUM(Table1[[#This Row],[2023-24]:[2029-30]])</f>
        <v>0</v>
      </c>
    </row>
    <row r="117" spans="1:13" ht="22.15">
      <c r="A117" s="42" t="str">
        <f>F_Inputs!A118</f>
        <v>YKY</v>
      </c>
      <c r="B117" s="42" t="str">
        <f>F_Inputs!B118</f>
        <v>CWW12_143TOT_PR24</v>
      </c>
      <c r="C117" s="42" t="str">
        <f>F_Inputs!C118</f>
        <v>EA/NRW environmental programme bioresources (WINEP/NEP) - Sludge treatment - Thickening and/or dewatering; (WINEP/NEP) capex - Total</v>
      </c>
      <c r="D117" s="15" t="str">
        <f>F_Inputs_adjusted!D118</f>
        <v>£m</v>
      </c>
      <c r="E117" s="15" t="s">
        <v>123</v>
      </c>
      <c r="F117" s="40">
        <f ca="1">SUMIFS(F_Inputs_adjusted!R:R,F_Inputs_adjusted!$A:$A,$A117,F_Inputs_adjusted!$B:$B,$B117)</f>
        <v>0</v>
      </c>
      <c r="G117" s="40">
        <f ca="1">SUMIFS(F_Inputs_adjusted!S:S,F_Inputs_adjusted!$A:$A,$A117,F_Inputs_adjusted!$B:$B,$B117)</f>
        <v>0</v>
      </c>
      <c r="H117" s="40">
        <f ca="1">SUMIFS(F_Inputs_adjusted!T:T,F_Inputs_adjusted!$A:$A,$A117,F_Inputs_adjusted!$B:$B,$B117)</f>
        <v>0</v>
      </c>
      <c r="I117" s="40">
        <f ca="1">SUMIFS(F_Inputs_adjusted!U:U,F_Inputs_adjusted!$A:$A,$A117,F_Inputs_adjusted!$B:$B,$B117)</f>
        <v>0</v>
      </c>
      <c r="J117" s="40">
        <f ca="1">SUMIFS(F_Inputs_adjusted!V:V,F_Inputs_adjusted!$A:$A,$A117,F_Inputs_adjusted!$B:$B,$B117)</f>
        <v>0</v>
      </c>
      <c r="K117" s="40">
        <f ca="1">SUMIFS(F_Inputs_adjusted!W:W,F_Inputs_adjusted!$A:$A,$A117,F_Inputs_adjusted!$B:$B,$B117)</f>
        <v>0</v>
      </c>
      <c r="L117" s="51">
        <f ca="1">SUMIFS(F_Inputs_adjusted!X:X,F_Inputs_adjusted!$A:$A,$A117,F_Inputs_adjusted!$B:$B,$B117)</f>
        <v>0</v>
      </c>
      <c r="M117" s="40">
        <f ca="1">SUM(Table1[[#This Row],[2023-24]:[2029-30]])</f>
        <v>0</v>
      </c>
    </row>
    <row r="118" spans="1:13" ht="22.15">
      <c r="A118" s="42" t="str">
        <f>F_Inputs!A119</f>
        <v>YKY</v>
      </c>
      <c r="B118" s="42" t="str">
        <f>F_Inputs!B119</f>
        <v>CWW12_144TOT_PR24</v>
      </c>
      <c r="C118" s="42" t="str">
        <f>F_Inputs!C119</f>
        <v>EA/NRW environmental programme bioresources (WINEP/NEP) - Sludge treatment -Thickening and/or dewatering; (WINEP/NEP) opex - Total</v>
      </c>
      <c r="D118" s="15" t="str">
        <f>F_Inputs_adjusted!D119</f>
        <v>£m</v>
      </c>
      <c r="E118" s="15" t="s">
        <v>124</v>
      </c>
      <c r="F118" s="40">
        <f ca="1">SUMIFS(F_Inputs_adjusted!R:R,F_Inputs_adjusted!$A:$A,$A118,F_Inputs_adjusted!$B:$B,$B118)</f>
        <v>0</v>
      </c>
      <c r="G118" s="40">
        <f ca="1">SUMIFS(F_Inputs_adjusted!S:S,F_Inputs_adjusted!$A:$A,$A118,F_Inputs_adjusted!$B:$B,$B118)</f>
        <v>0</v>
      </c>
      <c r="H118" s="40">
        <f ca="1">SUMIFS(F_Inputs_adjusted!T:T,F_Inputs_adjusted!$A:$A,$A118,F_Inputs_adjusted!$B:$B,$B118)</f>
        <v>0</v>
      </c>
      <c r="I118" s="40">
        <f ca="1">SUMIFS(F_Inputs_adjusted!U:U,F_Inputs_adjusted!$A:$A,$A118,F_Inputs_adjusted!$B:$B,$B118)</f>
        <v>0</v>
      </c>
      <c r="J118" s="40">
        <f ca="1">SUMIFS(F_Inputs_adjusted!V:V,F_Inputs_adjusted!$A:$A,$A118,F_Inputs_adjusted!$B:$B,$B118)</f>
        <v>0</v>
      </c>
      <c r="K118" s="40">
        <f ca="1">SUMIFS(F_Inputs_adjusted!W:W,F_Inputs_adjusted!$A:$A,$A118,F_Inputs_adjusted!$B:$B,$B118)</f>
        <v>0</v>
      </c>
      <c r="L118" s="51">
        <f ca="1">SUMIFS(F_Inputs_adjusted!X:X,F_Inputs_adjusted!$A:$A,$A118,F_Inputs_adjusted!$B:$B,$B118)</f>
        <v>0</v>
      </c>
      <c r="M118" s="40">
        <f ca="1">SUM(Table1[[#This Row],[2023-24]:[2029-30]])</f>
        <v>0</v>
      </c>
    </row>
    <row r="119" spans="1:13" ht="22.15">
      <c r="A119" s="42" t="str">
        <f>F_Inputs!A120</f>
        <v>YKY</v>
      </c>
      <c r="B119" s="42" t="str">
        <f>F_Inputs!B120</f>
        <v>CWW12_145TOT_PR24</v>
      </c>
      <c r="C119" s="42" t="str">
        <f>F_Inputs!C120</f>
        <v>EA/NRW environmental programme bioresources (WINEP/NEP) - Sludge treatment - Thickening and/or dewatering; (WINEP/NEP) totex - Total</v>
      </c>
      <c r="D119" s="15" t="str">
        <f>F_Inputs_adjusted!D120</f>
        <v>£m</v>
      </c>
      <c r="E119" s="15" t="s">
        <v>125</v>
      </c>
      <c r="F119" s="40">
        <f ca="1">SUMIFS(F_Inputs_adjusted!R:R,F_Inputs_adjusted!$A:$A,$A119,F_Inputs_adjusted!$B:$B,$B119)</f>
        <v>0</v>
      </c>
      <c r="G119" s="40">
        <f ca="1">SUMIFS(F_Inputs_adjusted!S:S,F_Inputs_adjusted!$A:$A,$A119,F_Inputs_adjusted!$B:$B,$B119)</f>
        <v>0</v>
      </c>
      <c r="H119" s="40">
        <f ca="1">SUMIFS(F_Inputs_adjusted!T:T,F_Inputs_adjusted!$A:$A,$A119,F_Inputs_adjusted!$B:$B,$B119)</f>
        <v>0</v>
      </c>
      <c r="I119" s="40">
        <f ca="1">SUMIFS(F_Inputs_adjusted!U:U,F_Inputs_adjusted!$A:$A,$A119,F_Inputs_adjusted!$B:$B,$B119)</f>
        <v>0</v>
      </c>
      <c r="J119" s="40">
        <f ca="1">SUMIFS(F_Inputs_adjusted!V:V,F_Inputs_adjusted!$A:$A,$A119,F_Inputs_adjusted!$B:$B,$B119)</f>
        <v>0</v>
      </c>
      <c r="K119" s="40">
        <f ca="1">SUMIFS(F_Inputs_adjusted!W:W,F_Inputs_adjusted!$A:$A,$A119,F_Inputs_adjusted!$B:$B,$B119)</f>
        <v>0</v>
      </c>
      <c r="L119" s="51">
        <f ca="1">SUMIFS(F_Inputs_adjusted!X:X,F_Inputs_adjusted!$A:$A,$A119,F_Inputs_adjusted!$B:$B,$B119)</f>
        <v>0</v>
      </c>
      <c r="M119" s="40">
        <f ca="1">SUM(Table1[[#This Row],[2023-24]:[2029-30]])</f>
        <v>0</v>
      </c>
    </row>
    <row r="120" spans="1:13" ht="22.15">
      <c r="A120" s="42" t="str">
        <f>F_Inputs!A121</f>
        <v>YKY</v>
      </c>
      <c r="B120" s="42" t="str">
        <f>F_Inputs!B121</f>
        <v>CWW17_143TOT_PR24</v>
      </c>
      <c r="C120" s="42" t="str">
        <f>F_Inputs!C121</f>
        <v>EA/NRW environmental programme bioresources (WINEP/NEP) - Sludge treatment - Thickening and/or dewatering; (WINEP/NEP) capex - Total</v>
      </c>
      <c r="D120" s="15" t="str">
        <f>F_Inputs_adjusted!D121</f>
        <v>£m</v>
      </c>
      <c r="E120" s="15" t="s">
        <v>126</v>
      </c>
      <c r="F120" s="40">
        <f ca="1">SUMIFS(F_Inputs_adjusted!R:R,F_Inputs_adjusted!$A:$A,$A120,F_Inputs_adjusted!$B:$B,$B120)</f>
        <v>0</v>
      </c>
      <c r="G120" s="40">
        <f ca="1">SUMIFS(F_Inputs_adjusted!S:S,F_Inputs_adjusted!$A:$A,$A120,F_Inputs_adjusted!$B:$B,$B120)</f>
        <v>0</v>
      </c>
      <c r="H120" s="40">
        <f ca="1">SUMIFS(F_Inputs_adjusted!T:T,F_Inputs_adjusted!$A:$A,$A120,F_Inputs_adjusted!$B:$B,$B120)</f>
        <v>0</v>
      </c>
      <c r="I120" s="40">
        <f ca="1">SUMIFS(F_Inputs_adjusted!U:U,F_Inputs_adjusted!$A:$A,$A120,F_Inputs_adjusted!$B:$B,$B120)</f>
        <v>0</v>
      </c>
      <c r="J120" s="40">
        <f ca="1">SUMIFS(F_Inputs_adjusted!V:V,F_Inputs_adjusted!$A:$A,$A120,F_Inputs_adjusted!$B:$B,$B120)</f>
        <v>0</v>
      </c>
      <c r="K120" s="40">
        <f ca="1">SUMIFS(F_Inputs_adjusted!W:W,F_Inputs_adjusted!$A:$A,$A120,F_Inputs_adjusted!$B:$B,$B120)</f>
        <v>0</v>
      </c>
      <c r="L120" s="51">
        <f ca="1">SUMIFS(F_Inputs_adjusted!X:X,F_Inputs_adjusted!$A:$A,$A120,F_Inputs_adjusted!$B:$B,$B120)</f>
        <v>0</v>
      </c>
      <c r="M120" s="40">
        <f ca="1">SUM(Table1[[#This Row],[2023-24]:[2029-30]])</f>
        <v>0</v>
      </c>
    </row>
    <row r="121" spans="1:13" ht="22.15">
      <c r="A121" s="42" t="str">
        <f>F_Inputs!A122</f>
        <v>YKY</v>
      </c>
      <c r="B121" s="42" t="str">
        <f>F_Inputs!B122</f>
        <v>CWW17_144TOT_PR24</v>
      </c>
      <c r="C121" s="42" t="str">
        <f>F_Inputs!C122</f>
        <v>EA/NRW environmental programme bioresources (WINEP/NEP) - Sludge treatment -Thickening and/or dewatering; (WINEP/NEP) opex - Total</v>
      </c>
      <c r="D121" s="15" t="str">
        <f>F_Inputs_adjusted!D122</f>
        <v>£m</v>
      </c>
      <c r="E121" s="15" t="s">
        <v>127</v>
      </c>
      <c r="F121" s="40">
        <f ca="1">SUMIFS(F_Inputs_adjusted!R:R,F_Inputs_adjusted!$A:$A,$A121,F_Inputs_adjusted!$B:$B,$B121)</f>
        <v>0</v>
      </c>
      <c r="G121" s="40">
        <f ca="1">SUMIFS(F_Inputs_adjusted!S:S,F_Inputs_adjusted!$A:$A,$A121,F_Inputs_adjusted!$B:$B,$B121)</f>
        <v>0</v>
      </c>
      <c r="H121" s="40">
        <f ca="1">SUMIFS(F_Inputs_adjusted!T:T,F_Inputs_adjusted!$A:$A,$A121,F_Inputs_adjusted!$B:$B,$B121)</f>
        <v>0</v>
      </c>
      <c r="I121" s="40">
        <f ca="1">SUMIFS(F_Inputs_adjusted!U:U,F_Inputs_adjusted!$A:$A,$A121,F_Inputs_adjusted!$B:$B,$B121)</f>
        <v>0</v>
      </c>
      <c r="J121" s="40">
        <f ca="1">SUMIFS(F_Inputs_adjusted!V:V,F_Inputs_adjusted!$A:$A,$A121,F_Inputs_adjusted!$B:$B,$B121)</f>
        <v>0</v>
      </c>
      <c r="K121" s="40">
        <f ca="1">SUMIFS(F_Inputs_adjusted!W:W,F_Inputs_adjusted!$A:$A,$A121,F_Inputs_adjusted!$B:$B,$B121)</f>
        <v>0</v>
      </c>
      <c r="L121" s="51">
        <f ca="1">SUMIFS(F_Inputs_adjusted!X:X,F_Inputs_adjusted!$A:$A,$A121,F_Inputs_adjusted!$B:$B,$B121)</f>
        <v>0</v>
      </c>
      <c r="M121" s="40">
        <f ca="1">SUM(Table1[[#This Row],[2023-24]:[2029-30]])</f>
        <v>0</v>
      </c>
    </row>
    <row r="122" spans="1:13" ht="22.15">
      <c r="A122" s="42" t="str">
        <f>F_Inputs!A123</f>
        <v>YKY</v>
      </c>
      <c r="B122" s="42" t="str">
        <f>F_Inputs!B123</f>
        <v>CWW17_145TOT_PR24</v>
      </c>
      <c r="C122" s="42" t="str">
        <f>F_Inputs!C123</f>
        <v>EA/NRW environmental programme bioresources (WINEP/NEP) - Sludge treatment - Thickening and/or dewatering; (WINEP/NEP) totex - Total</v>
      </c>
      <c r="D122" s="15" t="str">
        <f>F_Inputs_adjusted!D123</f>
        <v>£m</v>
      </c>
      <c r="E122" s="15" t="s">
        <v>128</v>
      </c>
      <c r="F122" s="40">
        <f ca="1">SUMIFS(F_Inputs_adjusted!R:R,F_Inputs_adjusted!$A:$A,$A122,F_Inputs_adjusted!$B:$B,$B122)</f>
        <v>0</v>
      </c>
      <c r="G122" s="40">
        <f ca="1">SUMIFS(F_Inputs_adjusted!S:S,F_Inputs_adjusted!$A:$A,$A122,F_Inputs_adjusted!$B:$B,$B122)</f>
        <v>0</v>
      </c>
      <c r="H122" s="40">
        <f ca="1">SUMIFS(F_Inputs_adjusted!T:T,F_Inputs_adjusted!$A:$A,$A122,F_Inputs_adjusted!$B:$B,$B122)</f>
        <v>0</v>
      </c>
      <c r="I122" s="40">
        <f ca="1">SUMIFS(F_Inputs_adjusted!U:U,F_Inputs_adjusted!$A:$A,$A122,F_Inputs_adjusted!$B:$B,$B122)</f>
        <v>0</v>
      </c>
      <c r="J122" s="40">
        <f ca="1">SUMIFS(F_Inputs_adjusted!V:V,F_Inputs_adjusted!$A:$A,$A122,F_Inputs_adjusted!$B:$B,$B122)</f>
        <v>0</v>
      </c>
      <c r="K122" s="40">
        <f ca="1">SUMIFS(F_Inputs_adjusted!W:W,F_Inputs_adjusted!$A:$A,$A122,F_Inputs_adjusted!$B:$B,$B122)</f>
        <v>0</v>
      </c>
      <c r="L122" s="51">
        <f ca="1">SUMIFS(F_Inputs_adjusted!X:X,F_Inputs_adjusted!$A:$A,$A122,F_Inputs_adjusted!$B:$B,$B122)</f>
        <v>0</v>
      </c>
      <c r="M122" s="40">
        <f ca="1">SUM(Table1[[#This Row],[2023-24]:[2029-30]])</f>
        <v>0</v>
      </c>
    </row>
    <row r="123" spans="1:13" ht="22.15">
      <c r="A123" s="42" t="str">
        <f>F_Inputs!A124</f>
        <v>YKY</v>
      </c>
      <c r="B123" s="42" t="str">
        <f>F_Inputs!B124</f>
        <v>CWW3_143TOT_PR24</v>
      </c>
      <c r="C123" s="42" t="str">
        <f>F_Inputs!C124</f>
        <v>EA/NRW environmental programme bioresources (WINEP/NEP) - Sludge treatment - Thickening and/or dewatering; (WINEP/NEP) capex - Total</v>
      </c>
      <c r="D123" s="15" t="str">
        <f>F_Inputs_adjusted!D124</f>
        <v>£m</v>
      </c>
      <c r="E123" s="15" t="s">
        <v>129</v>
      </c>
      <c r="F123" s="40">
        <f ca="1">SUMIFS(F_Inputs_adjusted!R:R,F_Inputs_adjusted!$A:$A,$A123,F_Inputs_adjusted!$B:$B,$B123)</f>
        <v>0</v>
      </c>
      <c r="G123" s="40">
        <f ca="1">SUMIFS(F_Inputs_adjusted!S:S,F_Inputs_adjusted!$A:$A,$A123,F_Inputs_adjusted!$B:$B,$B123)</f>
        <v>0</v>
      </c>
      <c r="H123" s="40">
        <f ca="1">SUMIFS(F_Inputs_adjusted!T:T,F_Inputs_adjusted!$A:$A,$A123,F_Inputs_adjusted!$B:$B,$B123)</f>
        <v>0</v>
      </c>
      <c r="I123" s="40">
        <f ca="1">SUMIFS(F_Inputs_adjusted!U:U,F_Inputs_adjusted!$A:$A,$A123,F_Inputs_adjusted!$B:$B,$B123)</f>
        <v>0</v>
      </c>
      <c r="J123" s="40">
        <f ca="1">SUMIFS(F_Inputs_adjusted!V:V,F_Inputs_adjusted!$A:$A,$A123,F_Inputs_adjusted!$B:$B,$B123)</f>
        <v>2.1309999999999998</v>
      </c>
      <c r="K123" s="40">
        <f ca="1">SUMIFS(F_Inputs_adjusted!W:W,F_Inputs_adjusted!$A:$A,$A123,F_Inputs_adjusted!$B:$B,$B123)</f>
        <v>2.5310000000000001</v>
      </c>
      <c r="L123" s="51">
        <f ca="1">SUMIFS(F_Inputs_adjusted!X:X,F_Inputs_adjusted!$A:$A,$A123,F_Inputs_adjusted!$B:$B,$B123)</f>
        <v>1.2535712000000001</v>
      </c>
      <c r="M123" s="40">
        <f ca="1">SUM(Table1[[#This Row],[2023-24]:[2029-30]])</f>
        <v>5.9155712000000005</v>
      </c>
    </row>
    <row r="124" spans="1:13" ht="22.15">
      <c r="A124" s="42" t="str">
        <f>F_Inputs!A125</f>
        <v>YKY</v>
      </c>
      <c r="B124" s="42" t="str">
        <f>F_Inputs!B125</f>
        <v>CWW3_144TOT_PR24</v>
      </c>
      <c r="C124" s="42" t="str">
        <f>F_Inputs!C125</f>
        <v>EA/NRW environmental programme bioresources (WINEP/NEP) - Sludge treatment -Thickening and/or dewatering; (WINEP/NEP) opex - Total</v>
      </c>
      <c r="D124" s="15" t="str">
        <f>F_Inputs_adjusted!D125</f>
        <v>£m</v>
      </c>
      <c r="E124" s="15" t="s">
        <v>130</v>
      </c>
      <c r="F124" s="40">
        <f ca="1">SUMIFS(F_Inputs_adjusted!R:R,F_Inputs_adjusted!$A:$A,$A124,F_Inputs_adjusted!$B:$B,$B124)</f>
        <v>0</v>
      </c>
      <c r="G124" s="40">
        <f ca="1">SUMIFS(F_Inputs_adjusted!S:S,F_Inputs_adjusted!$A:$A,$A124,F_Inputs_adjusted!$B:$B,$B124)</f>
        <v>0</v>
      </c>
      <c r="H124" s="40">
        <f ca="1">SUMIFS(F_Inputs_adjusted!T:T,F_Inputs_adjusted!$A:$A,$A124,F_Inputs_adjusted!$B:$B,$B124)</f>
        <v>0</v>
      </c>
      <c r="I124" s="40">
        <f ca="1">SUMIFS(F_Inputs_adjusted!U:U,F_Inputs_adjusted!$A:$A,$A124,F_Inputs_adjusted!$B:$B,$B124)</f>
        <v>0</v>
      </c>
      <c r="J124" s="40">
        <f ca="1">SUMIFS(F_Inputs_adjusted!V:V,F_Inputs_adjusted!$A:$A,$A124,F_Inputs_adjusted!$B:$B,$B124)</f>
        <v>0</v>
      </c>
      <c r="K124" s="40">
        <f ca="1">SUMIFS(F_Inputs_adjusted!W:W,F_Inputs_adjusted!$A:$A,$A124,F_Inputs_adjusted!$B:$B,$B124)</f>
        <v>0</v>
      </c>
      <c r="L124" s="51">
        <f ca="1">SUMIFS(F_Inputs_adjusted!X:X,F_Inputs_adjusted!$A:$A,$A124,F_Inputs_adjusted!$B:$B,$B124)</f>
        <v>0.14699999999999999</v>
      </c>
      <c r="M124" s="40">
        <f ca="1">SUM(Table1[[#This Row],[2023-24]:[2029-30]])</f>
        <v>0.14699999999999999</v>
      </c>
    </row>
    <row r="125" spans="1:13" ht="22.15">
      <c r="A125" s="42" t="str">
        <f>F_Inputs!A126</f>
        <v>YKY</v>
      </c>
      <c r="B125" s="42" t="str">
        <f>F_Inputs!B126</f>
        <v>CWW3_145TOT_PR24</v>
      </c>
      <c r="C125" s="42" t="str">
        <f>F_Inputs!C126</f>
        <v>EA/NRW environmental programme bioresources (WINEP/NEP) - Sludge treatment - Thickening and/or dewatering; (WINEP/NEP) totex - Total</v>
      </c>
      <c r="D125" s="15" t="str">
        <f>F_Inputs_adjusted!D126</f>
        <v>£m</v>
      </c>
      <c r="E125" s="15" t="s">
        <v>131</v>
      </c>
      <c r="F125" s="40">
        <f ca="1">SUMIFS(F_Inputs_adjusted!R:R,F_Inputs_adjusted!$A:$A,$A125,F_Inputs_adjusted!$B:$B,$B125)</f>
        <v>0</v>
      </c>
      <c r="G125" s="40">
        <f ca="1">SUMIFS(F_Inputs_adjusted!S:S,F_Inputs_adjusted!$A:$A,$A125,F_Inputs_adjusted!$B:$B,$B125)</f>
        <v>0</v>
      </c>
      <c r="H125" s="40">
        <f ca="1">SUMIFS(F_Inputs_adjusted!T:T,F_Inputs_adjusted!$A:$A,$A125,F_Inputs_adjusted!$B:$B,$B125)</f>
        <v>0</v>
      </c>
      <c r="I125" s="40">
        <f ca="1">SUMIFS(F_Inputs_adjusted!U:U,F_Inputs_adjusted!$A:$A,$A125,F_Inputs_adjusted!$B:$B,$B125)</f>
        <v>0</v>
      </c>
      <c r="J125" s="40">
        <f ca="1">SUMIFS(F_Inputs_adjusted!V:V,F_Inputs_adjusted!$A:$A,$A125,F_Inputs_adjusted!$B:$B,$B125)</f>
        <v>2.1309999999999998</v>
      </c>
      <c r="K125" s="40">
        <f ca="1">SUMIFS(F_Inputs_adjusted!W:W,F_Inputs_adjusted!$A:$A,$A125,F_Inputs_adjusted!$B:$B,$B125)</f>
        <v>2.5310000000000001</v>
      </c>
      <c r="L125" s="51">
        <f ca="1">SUMIFS(F_Inputs_adjusted!X:X,F_Inputs_adjusted!$A:$A,$A125,F_Inputs_adjusted!$B:$B,$B125)</f>
        <v>1.4005711999999999</v>
      </c>
      <c r="M125" s="40">
        <f ca="1">SUM(Table1[[#This Row],[2023-24]:[2029-30]])</f>
        <v>6.0625711999999998</v>
      </c>
    </row>
    <row r="126" spans="1:13" ht="22.15">
      <c r="A126" s="42" t="str">
        <f>F_Inputs!A127</f>
        <v>YKY</v>
      </c>
      <c r="B126" s="42" t="str">
        <f>F_Inputs!B127</f>
        <v>BIO5_002_PR24</v>
      </c>
      <c r="C126" s="42" t="str">
        <f>F_Inputs!C127</f>
        <v>Bioresources data - Tonnes of dry solids undertaking thickening/dewatering</v>
      </c>
      <c r="D126" s="15" t="str">
        <f>F_Inputs_adjusted!D127</f>
        <v>ttds/yr</v>
      </c>
      <c r="E126" s="15" t="s">
        <v>132</v>
      </c>
      <c r="F126" s="40">
        <f ca="1">SUMIFS(F_Inputs_adjusted!R:R,F_Inputs_adjusted!$A:$A,$A126,F_Inputs_adjusted!$B:$B,$B126)</f>
        <v>0</v>
      </c>
      <c r="G126" s="40">
        <f ca="1">SUMIFS(F_Inputs_adjusted!S:S,F_Inputs_adjusted!$A:$A,$A126,F_Inputs_adjusted!$B:$B,$B126)</f>
        <v>0</v>
      </c>
      <c r="H126" s="40">
        <f ca="1">SUMIFS(F_Inputs_adjusted!T:T,F_Inputs_adjusted!$A:$A,$A126,F_Inputs_adjusted!$B:$B,$B126)</f>
        <v>0</v>
      </c>
      <c r="I126" s="40">
        <f ca="1">SUMIFS(F_Inputs_adjusted!U:U,F_Inputs_adjusted!$A:$A,$A126,F_Inputs_adjusted!$B:$B,$B126)</f>
        <v>16.422999999999998</v>
      </c>
      <c r="J126" s="40">
        <f ca="1">SUMIFS(F_Inputs_adjusted!V:V,F_Inputs_adjusted!$A:$A,$A126,F_Inputs_adjusted!$B:$B,$B126)</f>
        <v>0</v>
      </c>
      <c r="K126" s="40">
        <f ca="1">SUMIFS(F_Inputs_adjusted!W:W,F_Inputs_adjusted!$A:$A,$A126,F_Inputs_adjusted!$B:$B,$B126)</f>
        <v>0</v>
      </c>
      <c r="L126" s="51">
        <f ca="1">SUMIFS(F_Inputs_adjusted!X:X,F_Inputs_adjusted!$A:$A,$A126,F_Inputs_adjusted!$B:$B,$B126)</f>
        <v>0</v>
      </c>
      <c r="M126" s="40">
        <f ca="1">SUM(Table1[[#This Row],[2023-24]:[2029-30]])</f>
        <v>16.422999999999998</v>
      </c>
    </row>
    <row r="127" spans="1:13" ht="22.15">
      <c r="A127" s="42" t="str">
        <f>F_Inputs!A128</f>
        <v>YKY</v>
      </c>
      <c r="B127" s="42" t="str">
        <f>F_Inputs!B128</f>
        <v>BIO5_007_PR24</v>
      </c>
      <c r="C127" s="42" t="str">
        <f>F_Inputs!C128</f>
        <v>Bioresources data - Total number of sludge treatment schemes providing sludge thickening and dewatering</v>
      </c>
      <c r="D127" s="15" t="str">
        <f>F_Inputs_adjusted!D128</f>
        <v>nr</v>
      </c>
      <c r="E127" s="15" t="s">
        <v>133</v>
      </c>
      <c r="F127" s="40">
        <f ca="1">SUMIFS(F_Inputs_adjusted!R:R,F_Inputs_adjusted!$A:$A,$A127,F_Inputs_adjusted!$B:$B,$B127)</f>
        <v>0</v>
      </c>
      <c r="G127" s="40">
        <f ca="1">SUMIFS(F_Inputs_adjusted!S:S,F_Inputs_adjusted!$A:$A,$A127,F_Inputs_adjusted!$B:$B,$B127)</f>
        <v>0</v>
      </c>
      <c r="H127" s="40">
        <f ca="1">SUMIFS(F_Inputs_adjusted!T:T,F_Inputs_adjusted!$A:$A,$A127,F_Inputs_adjusted!$B:$B,$B127)</f>
        <v>0</v>
      </c>
      <c r="I127" s="40">
        <f ca="1">SUMIFS(F_Inputs_adjusted!U:U,F_Inputs_adjusted!$A:$A,$A127,F_Inputs_adjusted!$B:$B,$B127)</f>
        <v>3</v>
      </c>
      <c r="J127" s="40">
        <f ca="1">SUMIFS(F_Inputs_adjusted!V:V,F_Inputs_adjusted!$A:$A,$A127,F_Inputs_adjusted!$B:$B,$B127)</f>
        <v>0</v>
      </c>
      <c r="K127" s="40">
        <f ca="1">SUMIFS(F_Inputs_adjusted!W:W,F_Inputs_adjusted!$A:$A,$A127,F_Inputs_adjusted!$B:$B,$B127)</f>
        <v>0</v>
      </c>
      <c r="L127" s="51">
        <f ca="1">SUMIFS(F_Inputs_adjusted!X:X,F_Inputs_adjusted!$A:$A,$A127,F_Inputs_adjusted!$B:$B,$B127)</f>
        <v>0</v>
      </c>
      <c r="M127" s="47">
        <f ca="1">SUM(Table1[[#This Row],[2023-24]:[2029-30]])</f>
        <v>3</v>
      </c>
    </row>
    <row r="128" spans="1:13" ht="22.15">
      <c r="A128" s="42"/>
    </row>
    <row r="129" spans="1:1" ht="22.15">
      <c r="A129" s="42"/>
    </row>
    <row r="130" spans="1:1" ht="22.15">
      <c r="A130" s="42"/>
    </row>
  </sheetData>
  <phoneticPr fontId="50"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C5698-C5D8-4161-9C61-3A470D39562C}">
  <sheetPr>
    <tabColor rgb="FFFFDB8E"/>
  </sheetPr>
  <dimension ref="A1:M127"/>
  <sheetViews>
    <sheetView zoomScale="80" zoomScaleNormal="80" workbookViewId="0">
      <pane xSplit="12" ySplit="6" topLeftCell="M46" activePane="bottomRight" state="frozen"/>
      <selection pane="bottomRight"/>
      <selection pane="bottomLeft"/>
      <selection pane="topRight"/>
    </sheetView>
  </sheetViews>
  <sheetFormatPr defaultRowHeight="12.75"/>
  <cols>
    <col min="1" max="1" width="14.28515625" customWidth="1"/>
    <col min="2" max="3" width="74.85546875" customWidth="1"/>
    <col min="5" max="5" width="17.42578125" customWidth="1"/>
    <col min="13" max="13" width="127.28515625" customWidth="1"/>
  </cols>
  <sheetData>
    <row r="1" spans="1:13" ht="30.75">
      <c r="A1" s="1" t="e">
        <f ca="1" xml:space="preserve"> RIGHT(CELL("filename", $A$1), LEN(CELL("filename", $A$1)) - SEARCH("]", CELL("filename", $A$1)))</f>
        <v>#VALUE!</v>
      </c>
      <c r="B1" s="1"/>
      <c r="C1" s="1"/>
      <c r="D1" s="1"/>
      <c r="E1" s="1"/>
      <c r="F1" s="1"/>
      <c r="G1" s="1"/>
      <c r="H1" s="1"/>
      <c r="I1" s="1"/>
      <c r="J1" s="1"/>
      <c r="K1" s="1"/>
      <c r="L1" s="1"/>
    </row>
    <row r="6" spans="1:13">
      <c r="A6" s="30" t="str">
        <f>'Consolidated Input'!A6</f>
        <v>Acronym</v>
      </c>
      <c r="B6" s="30" t="str">
        <f>'Consolidated Input'!B6</f>
        <v>BON code</v>
      </c>
      <c r="C6" s="30"/>
      <c r="D6" s="30" t="str">
        <f>'Consolidated Input'!D6</f>
        <v>Unit</v>
      </c>
      <c r="E6" s="30" t="str">
        <f>'Consolidated Input'!E6</f>
        <v>Model</v>
      </c>
      <c r="F6" s="30" t="str">
        <f>'Consolidated Input'!F6</f>
        <v>2023-24</v>
      </c>
      <c r="G6" s="30" t="str">
        <f>'Consolidated Input'!G6</f>
        <v>2024-25</v>
      </c>
      <c r="H6" s="30" t="str">
        <f>'Consolidated Input'!H6</f>
        <v>2025-26</v>
      </c>
      <c r="I6" s="30" t="str">
        <f>'Consolidated Input'!I6</f>
        <v>2026-27</v>
      </c>
      <c r="J6" s="30" t="str">
        <f>'Consolidated Input'!J6</f>
        <v>2027-28</v>
      </c>
      <c r="K6" s="30" t="str">
        <f>'Consolidated Input'!K6</f>
        <v>2028-29</v>
      </c>
      <c r="L6" s="30" t="str">
        <f>'Consolidated Input'!L6</f>
        <v>2029-30</v>
      </c>
      <c r="M6" s="30" t="s">
        <v>134</v>
      </c>
    </row>
    <row r="7" spans="1:13">
      <c r="A7" t="str">
        <f>'Consolidated Input'!A7</f>
        <v>ANH</v>
      </c>
      <c r="B7" t="str">
        <f>'Consolidated Input'!B7</f>
        <v>CWW12_143TOT_PR24</v>
      </c>
      <c r="C7" t="str">
        <f>'Consolidated Input'!C7</f>
        <v>EA/NRW environmental programme bioresources (WINEP/NEP) - Sludge treatment - Thickening and/or dewatering; (WINEP/NEP) capex - Total</v>
      </c>
      <c r="D7" t="str">
        <f>'Consolidated Input'!D7</f>
        <v>£m</v>
      </c>
      <c r="E7" t="str">
        <f>'Consolidated Input'!E7</f>
        <v>Price Review 2022</v>
      </c>
      <c r="F7" s="45"/>
      <c r="G7" s="45"/>
      <c r="H7" s="45"/>
      <c r="I7" s="45"/>
      <c r="J7" s="45"/>
      <c r="K7" s="45"/>
      <c r="L7" s="45"/>
    </row>
    <row r="8" spans="1:13">
      <c r="A8" t="str">
        <f>'Consolidated Input'!A8</f>
        <v>ANH</v>
      </c>
      <c r="B8" t="str">
        <f>'Consolidated Input'!B8</f>
        <v>CWW12_144TOT_PR24</v>
      </c>
      <c r="C8" t="str">
        <f>'Consolidated Input'!C8</f>
        <v>EA/NRW environmental programme bioresources (WINEP/NEP) - Sludge treatment -Thickening and/or dewatering; (WINEP/NEP) opex - Total</v>
      </c>
      <c r="D8" t="str">
        <f>'Consolidated Input'!D8</f>
        <v>£m</v>
      </c>
      <c r="E8" t="str">
        <f>'Consolidated Input'!E8</f>
        <v>Price Review 2023</v>
      </c>
      <c r="F8" s="45"/>
      <c r="G8" s="45"/>
      <c r="H8" s="45"/>
      <c r="I8" s="45"/>
      <c r="J8" s="45"/>
      <c r="K8" s="45"/>
      <c r="L8" s="45"/>
    </row>
    <row r="9" spans="1:13">
      <c r="A9" t="str">
        <f>'Consolidated Input'!A9</f>
        <v>ANH</v>
      </c>
      <c r="B9" t="str">
        <f>'Consolidated Input'!B9</f>
        <v>CWW12_145TOT_PR24</v>
      </c>
      <c r="C9" t="str">
        <f>'Consolidated Input'!C9</f>
        <v>EA/NRW environmental programme bioresources (WINEP/NEP) - Sludge treatment - Thickening and/or dewatering; (WINEP/NEP) totex - Total</v>
      </c>
      <c r="D9" t="str">
        <f>'Consolidated Input'!D9</f>
        <v>£m</v>
      </c>
      <c r="E9" t="str">
        <f>'Consolidated Input'!E9</f>
        <v>Price Review 2024</v>
      </c>
      <c r="F9" s="45"/>
      <c r="G9" s="45"/>
      <c r="H9" s="45"/>
      <c r="I9" s="45"/>
      <c r="J9" s="45"/>
      <c r="K9" s="45"/>
      <c r="L9" s="45"/>
    </row>
    <row r="10" spans="1:13">
      <c r="A10" t="str">
        <f>'Consolidated Input'!A10</f>
        <v>ANH</v>
      </c>
      <c r="B10" t="str">
        <f>'Consolidated Input'!B10</f>
        <v>CWW17_143TOT_PR24</v>
      </c>
      <c r="C10" t="str">
        <f>'Consolidated Input'!C10</f>
        <v>EA/NRW environmental programme bioresources (WINEP/NEP) - Sludge treatment - Thickening and/or dewatering; (WINEP/NEP) capex - Total</v>
      </c>
      <c r="D10" t="str">
        <f>'Consolidated Input'!D10</f>
        <v>£m</v>
      </c>
      <c r="E10" t="str">
        <f>'Consolidated Input'!E10</f>
        <v>Price Review 2024</v>
      </c>
      <c r="F10" s="45"/>
      <c r="G10" s="45"/>
      <c r="H10" s="45"/>
      <c r="I10" s="45"/>
      <c r="J10" s="45"/>
      <c r="K10" s="45"/>
      <c r="L10" s="45"/>
    </row>
    <row r="11" spans="1:13">
      <c r="A11" t="str">
        <f>'Consolidated Input'!A11</f>
        <v>ANH</v>
      </c>
      <c r="B11" t="str">
        <f>'Consolidated Input'!B11</f>
        <v>CWW17_144TOT_PR24</v>
      </c>
      <c r="C11" t="str">
        <f>'Consolidated Input'!C11</f>
        <v>EA/NRW environmental programme bioresources (WINEP/NEP) - Sludge treatment -Thickening and/or dewatering; (WINEP/NEP) opex - Total</v>
      </c>
      <c r="D11" t="str">
        <f>'Consolidated Input'!D11</f>
        <v>£m</v>
      </c>
      <c r="E11" t="str">
        <f>'Consolidated Input'!E11</f>
        <v>Price Review 2024</v>
      </c>
      <c r="F11" s="45"/>
      <c r="G11" s="45"/>
      <c r="H11" s="45"/>
      <c r="I11" s="45"/>
      <c r="J11" s="45"/>
      <c r="K11" s="45"/>
      <c r="L11" s="45"/>
    </row>
    <row r="12" spans="1:13">
      <c r="A12" t="str">
        <f>'Consolidated Input'!A12</f>
        <v>ANH</v>
      </c>
      <c r="B12" t="str">
        <f>'Consolidated Input'!B12</f>
        <v>CWW17_145TOT_PR24</v>
      </c>
      <c r="C12" t="str">
        <f>'Consolidated Input'!C12</f>
        <v>EA/NRW environmental programme bioresources (WINEP/NEP) - Sludge treatment - Thickening and/or dewatering; (WINEP/NEP) totex - Total</v>
      </c>
      <c r="D12" t="str">
        <f>'Consolidated Input'!D12</f>
        <v>£m</v>
      </c>
      <c r="E12" t="str">
        <f>'Consolidated Input'!E12</f>
        <v>Price Review 2024</v>
      </c>
      <c r="F12" s="45"/>
      <c r="G12" s="45"/>
      <c r="H12" s="45"/>
      <c r="I12" s="45"/>
      <c r="J12" s="45"/>
      <c r="K12" s="45"/>
      <c r="L12" s="45"/>
    </row>
    <row r="13" spans="1:13">
      <c r="A13" t="str">
        <f>'Consolidated Input'!A13</f>
        <v>ANH</v>
      </c>
      <c r="B13" t="str">
        <f>'Consolidated Input'!B13</f>
        <v>CWW3_143TOT_PR24</v>
      </c>
      <c r="C13" t="str">
        <f>'Consolidated Input'!C13</f>
        <v>EA/NRW environmental programme bioresources (WINEP/NEP) - Sludge treatment - Thickening and/or dewatering; (WINEP/NEP) capex - Total</v>
      </c>
      <c r="D13" t="str">
        <f>'Consolidated Input'!D13</f>
        <v>£m</v>
      </c>
      <c r="E13" t="str">
        <f>'Consolidated Input'!E13</f>
        <v>Price Review 2024</v>
      </c>
      <c r="F13" s="45"/>
      <c r="G13" s="45"/>
      <c r="H13" s="45"/>
      <c r="I13" s="45"/>
      <c r="J13" s="45"/>
      <c r="K13" s="45"/>
      <c r="L13" s="45"/>
    </row>
    <row r="14" spans="1:13">
      <c r="A14" t="str">
        <f>'Consolidated Input'!A14</f>
        <v>ANH</v>
      </c>
      <c r="B14" t="str">
        <f>'Consolidated Input'!B14</f>
        <v>CWW3_144TOT_PR24</v>
      </c>
      <c r="C14" t="str">
        <f>'Consolidated Input'!C14</f>
        <v>EA/NRW environmental programme bioresources (WINEP/NEP) - Sludge treatment -Thickening and/or dewatering; (WINEP/NEP) opex - Total</v>
      </c>
      <c r="D14" t="str">
        <f>'Consolidated Input'!D14</f>
        <v>£m</v>
      </c>
      <c r="E14" t="str">
        <f>'Consolidated Input'!E14</f>
        <v>Price Review 2024</v>
      </c>
      <c r="F14" s="45"/>
      <c r="G14" s="45"/>
      <c r="H14" s="45"/>
      <c r="I14" s="45"/>
      <c r="J14" s="45"/>
      <c r="K14" s="45"/>
      <c r="L14" s="45"/>
    </row>
    <row r="15" spans="1:13">
      <c r="A15" t="str">
        <f>'Consolidated Input'!A15</f>
        <v>ANH</v>
      </c>
      <c r="B15" t="str">
        <f>'Consolidated Input'!B15</f>
        <v>CWW3_145TOT_PR24</v>
      </c>
      <c r="C15" t="str">
        <f>'Consolidated Input'!C15</f>
        <v>EA/NRW environmental programme bioresources (WINEP/NEP) - Sludge treatment - Thickening and/or dewatering; (WINEP/NEP) totex - Total</v>
      </c>
      <c r="D15" t="str">
        <f>'Consolidated Input'!D15</f>
        <v>£m</v>
      </c>
      <c r="E15" t="str">
        <f>'Consolidated Input'!E15</f>
        <v>Price Review 2024</v>
      </c>
      <c r="F15" s="45"/>
      <c r="G15" s="45"/>
      <c r="H15" s="45"/>
      <c r="I15" s="45"/>
      <c r="J15" s="45"/>
      <c r="K15" s="45"/>
      <c r="L15" s="45"/>
    </row>
    <row r="16" spans="1:13">
      <c r="A16" t="str">
        <f>'Consolidated Input'!A16</f>
        <v>ANH</v>
      </c>
      <c r="B16" t="str">
        <f>'Consolidated Input'!B16</f>
        <v>BIO5_002_PR24</v>
      </c>
      <c r="C16" t="str">
        <f>'Consolidated Input'!C16</f>
        <v>Bioresources data - Tonnes of dry solids undertaking thickening/dewatering</v>
      </c>
      <c r="D16" t="str">
        <f>'Consolidated Input'!D16</f>
        <v>ttds/yr</v>
      </c>
      <c r="E16" t="str">
        <f>'Consolidated Input'!E16</f>
        <v>Price Review 2024</v>
      </c>
      <c r="F16" s="45"/>
      <c r="G16" s="45"/>
      <c r="H16" s="45"/>
      <c r="I16" s="45"/>
      <c r="J16" s="45"/>
      <c r="K16" s="45"/>
      <c r="L16" s="45"/>
    </row>
    <row r="17" spans="1:12">
      <c r="A17" t="str">
        <f>'Consolidated Input'!A17</f>
        <v>ANH</v>
      </c>
      <c r="B17" t="str">
        <f>'Consolidated Input'!B17</f>
        <v>BIO5_007_PR24</v>
      </c>
      <c r="C17" t="str">
        <f>'Consolidated Input'!C17</f>
        <v>Bioresources data - Total number of sludge treatment schemes providing sludge thickening and dewatering</v>
      </c>
      <c r="D17" t="str">
        <f>'Consolidated Input'!D17</f>
        <v>nr</v>
      </c>
      <c r="E17" t="str">
        <f>'Consolidated Input'!E17</f>
        <v>Price Review 2024</v>
      </c>
      <c r="F17" s="45"/>
      <c r="G17" s="45"/>
      <c r="H17" s="45"/>
      <c r="I17" s="45"/>
      <c r="J17" s="45"/>
      <c r="K17" s="45"/>
      <c r="L17" s="45"/>
    </row>
    <row r="18" spans="1:12">
      <c r="A18" t="str">
        <f>'Consolidated Input'!A18</f>
        <v>WSH</v>
      </c>
      <c r="B18" t="str">
        <f>'Consolidated Input'!B18</f>
        <v>CWW12_143TOT_PR24</v>
      </c>
      <c r="C18" t="str">
        <f>'Consolidated Input'!C18</f>
        <v>EA/NRW environmental programme bioresources (WINEP/NEP) - Sludge treatment - Thickening and/or dewatering; (WINEP/NEP) capex - Total</v>
      </c>
      <c r="D18" t="str">
        <f>'Consolidated Input'!D18</f>
        <v>£m</v>
      </c>
      <c r="E18" t="str">
        <f>'Consolidated Input'!E18</f>
        <v>Price Review 2024</v>
      </c>
      <c r="F18" s="45"/>
      <c r="G18" s="45"/>
      <c r="H18" s="45"/>
      <c r="I18" s="45"/>
      <c r="J18" s="45"/>
      <c r="K18" s="45"/>
      <c r="L18" s="45"/>
    </row>
    <row r="19" spans="1:12">
      <c r="A19" t="str">
        <f>'Consolidated Input'!A19</f>
        <v>WSH</v>
      </c>
      <c r="B19" t="str">
        <f>'Consolidated Input'!B19</f>
        <v>CWW12_144TOT_PR24</v>
      </c>
      <c r="C19" t="str">
        <f>'Consolidated Input'!C19</f>
        <v>EA/NRW environmental programme bioresources (WINEP/NEP) - Sludge treatment -Thickening and/or dewatering; (WINEP/NEP) opex - Total</v>
      </c>
      <c r="D19" t="str">
        <f>'Consolidated Input'!D19</f>
        <v>£m</v>
      </c>
      <c r="E19" t="str">
        <f>'Consolidated Input'!E19</f>
        <v>Price Review 2024</v>
      </c>
      <c r="F19" s="45"/>
      <c r="G19" s="45"/>
      <c r="H19" s="45"/>
      <c r="I19" s="45"/>
      <c r="J19" s="45"/>
      <c r="K19" s="45"/>
      <c r="L19" s="45"/>
    </row>
    <row r="20" spans="1:12">
      <c r="A20" t="str">
        <f>'Consolidated Input'!A20</f>
        <v>WSH</v>
      </c>
      <c r="B20" t="str">
        <f>'Consolidated Input'!B20</f>
        <v>CWW12_145TOT_PR24</v>
      </c>
      <c r="C20" t="str">
        <f>'Consolidated Input'!C20</f>
        <v>EA/NRW environmental programme bioresources (WINEP/NEP) - Sludge treatment - Thickening and/or dewatering; (WINEP/NEP) totex - Total</v>
      </c>
      <c r="D20" t="str">
        <f>'Consolidated Input'!D20</f>
        <v>£m</v>
      </c>
      <c r="E20" t="str">
        <f>'Consolidated Input'!E20</f>
        <v>Price Review 2024</v>
      </c>
      <c r="F20" s="45"/>
      <c r="G20" s="45"/>
      <c r="H20" s="45"/>
      <c r="I20" s="45"/>
      <c r="J20" s="45"/>
      <c r="K20" s="45"/>
      <c r="L20" s="45"/>
    </row>
    <row r="21" spans="1:12">
      <c r="A21" t="str">
        <f>'Consolidated Input'!A21</f>
        <v>WSH</v>
      </c>
      <c r="B21" t="str">
        <f>'Consolidated Input'!B21</f>
        <v>CWW17_143TOT_PR24</v>
      </c>
      <c r="C21" t="str">
        <f>'Consolidated Input'!C21</f>
        <v>EA/NRW environmental programme bioresources (WINEP/NEP) - Sludge treatment - Thickening and/or dewatering; (WINEP/NEP) capex - Total</v>
      </c>
      <c r="D21" t="str">
        <f>'Consolidated Input'!D21</f>
        <v>£m</v>
      </c>
      <c r="E21" t="str">
        <f>'Consolidated Input'!E21</f>
        <v>Price Review 2024</v>
      </c>
      <c r="F21" s="45"/>
      <c r="G21" s="45"/>
      <c r="H21" s="45"/>
      <c r="I21" s="45"/>
      <c r="J21" s="45"/>
      <c r="K21" s="45"/>
      <c r="L21" s="45"/>
    </row>
    <row r="22" spans="1:12">
      <c r="A22" t="str">
        <f>'Consolidated Input'!A22</f>
        <v>WSH</v>
      </c>
      <c r="B22" t="str">
        <f>'Consolidated Input'!B22</f>
        <v>CWW17_144TOT_PR24</v>
      </c>
      <c r="C22" t="str">
        <f>'Consolidated Input'!C22</f>
        <v>EA/NRW environmental programme bioresources (WINEP/NEP) - Sludge treatment -Thickening and/or dewatering; (WINEP/NEP) opex - Total</v>
      </c>
      <c r="D22" t="str">
        <f>'Consolidated Input'!D22</f>
        <v>£m</v>
      </c>
      <c r="E22" t="str">
        <f>'Consolidated Input'!E22</f>
        <v>Price Review 2024</v>
      </c>
      <c r="F22" s="45"/>
      <c r="G22" s="45"/>
      <c r="H22" s="45"/>
      <c r="I22" s="45"/>
      <c r="J22" s="45"/>
      <c r="K22" s="45"/>
      <c r="L22" s="45"/>
    </row>
    <row r="23" spans="1:12">
      <c r="A23" t="str">
        <f>'Consolidated Input'!A23</f>
        <v>WSH</v>
      </c>
      <c r="B23" t="str">
        <f>'Consolidated Input'!B23</f>
        <v>CWW17_145TOT_PR24</v>
      </c>
      <c r="C23" t="str">
        <f>'Consolidated Input'!C23</f>
        <v>EA/NRW environmental programme bioresources (WINEP/NEP) - Sludge treatment - Thickening and/or dewatering; (WINEP/NEP) totex - Total</v>
      </c>
      <c r="D23" t="str">
        <f>'Consolidated Input'!D23</f>
        <v>£m</v>
      </c>
      <c r="E23" t="str">
        <f>'Consolidated Input'!E23</f>
        <v>Price Review 2024</v>
      </c>
      <c r="F23" s="45"/>
      <c r="G23" s="45"/>
      <c r="H23" s="45"/>
      <c r="I23" s="45"/>
      <c r="J23" s="45"/>
      <c r="K23" s="45"/>
      <c r="L23" s="45"/>
    </row>
    <row r="24" spans="1:12">
      <c r="A24" t="str">
        <f>'Consolidated Input'!A24</f>
        <v>WSH</v>
      </c>
      <c r="B24" t="str">
        <f>'Consolidated Input'!B24</f>
        <v>CWW3_143TOT_PR24</v>
      </c>
      <c r="C24" t="str">
        <f>'Consolidated Input'!C24</f>
        <v>EA/NRW environmental programme bioresources (WINEP/NEP) - Sludge treatment - Thickening and/or dewatering; (WINEP/NEP) capex - Total</v>
      </c>
      <c r="D24" t="str">
        <f>'Consolidated Input'!D24</f>
        <v>£m</v>
      </c>
      <c r="E24" t="str">
        <f>'Consolidated Input'!E24</f>
        <v>Price Review 2024</v>
      </c>
      <c r="F24" s="45"/>
      <c r="G24" s="45"/>
      <c r="H24" s="45"/>
      <c r="I24" s="45"/>
      <c r="J24" s="45"/>
      <c r="K24" s="45"/>
      <c r="L24" s="45"/>
    </row>
    <row r="25" spans="1:12">
      <c r="A25" t="str">
        <f>'Consolidated Input'!A25</f>
        <v>WSH</v>
      </c>
      <c r="B25" t="str">
        <f>'Consolidated Input'!B25</f>
        <v>CWW3_144TOT_PR24</v>
      </c>
      <c r="C25" t="str">
        <f>'Consolidated Input'!C25</f>
        <v>EA/NRW environmental programme bioresources (WINEP/NEP) - Sludge treatment -Thickening and/or dewatering; (WINEP/NEP) opex - Total</v>
      </c>
      <c r="D25" t="str">
        <f>'Consolidated Input'!D25</f>
        <v>£m</v>
      </c>
      <c r="E25" t="str">
        <f>'Consolidated Input'!E25</f>
        <v>Price Review 2024</v>
      </c>
      <c r="F25" s="45"/>
      <c r="G25" s="45"/>
      <c r="H25" s="45"/>
      <c r="I25" s="45"/>
      <c r="J25" s="45"/>
      <c r="K25" s="45"/>
      <c r="L25" s="45"/>
    </row>
    <row r="26" spans="1:12">
      <c r="A26" t="str">
        <f>'Consolidated Input'!A26</f>
        <v>WSH</v>
      </c>
      <c r="B26" t="str">
        <f>'Consolidated Input'!B26</f>
        <v>CWW3_145TOT_PR24</v>
      </c>
      <c r="C26" t="str">
        <f>'Consolidated Input'!C26</f>
        <v>EA/NRW environmental programme bioresources (WINEP/NEP) - Sludge treatment - Thickening and/or dewatering; (WINEP/NEP) totex - Total</v>
      </c>
      <c r="D26" t="str">
        <f>'Consolidated Input'!D26</f>
        <v>£m</v>
      </c>
      <c r="E26" t="str">
        <f>'Consolidated Input'!E26</f>
        <v>Price Review 2024</v>
      </c>
      <c r="F26" s="45"/>
      <c r="G26" s="45"/>
      <c r="H26" s="45"/>
      <c r="I26" s="45"/>
      <c r="J26" s="45"/>
      <c r="K26" s="45"/>
      <c r="L26" s="45"/>
    </row>
    <row r="27" spans="1:12">
      <c r="A27" t="str">
        <f>'Consolidated Input'!A27</f>
        <v>WSH</v>
      </c>
      <c r="B27" t="str">
        <f>'Consolidated Input'!B27</f>
        <v>BIO5_002_PR24</v>
      </c>
      <c r="C27" t="str">
        <f>'Consolidated Input'!C27</f>
        <v>Bioresources data - Tonnes of dry solids undertaking thickening/dewatering</v>
      </c>
      <c r="D27" t="str">
        <f>'Consolidated Input'!D27</f>
        <v>ttds/yr</v>
      </c>
      <c r="E27" t="str">
        <f>'Consolidated Input'!E27</f>
        <v>Price Review 2024</v>
      </c>
      <c r="F27" s="45"/>
      <c r="G27" s="45"/>
      <c r="H27" s="45"/>
      <c r="I27" s="45"/>
      <c r="J27" s="45"/>
      <c r="K27" s="45"/>
      <c r="L27" s="45"/>
    </row>
    <row r="28" spans="1:12">
      <c r="A28" t="str">
        <f>'Consolidated Input'!A28</f>
        <v>WSH</v>
      </c>
      <c r="B28" t="str">
        <f>'Consolidated Input'!B28</f>
        <v>BIO5_007_PR24</v>
      </c>
      <c r="C28" t="str">
        <f>'Consolidated Input'!C28</f>
        <v>Bioresources data - Total number of sludge treatment schemes providing sludge thickening and dewatering</v>
      </c>
      <c r="D28" t="str">
        <f>'Consolidated Input'!D28</f>
        <v>nr</v>
      </c>
      <c r="E28" t="str">
        <f>'Consolidated Input'!E28</f>
        <v>Price Review 2024</v>
      </c>
    </row>
    <row r="29" spans="1:12">
      <c r="A29" t="str">
        <f>'Consolidated Input'!A29</f>
        <v>HDD</v>
      </c>
      <c r="B29" t="str">
        <f>'Consolidated Input'!B29</f>
        <v>CWW12_143TOT_PR24</v>
      </c>
      <c r="C29" t="str">
        <f>'Consolidated Input'!C29</f>
        <v>EA/NRW environmental programme bioresources (WINEP/NEP) - Sludge treatment - Thickening and/or dewatering; (WINEP/NEP) capex - Total</v>
      </c>
      <c r="D29" t="str">
        <f>'Consolidated Input'!D29</f>
        <v>£m</v>
      </c>
      <c r="E29" t="str">
        <f>'Consolidated Input'!E29</f>
        <v>Price Review 2024</v>
      </c>
      <c r="F29" s="45"/>
      <c r="G29" s="45"/>
      <c r="H29" s="45"/>
      <c r="I29" s="45"/>
      <c r="J29" s="45"/>
      <c r="K29" s="45"/>
      <c r="L29" s="45"/>
    </row>
    <row r="30" spans="1:12">
      <c r="A30" t="str">
        <f>'Consolidated Input'!A30</f>
        <v>HDD</v>
      </c>
      <c r="B30" t="str">
        <f>'Consolidated Input'!B30</f>
        <v>CWW12_144TOT_PR24</v>
      </c>
      <c r="C30" t="str">
        <f>'Consolidated Input'!C30</f>
        <v>EA/NRW environmental programme bioresources (WINEP/NEP) - Sludge treatment -Thickening and/or dewatering; (WINEP/NEP) opex - Total</v>
      </c>
      <c r="D30" t="str">
        <f>'Consolidated Input'!D30</f>
        <v>£m</v>
      </c>
      <c r="E30" t="str">
        <f>'Consolidated Input'!E30</f>
        <v>Price Review 2024</v>
      </c>
      <c r="F30" s="45"/>
      <c r="G30" s="45"/>
      <c r="H30" s="45"/>
      <c r="I30" s="45"/>
      <c r="J30" s="45"/>
      <c r="K30" s="45"/>
      <c r="L30" s="45"/>
    </row>
    <row r="31" spans="1:12">
      <c r="A31" t="str">
        <f>'Consolidated Input'!A31</f>
        <v>HDD</v>
      </c>
      <c r="B31" t="str">
        <f>'Consolidated Input'!B31</f>
        <v>CWW12_145TOT_PR24</v>
      </c>
      <c r="C31" t="str">
        <f>'Consolidated Input'!C31</f>
        <v>EA/NRW environmental programme bioresources (WINEP/NEP) - Sludge treatment - Thickening and/or dewatering; (WINEP/NEP) totex - Total</v>
      </c>
      <c r="D31" t="str">
        <f>'Consolidated Input'!D31</f>
        <v>£m</v>
      </c>
      <c r="E31" t="str">
        <f>'Consolidated Input'!E31</f>
        <v>Price Review 2024</v>
      </c>
      <c r="F31" s="45"/>
      <c r="G31" s="45"/>
      <c r="H31" s="45"/>
      <c r="I31" s="45"/>
      <c r="J31" s="45"/>
      <c r="K31" s="45"/>
      <c r="L31" s="45"/>
    </row>
    <row r="32" spans="1:12">
      <c r="A32" t="str">
        <f>'Consolidated Input'!A32</f>
        <v>HDD</v>
      </c>
      <c r="B32" t="str">
        <f>'Consolidated Input'!B32</f>
        <v>CWW17_143TOT_PR24</v>
      </c>
      <c r="C32" t="str">
        <f>'Consolidated Input'!C32</f>
        <v>EA/NRW environmental programme bioresources (WINEP/NEP) - Sludge treatment - Thickening and/or dewatering; (WINEP/NEP) capex - Total</v>
      </c>
      <c r="D32" t="str">
        <f>'Consolidated Input'!D32</f>
        <v>£m</v>
      </c>
      <c r="E32" t="str">
        <f>'Consolidated Input'!E32</f>
        <v>Price Review 2024</v>
      </c>
      <c r="F32" s="45"/>
      <c r="G32" s="45"/>
      <c r="H32" s="45"/>
      <c r="I32" s="45"/>
      <c r="J32" s="45"/>
      <c r="K32" s="45"/>
      <c r="L32" s="45"/>
    </row>
    <row r="33" spans="1:12">
      <c r="A33" t="str">
        <f>'Consolidated Input'!A33</f>
        <v>HDD</v>
      </c>
      <c r="B33" t="str">
        <f>'Consolidated Input'!B33</f>
        <v>CWW17_144TOT_PR24</v>
      </c>
      <c r="C33" t="str">
        <f>'Consolidated Input'!C33</f>
        <v>EA/NRW environmental programme bioresources (WINEP/NEP) - Sludge treatment -Thickening and/or dewatering; (WINEP/NEP) opex - Total</v>
      </c>
      <c r="D33" t="str">
        <f>'Consolidated Input'!D33</f>
        <v>£m</v>
      </c>
      <c r="E33" t="str">
        <f>'Consolidated Input'!E33</f>
        <v>Price Review 2024</v>
      </c>
      <c r="F33" s="45"/>
      <c r="G33" s="45"/>
      <c r="H33" s="45"/>
      <c r="I33" s="45"/>
      <c r="J33" s="45"/>
      <c r="K33" s="45"/>
      <c r="L33" s="45"/>
    </row>
    <row r="34" spans="1:12">
      <c r="A34" t="str">
        <f>'Consolidated Input'!A34</f>
        <v>HDD</v>
      </c>
      <c r="B34" t="str">
        <f>'Consolidated Input'!B34</f>
        <v>CWW17_145TOT_PR24</v>
      </c>
      <c r="C34" t="str">
        <f>'Consolidated Input'!C34</f>
        <v>EA/NRW environmental programme bioresources (WINEP/NEP) - Sludge treatment - Thickening and/or dewatering; (WINEP/NEP) totex - Total</v>
      </c>
      <c r="D34" t="str">
        <f>'Consolidated Input'!D34</f>
        <v>£m</v>
      </c>
      <c r="E34" t="str">
        <f>'Consolidated Input'!E34</f>
        <v>Price Review 2024</v>
      </c>
      <c r="F34" s="45"/>
      <c r="G34" s="45"/>
      <c r="H34" s="45"/>
      <c r="I34" s="45"/>
      <c r="J34" s="45"/>
      <c r="K34" s="45"/>
      <c r="L34" s="45"/>
    </row>
    <row r="35" spans="1:12">
      <c r="A35" t="str">
        <f>'Consolidated Input'!A35</f>
        <v>HDD</v>
      </c>
      <c r="B35" t="str">
        <f>'Consolidated Input'!B35</f>
        <v>CWW3_143TOT_PR24</v>
      </c>
      <c r="C35" t="str">
        <f>'Consolidated Input'!C35</f>
        <v>EA/NRW environmental programme bioresources (WINEP/NEP) - Sludge treatment - Thickening and/or dewatering; (WINEP/NEP) capex - Total</v>
      </c>
      <c r="D35" t="str">
        <f>'Consolidated Input'!D35</f>
        <v>£m</v>
      </c>
      <c r="E35" t="str">
        <f>'Consolidated Input'!E35</f>
        <v>Price Review 2024</v>
      </c>
      <c r="F35" s="45"/>
      <c r="G35" s="45"/>
      <c r="H35" s="45"/>
      <c r="I35" s="45"/>
      <c r="J35" s="45"/>
      <c r="K35" s="45"/>
      <c r="L35" s="45"/>
    </row>
    <row r="36" spans="1:12">
      <c r="A36" t="str">
        <f>'Consolidated Input'!A36</f>
        <v>HDD</v>
      </c>
      <c r="B36" t="str">
        <f>'Consolidated Input'!B36</f>
        <v>CWW3_144TOT_PR24</v>
      </c>
      <c r="C36" t="str">
        <f>'Consolidated Input'!C36</f>
        <v>EA/NRW environmental programme bioresources (WINEP/NEP) - Sludge treatment -Thickening and/or dewatering; (WINEP/NEP) opex - Total</v>
      </c>
      <c r="D36" t="str">
        <f>'Consolidated Input'!D36</f>
        <v>£m</v>
      </c>
      <c r="E36" t="str">
        <f>'Consolidated Input'!E36</f>
        <v>Price Review 2024</v>
      </c>
      <c r="F36" s="45"/>
      <c r="G36" s="45"/>
      <c r="H36" s="45"/>
      <c r="I36" s="45"/>
      <c r="J36" s="45"/>
      <c r="K36" s="45"/>
      <c r="L36" s="45"/>
    </row>
    <row r="37" spans="1:12">
      <c r="A37" t="str">
        <f>'Consolidated Input'!A37</f>
        <v>HDD</v>
      </c>
      <c r="B37" t="str">
        <f>'Consolidated Input'!B37</f>
        <v>CWW3_145TOT_PR24</v>
      </c>
      <c r="C37" t="str">
        <f>'Consolidated Input'!C37</f>
        <v>EA/NRW environmental programme bioresources (WINEP/NEP) - Sludge treatment - Thickening and/or dewatering; (WINEP/NEP) totex - Total</v>
      </c>
      <c r="D37" t="str">
        <f>'Consolidated Input'!D37</f>
        <v>£m</v>
      </c>
      <c r="E37" t="str">
        <f>'Consolidated Input'!E37</f>
        <v>Price Review 2024</v>
      </c>
      <c r="F37" s="45"/>
      <c r="G37" s="45"/>
      <c r="H37" s="45"/>
      <c r="I37" s="45"/>
      <c r="J37" s="45"/>
      <c r="K37" s="45"/>
      <c r="L37" s="45"/>
    </row>
    <row r="38" spans="1:12">
      <c r="A38" t="str">
        <f>'Consolidated Input'!A38</f>
        <v>HDD</v>
      </c>
      <c r="B38" t="str">
        <f>'Consolidated Input'!B38</f>
        <v>BIO5_002_PR24</v>
      </c>
      <c r="C38" t="str">
        <f>'Consolidated Input'!C38</f>
        <v>Bioresources data - Tonnes of dry solids undertaking thickening/dewatering</v>
      </c>
      <c r="D38" t="str">
        <f>'Consolidated Input'!D38</f>
        <v>ttds/yr</v>
      </c>
      <c r="E38" t="str">
        <f>'Consolidated Input'!E38</f>
        <v>Price Review 2024</v>
      </c>
      <c r="F38" s="45"/>
      <c r="G38" s="45"/>
      <c r="H38" s="45"/>
      <c r="I38" s="45"/>
      <c r="J38" s="45"/>
      <c r="K38" s="45"/>
      <c r="L38" s="45"/>
    </row>
    <row r="39" spans="1:12">
      <c r="A39" t="str">
        <f>'Consolidated Input'!A39</f>
        <v>HDD</v>
      </c>
      <c r="B39" t="str">
        <f>'Consolidated Input'!B39</f>
        <v>BIO5_007_PR24</v>
      </c>
      <c r="C39" t="str">
        <f>'Consolidated Input'!C39</f>
        <v>Bioresources data - Total number of sludge treatment schemes providing sludge thickening and dewatering</v>
      </c>
      <c r="D39" t="str">
        <f>'Consolidated Input'!D39</f>
        <v>nr</v>
      </c>
      <c r="E39" t="str">
        <f>'Consolidated Input'!E39</f>
        <v>Price Review 2024</v>
      </c>
      <c r="F39" s="45"/>
      <c r="G39" s="45"/>
      <c r="H39" s="45"/>
      <c r="I39" s="45"/>
      <c r="J39" s="45"/>
      <c r="K39" s="45"/>
      <c r="L39" s="45"/>
    </row>
    <row r="40" spans="1:12">
      <c r="A40" t="str">
        <f>'Consolidated Input'!A40</f>
        <v>NES</v>
      </c>
      <c r="B40" t="str">
        <f>'Consolidated Input'!B40</f>
        <v>CWW12_143TOT_PR24</v>
      </c>
      <c r="C40" t="str">
        <f>'Consolidated Input'!C40</f>
        <v>EA/NRW environmental programme bioresources (WINEP/NEP) - Sludge treatment - Thickening and/or dewatering; (WINEP/NEP) capex - Total</v>
      </c>
      <c r="D40" t="str">
        <f>'Consolidated Input'!D40</f>
        <v>£m</v>
      </c>
      <c r="E40" t="str">
        <f>'Consolidated Input'!E40</f>
        <v>Price Review 2024</v>
      </c>
      <c r="F40" s="45"/>
      <c r="G40" s="45"/>
      <c r="H40" s="45"/>
      <c r="I40" s="45"/>
      <c r="J40" s="45"/>
      <c r="K40" s="45"/>
      <c r="L40" s="45"/>
    </row>
    <row r="41" spans="1:12">
      <c r="A41" t="str">
        <f>'Consolidated Input'!A41</f>
        <v>NES</v>
      </c>
      <c r="B41" t="str">
        <f>'Consolidated Input'!B41</f>
        <v>CWW12_144TOT_PR24</v>
      </c>
      <c r="C41" t="str">
        <f>'Consolidated Input'!C41</f>
        <v>EA/NRW environmental programme bioresources (WINEP/NEP) - Sludge treatment -Thickening and/or dewatering; (WINEP/NEP) opex - Total</v>
      </c>
      <c r="D41" t="str">
        <f>'Consolidated Input'!D41</f>
        <v>£m</v>
      </c>
      <c r="E41" t="str">
        <f>'Consolidated Input'!E41</f>
        <v>Price Review 2024</v>
      </c>
      <c r="F41" s="45"/>
      <c r="G41" s="45"/>
      <c r="H41" s="45"/>
      <c r="I41" s="45"/>
      <c r="J41" s="45"/>
      <c r="K41" s="45"/>
      <c r="L41" s="45"/>
    </row>
    <row r="42" spans="1:12">
      <c r="A42" t="str">
        <f>'Consolidated Input'!A42</f>
        <v>NES</v>
      </c>
      <c r="B42" t="str">
        <f>'Consolidated Input'!B42</f>
        <v>CWW12_145TOT_PR24</v>
      </c>
      <c r="C42" t="str">
        <f>'Consolidated Input'!C42</f>
        <v>EA/NRW environmental programme bioresources (WINEP/NEP) - Sludge treatment - Thickening and/or dewatering; (WINEP/NEP) totex - Total</v>
      </c>
      <c r="D42" t="str">
        <f>'Consolidated Input'!D42</f>
        <v>£m</v>
      </c>
      <c r="E42" t="str">
        <f>'Consolidated Input'!E42</f>
        <v>Price Review 2024</v>
      </c>
      <c r="F42" s="45"/>
      <c r="G42" s="45"/>
      <c r="H42" s="45"/>
      <c r="I42" s="45"/>
      <c r="J42" s="45"/>
      <c r="K42" s="45"/>
      <c r="L42" s="45"/>
    </row>
    <row r="43" spans="1:12">
      <c r="A43" t="str">
        <f>'Consolidated Input'!A43</f>
        <v>NES</v>
      </c>
      <c r="B43" t="str">
        <f>'Consolidated Input'!B43</f>
        <v>CWW17_143TOT_PR24</v>
      </c>
      <c r="C43" t="str">
        <f>'Consolidated Input'!C43</f>
        <v>EA/NRW environmental programme bioresources (WINEP/NEP) - Sludge treatment - Thickening and/or dewatering; (WINEP/NEP) capex - Total</v>
      </c>
      <c r="D43" t="str">
        <f>'Consolidated Input'!D43</f>
        <v>£m</v>
      </c>
      <c r="E43" t="str">
        <f>'Consolidated Input'!E43</f>
        <v>Price Review 2024</v>
      </c>
      <c r="F43" s="45"/>
      <c r="G43" s="45"/>
      <c r="H43" s="45"/>
      <c r="I43" s="45"/>
      <c r="J43" s="45"/>
      <c r="K43" s="45"/>
      <c r="L43" s="45"/>
    </row>
    <row r="44" spans="1:12">
      <c r="A44" t="str">
        <f>'Consolidated Input'!A44</f>
        <v>NES</v>
      </c>
      <c r="B44" t="str">
        <f>'Consolidated Input'!B44</f>
        <v>CWW17_144TOT_PR24</v>
      </c>
      <c r="C44" t="str">
        <f>'Consolidated Input'!C44</f>
        <v>EA/NRW environmental programme bioresources (WINEP/NEP) - Sludge treatment -Thickening and/or dewatering; (WINEP/NEP) opex - Total</v>
      </c>
      <c r="D44" t="str">
        <f>'Consolidated Input'!D44</f>
        <v>£m</v>
      </c>
      <c r="E44" t="str">
        <f>'Consolidated Input'!E44</f>
        <v>Price Review 2024</v>
      </c>
      <c r="F44" s="45"/>
      <c r="G44" s="45"/>
      <c r="H44" s="45"/>
      <c r="I44" s="45"/>
      <c r="J44" s="45"/>
      <c r="K44" s="45"/>
      <c r="L44" s="45"/>
    </row>
    <row r="45" spans="1:12">
      <c r="A45" t="str">
        <f>'Consolidated Input'!A45</f>
        <v>NES</v>
      </c>
      <c r="B45" t="str">
        <f>'Consolidated Input'!B45</f>
        <v>CWW17_145TOT_PR24</v>
      </c>
      <c r="C45" t="str">
        <f>'Consolidated Input'!C45</f>
        <v>EA/NRW environmental programme bioresources (WINEP/NEP) - Sludge treatment - Thickening and/or dewatering; (WINEP/NEP) totex - Total</v>
      </c>
      <c r="D45" t="str">
        <f>'Consolidated Input'!D45</f>
        <v>£m</v>
      </c>
      <c r="E45" t="str">
        <f>'Consolidated Input'!E45</f>
        <v>Price Review 2024</v>
      </c>
      <c r="F45" s="45"/>
      <c r="G45" s="45"/>
      <c r="H45" s="45"/>
      <c r="I45" s="45"/>
      <c r="J45" s="45"/>
      <c r="K45" s="45"/>
      <c r="L45" s="45"/>
    </row>
    <row r="46" spans="1:12">
      <c r="A46" t="str">
        <f>'Consolidated Input'!A46</f>
        <v>NES</v>
      </c>
      <c r="B46" t="str">
        <f>'Consolidated Input'!B46</f>
        <v>CWW3_143TOT_PR24</v>
      </c>
      <c r="C46" t="str">
        <f>'Consolidated Input'!C46</f>
        <v>EA/NRW environmental programme bioresources (WINEP/NEP) - Sludge treatment - Thickening and/or dewatering; (WINEP/NEP) capex - Total</v>
      </c>
      <c r="D46" t="str">
        <f>'Consolidated Input'!D46</f>
        <v>£m</v>
      </c>
      <c r="E46" t="str">
        <f>'Consolidated Input'!E46</f>
        <v>Price Review 2024</v>
      </c>
      <c r="F46" s="45"/>
      <c r="G46" s="45"/>
      <c r="H46" s="45"/>
      <c r="I46" s="45"/>
      <c r="J46" s="45"/>
      <c r="K46" s="45"/>
      <c r="L46" s="45"/>
    </row>
    <row r="47" spans="1:12">
      <c r="A47" t="str">
        <f>'Consolidated Input'!A47</f>
        <v>NES</v>
      </c>
      <c r="B47" t="str">
        <f>'Consolidated Input'!B47</f>
        <v>CWW3_144TOT_PR24</v>
      </c>
      <c r="C47" t="str">
        <f>'Consolidated Input'!C47</f>
        <v>EA/NRW environmental programme bioresources (WINEP/NEP) - Sludge treatment -Thickening and/or dewatering; (WINEP/NEP) opex - Total</v>
      </c>
      <c r="D47" t="str">
        <f>'Consolidated Input'!D47</f>
        <v>£m</v>
      </c>
      <c r="E47" t="str">
        <f>'Consolidated Input'!E47</f>
        <v>Price Review 2024</v>
      </c>
      <c r="F47" s="45"/>
      <c r="G47" s="45"/>
      <c r="H47" s="45"/>
      <c r="I47" s="45"/>
      <c r="J47" s="45"/>
      <c r="K47" s="45"/>
      <c r="L47" s="45"/>
    </row>
    <row r="48" spans="1:12">
      <c r="A48" t="str">
        <f>'Consolidated Input'!A48</f>
        <v>NES</v>
      </c>
      <c r="B48" t="str">
        <f>'Consolidated Input'!B48</f>
        <v>CWW3_145TOT_PR24</v>
      </c>
      <c r="C48" t="str">
        <f>'Consolidated Input'!C48</f>
        <v>EA/NRW environmental programme bioresources (WINEP/NEP) - Sludge treatment - Thickening and/or dewatering; (WINEP/NEP) totex - Total</v>
      </c>
      <c r="D48" t="str">
        <f>'Consolidated Input'!D48</f>
        <v>£m</v>
      </c>
      <c r="E48" t="str">
        <f>'Consolidated Input'!E48</f>
        <v>Price Review 2024</v>
      </c>
      <c r="F48" s="45"/>
      <c r="G48" s="45"/>
      <c r="H48" s="45"/>
      <c r="I48" s="45"/>
      <c r="J48" s="45"/>
      <c r="K48" s="45"/>
      <c r="L48" s="45"/>
    </row>
    <row r="49" spans="1:13">
      <c r="A49" t="str">
        <f>'Consolidated Input'!A49</f>
        <v>NES</v>
      </c>
      <c r="B49" t="str">
        <f>'Consolidated Input'!B49</f>
        <v>BIO5_002_PR24</v>
      </c>
      <c r="C49" t="str">
        <f>'Consolidated Input'!C49</f>
        <v>Bioresources data - Tonnes of dry solids undertaking thickening/dewatering</v>
      </c>
      <c r="D49" t="str">
        <f>'Consolidated Input'!D49</f>
        <v>ttds/yr</v>
      </c>
      <c r="E49" t="str">
        <f>'Consolidated Input'!E49</f>
        <v>Price Review 2024</v>
      </c>
      <c r="F49" s="45"/>
      <c r="G49" s="45"/>
      <c r="H49" s="45"/>
      <c r="I49" s="45"/>
      <c r="J49" s="45"/>
      <c r="K49" s="45"/>
      <c r="L49" s="45"/>
    </row>
    <row r="50" spans="1:13">
      <c r="A50" t="str">
        <f>'Consolidated Input'!A50</f>
        <v>NES</v>
      </c>
      <c r="B50" t="str">
        <f>'Consolidated Input'!B50</f>
        <v>BIO5_007_PR24</v>
      </c>
      <c r="C50" t="str">
        <f>'Consolidated Input'!C50</f>
        <v>Bioresources data - Total number of sludge treatment schemes providing sludge thickening and dewatering</v>
      </c>
      <c r="D50" t="str">
        <f>'Consolidated Input'!D50</f>
        <v>nr</v>
      </c>
      <c r="E50" t="str">
        <f>'Consolidated Input'!E50</f>
        <v>Price Review 2024</v>
      </c>
      <c r="F50" s="45"/>
      <c r="G50" s="45"/>
      <c r="H50" s="45"/>
      <c r="I50" s="45"/>
      <c r="J50" s="45"/>
      <c r="K50" s="45"/>
      <c r="L50" s="45"/>
    </row>
    <row r="51" spans="1:13">
      <c r="A51" t="str">
        <f>'Consolidated Input'!A51</f>
        <v>SVE</v>
      </c>
      <c r="B51" t="str">
        <f>'Consolidated Input'!B51</f>
        <v>CWW12_143TOT_PR24</v>
      </c>
      <c r="C51" t="str">
        <f>'Consolidated Input'!C51</f>
        <v>EA/NRW environmental programme bioresources (WINEP/NEP) - Sludge treatment - Thickening and/or dewatering; (WINEP/NEP) capex - Total</v>
      </c>
      <c r="D51" t="str">
        <f>'Consolidated Input'!D51</f>
        <v>£m</v>
      </c>
      <c r="E51" t="str">
        <f>'Consolidated Input'!E51</f>
        <v>Price Review 2024</v>
      </c>
      <c r="F51" s="45"/>
      <c r="G51" s="45"/>
      <c r="H51" s="45"/>
      <c r="I51" s="45"/>
      <c r="J51" s="45"/>
      <c r="K51" s="45"/>
      <c r="L51" s="45"/>
    </row>
    <row r="52" spans="1:13">
      <c r="A52" t="str">
        <f>'Consolidated Input'!A52</f>
        <v>SVE</v>
      </c>
      <c r="B52" t="str">
        <f>'Consolidated Input'!B52</f>
        <v>CWW12_144TOT_PR24</v>
      </c>
      <c r="C52" t="str">
        <f>'Consolidated Input'!C52</f>
        <v>EA/NRW environmental programme bioresources (WINEP/NEP) - Sludge treatment -Thickening and/or dewatering; (WINEP/NEP) opex - Total</v>
      </c>
      <c r="D52" t="str">
        <f>'Consolidated Input'!D52</f>
        <v>£m</v>
      </c>
      <c r="E52" t="str">
        <f>'Consolidated Input'!E52</f>
        <v>Price Review 2024</v>
      </c>
      <c r="F52" s="45"/>
      <c r="G52" s="40"/>
      <c r="H52" s="45"/>
      <c r="I52" s="45"/>
      <c r="J52" s="45"/>
      <c r="K52" s="45"/>
      <c r="L52" s="45"/>
    </row>
    <row r="53" spans="1:13" ht="22.15">
      <c r="A53" t="str">
        <f>'Consolidated Input'!A53</f>
        <v>SVE</v>
      </c>
      <c r="B53" t="str">
        <f>'Consolidated Input'!B53</f>
        <v>CWW12_145TOT_PR24</v>
      </c>
      <c r="C53" t="str">
        <f>'Consolidated Input'!C53</f>
        <v>EA/NRW environmental programme bioresources (WINEP/NEP) - Sludge treatment - Thickening and/or dewatering; (WINEP/NEP) totex - Total</v>
      </c>
      <c r="D53" t="str">
        <f>'Consolidated Input'!D53</f>
        <v>£m</v>
      </c>
      <c r="E53" t="str">
        <f>'Consolidated Input'!E53</f>
        <v>Price Review 2024</v>
      </c>
      <c r="F53" s="45"/>
      <c r="G53" s="40">
        <f>F_Inputs!J60-7.409</f>
        <v>4.4998816472205201</v>
      </c>
      <c r="H53" s="42"/>
      <c r="I53" s="45"/>
      <c r="J53" s="45"/>
      <c r="K53" s="45"/>
      <c r="L53" s="45"/>
      <c r="M53" t="s">
        <v>135</v>
      </c>
    </row>
    <row r="54" spans="1:13">
      <c r="A54" t="str">
        <f>'Consolidated Input'!A54</f>
        <v>SVE</v>
      </c>
      <c r="B54" t="str">
        <f>'Consolidated Input'!B54</f>
        <v>CWW17_143TOT_PR24</v>
      </c>
      <c r="C54" t="str">
        <f>'Consolidated Input'!C54</f>
        <v>EA/NRW environmental programme bioresources (WINEP/NEP) - Sludge treatment - Thickening and/or dewatering; (WINEP/NEP) capex - Total</v>
      </c>
      <c r="D54" t="str">
        <f>'Consolidated Input'!D54</f>
        <v>£m</v>
      </c>
      <c r="E54" t="str">
        <f>'Consolidated Input'!E54</f>
        <v>Price Review 2024</v>
      </c>
      <c r="F54" s="45"/>
      <c r="G54" s="45"/>
      <c r="H54" s="45"/>
      <c r="I54" s="45"/>
      <c r="J54" s="45"/>
      <c r="K54" s="45"/>
      <c r="L54" s="45"/>
    </row>
    <row r="55" spans="1:13">
      <c r="A55" t="str">
        <f>'Consolidated Input'!A55</f>
        <v>SVE</v>
      </c>
      <c r="B55" t="str">
        <f>'Consolidated Input'!B55</f>
        <v>CWW17_144TOT_PR24</v>
      </c>
      <c r="C55" t="str">
        <f>'Consolidated Input'!C55</f>
        <v>EA/NRW environmental programme bioresources (WINEP/NEP) - Sludge treatment -Thickening and/or dewatering; (WINEP/NEP) opex - Total</v>
      </c>
      <c r="D55" t="str">
        <f>'Consolidated Input'!D55</f>
        <v>£m</v>
      </c>
      <c r="E55" t="str">
        <f>'Consolidated Input'!E55</f>
        <v>Price Review 2024</v>
      </c>
      <c r="F55" s="45"/>
      <c r="G55" s="45"/>
      <c r="H55" s="45"/>
      <c r="I55" s="45"/>
      <c r="J55" s="45"/>
      <c r="K55" s="45"/>
      <c r="L55" s="45"/>
    </row>
    <row r="56" spans="1:13">
      <c r="A56" t="str">
        <f>'Consolidated Input'!A56</f>
        <v>SVE</v>
      </c>
      <c r="B56" t="str">
        <f>'Consolidated Input'!B56</f>
        <v>CWW17_145TOT_PR24</v>
      </c>
      <c r="C56" t="str">
        <f>'Consolidated Input'!C56</f>
        <v>EA/NRW environmental programme bioresources (WINEP/NEP) - Sludge treatment - Thickening and/or dewatering; (WINEP/NEP) totex - Total</v>
      </c>
      <c r="D56" t="str">
        <f>'Consolidated Input'!D56</f>
        <v>£m</v>
      </c>
      <c r="E56" t="str">
        <f>'Consolidated Input'!E56</f>
        <v>Price Review 2024</v>
      </c>
      <c r="F56" s="45"/>
      <c r="G56" s="45"/>
      <c r="H56" s="45"/>
      <c r="I56" s="45"/>
      <c r="J56" s="45"/>
      <c r="K56" s="45"/>
      <c r="L56" s="45"/>
    </row>
    <row r="57" spans="1:13">
      <c r="A57" t="str">
        <f>'Consolidated Input'!A57</f>
        <v>SVE</v>
      </c>
      <c r="B57" t="str">
        <f>'Consolidated Input'!B57</f>
        <v>CWW3_143TOT_PR24</v>
      </c>
      <c r="C57" t="str">
        <f>'Consolidated Input'!C57</f>
        <v>EA/NRW environmental programme bioresources (WINEP/NEP) - Sludge treatment - Thickening and/or dewatering; (WINEP/NEP) capex - Total</v>
      </c>
      <c r="D57" t="str">
        <f>'Consolidated Input'!D57</f>
        <v>£m</v>
      </c>
      <c r="E57" t="str">
        <f>'Consolidated Input'!E57</f>
        <v>Price Review 2024</v>
      </c>
      <c r="F57" s="45"/>
      <c r="G57" s="45"/>
      <c r="H57" s="45"/>
      <c r="I57" s="45"/>
      <c r="J57" s="45"/>
      <c r="K57" s="45"/>
      <c r="L57" s="45"/>
    </row>
    <row r="58" spans="1:13">
      <c r="A58" t="str">
        <f>'Consolidated Input'!A58</f>
        <v>SVE</v>
      </c>
      <c r="B58" t="str">
        <f>'Consolidated Input'!B58</f>
        <v>CWW3_144TOT_PR24</v>
      </c>
      <c r="C58" t="str">
        <f>'Consolidated Input'!C58</f>
        <v>EA/NRW environmental programme bioresources (WINEP/NEP) - Sludge treatment -Thickening and/or dewatering; (WINEP/NEP) opex - Total</v>
      </c>
      <c r="D58" t="str">
        <f>'Consolidated Input'!D58</f>
        <v>£m</v>
      </c>
      <c r="E58" t="str">
        <f>'Consolidated Input'!E58</f>
        <v>Price Review 2024</v>
      </c>
      <c r="F58" s="45"/>
      <c r="G58" s="45"/>
      <c r="H58" s="45"/>
      <c r="I58" s="45"/>
      <c r="J58" s="45"/>
      <c r="K58" s="45"/>
      <c r="L58" s="45"/>
    </row>
    <row r="59" spans="1:13">
      <c r="A59" t="str">
        <f>'Consolidated Input'!A59</f>
        <v>SVE</v>
      </c>
      <c r="B59" t="str">
        <f>'Consolidated Input'!B59</f>
        <v>CWW3_145TOT_PR24</v>
      </c>
      <c r="C59" t="str">
        <f>'Consolidated Input'!C59</f>
        <v>EA/NRW environmental programme bioresources (WINEP/NEP) - Sludge treatment - Thickening and/or dewatering; (WINEP/NEP) totex - Total</v>
      </c>
      <c r="D59" t="str">
        <f>'Consolidated Input'!D59</f>
        <v>£m</v>
      </c>
      <c r="E59" t="str">
        <f>'Consolidated Input'!E59</f>
        <v>Price Review 2024</v>
      </c>
      <c r="F59" s="45"/>
      <c r="G59" s="45"/>
      <c r="H59" s="45"/>
      <c r="I59" s="45"/>
      <c r="J59" s="45"/>
      <c r="K59" s="45"/>
      <c r="L59" s="45"/>
    </row>
    <row r="60" spans="1:13">
      <c r="A60" t="str">
        <f>'Consolidated Input'!A60</f>
        <v>SVE</v>
      </c>
      <c r="B60" t="str">
        <f>'Consolidated Input'!B60</f>
        <v>BIO5_002_PR24</v>
      </c>
      <c r="C60" t="str">
        <f>'Consolidated Input'!C60</f>
        <v>Bioresources data - Tonnes of dry solids undertaking thickening/dewatering</v>
      </c>
      <c r="D60" t="str">
        <f>'Consolidated Input'!D60</f>
        <v>ttds/yr</v>
      </c>
      <c r="E60" t="str">
        <f>'Consolidated Input'!E60</f>
        <v>Price Review 2024</v>
      </c>
      <c r="F60" s="45"/>
      <c r="G60" s="45"/>
      <c r="H60" s="45"/>
      <c r="I60" s="45"/>
      <c r="J60" s="45"/>
      <c r="K60" s="45"/>
      <c r="L60" s="45"/>
    </row>
    <row r="61" spans="1:13">
      <c r="A61" t="str">
        <f>'Consolidated Input'!A61</f>
        <v>SVE</v>
      </c>
      <c r="B61" t="str">
        <f>'Consolidated Input'!B61</f>
        <v>BIO5_007_PR24</v>
      </c>
      <c r="C61" t="str">
        <f>'Consolidated Input'!C61</f>
        <v>Bioresources data - Total number of sludge treatment schemes providing sludge thickening and dewatering</v>
      </c>
      <c r="D61" t="str">
        <f>'Consolidated Input'!D61</f>
        <v>nr</v>
      </c>
      <c r="E61" t="str">
        <f>'Consolidated Input'!E61</f>
        <v>Price Review 2024</v>
      </c>
      <c r="F61" s="45"/>
      <c r="G61" s="45"/>
      <c r="H61" s="45"/>
      <c r="I61" s="45"/>
      <c r="J61" s="45"/>
      <c r="K61" s="45"/>
      <c r="L61" s="45"/>
    </row>
    <row r="62" spans="1:13">
      <c r="A62" t="str">
        <f>'Consolidated Input'!A62</f>
        <v>SWB</v>
      </c>
      <c r="B62" t="str">
        <f>'Consolidated Input'!B62</f>
        <v>CWW12_143TOT_PR24</v>
      </c>
      <c r="C62" t="str">
        <f>'Consolidated Input'!C62</f>
        <v>EA/NRW environmental programme bioresources (WINEP/NEP) - Sludge treatment - Thickening and/or dewatering; (WINEP/NEP) capex - Total</v>
      </c>
      <c r="D62" t="str">
        <f>'Consolidated Input'!D62</f>
        <v>£m</v>
      </c>
      <c r="E62" t="str">
        <f>'Consolidated Input'!E62</f>
        <v>Price Review 2024</v>
      </c>
      <c r="F62" s="45"/>
      <c r="G62" s="45"/>
      <c r="H62" s="45"/>
      <c r="I62" s="45"/>
      <c r="J62" s="45"/>
      <c r="K62" s="45"/>
      <c r="L62" s="45"/>
    </row>
    <row r="63" spans="1:13">
      <c r="A63" t="str">
        <f>'Consolidated Input'!A63</f>
        <v>SWB</v>
      </c>
      <c r="B63" t="str">
        <f>'Consolidated Input'!B63</f>
        <v>CWW12_144TOT_PR24</v>
      </c>
      <c r="C63" t="str">
        <f>'Consolidated Input'!C63</f>
        <v>EA/NRW environmental programme bioresources (WINEP/NEP) - Sludge treatment -Thickening and/or dewatering; (WINEP/NEP) opex - Total</v>
      </c>
      <c r="D63" t="str">
        <f>'Consolidated Input'!D63</f>
        <v>£m</v>
      </c>
      <c r="E63" t="str">
        <f>'Consolidated Input'!E63</f>
        <v>Price Review 2024</v>
      </c>
      <c r="F63" s="45"/>
      <c r="G63" s="45"/>
      <c r="H63" s="45"/>
      <c r="I63" s="45"/>
      <c r="J63" s="45"/>
      <c r="K63" s="45"/>
      <c r="L63" s="45"/>
    </row>
    <row r="64" spans="1:13">
      <c r="A64" t="str">
        <f>'Consolidated Input'!A64</f>
        <v>SWB</v>
      </c>
      <c r="B64" t="str">
        <f>'Consolidated Input'!B64</f>
        <v>CWW12_145TOT_PR24</v>
      </c>
      <c r="C64" t="str">
        <f>'Consolidated Input'!C64</f>
        <v>EA/NRW environmental programme bioresources (WINEP/NEP) - Sludge treatment - Thickening and/or dewatering; (WINEP/NEP) totex - Total</v>
      </c>
      <c r="D64" t="str">
        <f>'Consolidated Input'!D64</f>
        <v>£m</v>
      </c>
      <c r="E64" t="str">
        <f>'Consolidated Input'!E64</f>
        <v>Price Review 2024</v>
      </c>
      <c r="F64" s="45"/>
      <c r="G64" s="45"/>
      <c r="H64" s="45"/>
      <c r="I64" s="45"/>
      <c r="J64" s="45"/>
      <c r="K64" s="45"/>
      <c r="L64" s="45"/>
    </row>
    <row r="65" spans="1:13">
      <c r="A65" t="str">
        <f>'Consolidated Input'!A65</f>
        <v>SWB</v>
      </c>
      <c r="B65" t="str">
        <f>'Consolidated Input'!B65</f>
        <v>CWW17_143TOT_PR24</v>
      </c>
      <c r="C65" t="str">
        <f>'Consolidated Input'!C65</f>
        <v>EA/NRW environmental programme bioresources (WINEP/NEP) - Sludge treatment - Thickening and/or dewatering; (WINEP/NEP) capex - Total</v>
      </c>
      <c r="D65" t="str">
        <f>'Consolidated Input'!D65</f>
        <v>£m</v>
      </c>
      <c r="E65" t="str">
        <f>'Consolidated Input'!E65</f>
        <v>Price Review 2024</v>
      </c>
      <c r="F65" s="45"/>
      <c r="G65" s="45"/>
      <c r="H65" s="45"/>
      <c r="I65" s="45"/>
      <c r="J65" s="45"/>
      <c r="K65" s="45"/>
      <c r="L65" s="45"/>
    </row>
    <row r="66" spans="1:13">
      <c r="A66" t="str">
        <f>'Consolidated Input'!A66</f>
        <v>SWB</v>
      </c>
      <c r="B66" t="str">
        <f>'Consolidated Input'!B66</f>
        <v>CWW17_144TOT_PR24</v>
      </c>
      <c r="C66" t="str">
        <f>'Consolidated Input'!C66</f>
        <v>EA/NRW environmental programme bioresources (WINEP/NEP) - Sludge treatment -Thickening and/or dewatering; (WINEP/NEP) opex - Total</v>
      </c>
      <c r="D66" t="str">
        <f>'Consolidated Input'!D66</f>
        <v>£m</v>
      </c>
      <c r="E66" t="str">
        <f>'Consolidated Input'!E66</f>
        <v>Price Review 2024</v>
      </c>
      <c r="F66" s="45"/>
      <c r="G66" s="45"/>
      <c r="H66" s="45"/>
      <c r="I66" s="45"/>
      <c r="J66" s="45"/>
      <c r="K66" s="45"/>
      <c r="L66" s="45"/>
    </row>
    <row r="67" spans="1:13">
      <c r="A67" t="str">
        <f>'Consolidated Input'!A67</f>
        <v>SWB</v>
      </c>
      <c r="B67" t="str">
        <f>'Consolidated Input'!B67</f>
        <v>CWW17_145TOT_PR24</v>
      </c>
      <c r="C67" t="str">
        <f>'Consolidated Input'!C67</f>
        <v>EA/NRW environmental programme bioresources (WINEP/NEP) - Sludge treatment - Thickening and/or dewatering; (WINEP/NEP) totex - Total</v>
      </c>
      <c r="D67" t="str">
        <f>'Consolidated Input'!D67</f>
        <v>£m</v>
      </c>
      <c r="E67" t="str">
        <f>'Consolidated Input'!E67</f>
        <v>Price Review 2024</v>
      </c>
      <c r="F67" s="45"/>
      <c r="G67" s="45"/>
      <c r="H67" s="45"/>
      <c r="I67" s="45"/>
      <c r="J67" s="45"/>
      <c r="K67" s="45"/>
      <c r="L67" s="45"/>
    </row>
    <row r="68" spans="1:13">
      <c r="A68" t="str">
        <f>'Consolidated Input'!A68</f>
        <v>SWB</v>
      </c>
      <c r="B68" t="str">
        <f>'Consolidated Input'!B68</f>
        <v>CWW3_143TOT_PR24</v>
      </c>
      <c r="C68" t="str">
        <f>'Consolidated Input'!C68</f>
        <v>EA/NRW environmental programme bioresources (WINEP/NEP) - Sludge treatment - Thickening and/or dewatering; (WINEP/NEP) capex - Total</v>
      </c>
      <c r="D68" t="str">
        <f>'Consolidated Input'!D68</f>
        <v>£m</v>
      </c>
      <c r="E68" t="str">
        <f>'Consolidated Input'!E68</f>
        <v>Price Review 2024</v>
      </c>
      <c r="F68" s="45"/>
      <c r="G68" s="45"/>
      <c r="H68" s="45"/>
      <c r="I68" s="45"/>
      <c r="J68" s="45"/>
      <c r="K68" s="45"/>
      <c r="L68" s="45"/>
      <c r="M68" s="28"/>
    </row>
    <row r="69" spans="1:13">
      <c r="A69" t="str">
        <f>'Consolidated Input'!A69</f>
        <v>SWB</v>
      </c>
      <c r="B69" t="str">
        <f>'Consolidated Input'!B69</f>
        <v>CWW3_144TOT_PR24</v>
      </c>
      <c r="C69" t="str">
        <f>'Consolidated Input'!C69</f>
        <v>EA/NRW environmental programme bioresources (WINEP/NEP) - Sludge treatment -Thickening and/or dewatering; (WINEP/NEP) opex - Total</v>
      </c>
      <c r="D69" t="str">
        <f>'Consolidated Input'!D69</f>
        <v>£m</v>
      </c>
      <c r="E69" t="str">
        <f>'Consolidated Input'!E69</f>
        <v>Price Review 2024</v>
      </c>
      <c r="F69" s="45"/>
      <c r="G69" s="45"/>
      <c r="H69" s="45"/>
      <c r="I69" s="40">
        <v>0.51900000000000002</v>
      </c>
      <c r="J69" s="40">
        <v>1.0049999999999999</v>
      </c>
      <c r="K69" s="40">
        <v>1.73</v>
      </c>
      <c r="L69" s="40">
        <v>2.6080000000000001</v>
      </c>
      <c r="M69" t="s">
        <v>136</v>
      </c>
    </row>
    <row r="70" spans="1:13">
      <c r="A70" t="str">
        <f>'Consolidated Input'!A70</f>
        <v>SWB</v>
      </c>
      <c r="B70" t="str">
        <f>'Consolidated Input'!B70</f>
        <v>CWW3_145TOT_PR24</v>
      </c>
      <c r="C70" t="str">
        <f>'Consolidated Input'!C70</f>
        <v>EA/NRW environmental programme bioresources (WINEP/NEP) - Sludge treatment - Thickening and/or dewatering; (WINEP/NEP) totex - Total</v>
      </c>
      <c r="D70" t="str">
        <f>'Consolidated Input'!D70</f>
        <v>£m</v>
      </c>
      <c r="E70" t="str">
        <f>'Consolidated Input'!E70</f>
        <v>Price Review 2024</v>
      </c>
      <c r="F70" s="45"/>
      <c r="G70" s="45"/>
      <c r="H70" s="45"/>
      <c r="I70" s="40">
        <f ca="1">I69+'Consolidated Input'!I68</f>
        <v>6.8490000000000002</v>
      </c>
      <c r="J70" s="40">
        <f ca="1">J69+'Consolidated Input'!J68</f>
        <v>8.6009999999999991</v>
      </c>
      <c r="K70" s="40">
        <f ca="1">K69+'Consolidated Input'!K68</f>
        <v>8.06</v>
      </c>
      <c r="L70" s="40">
        <f ca="1">L69+'Consolidated Input'!L68</f>
        <v>5.1379999999999999</v>
      </c>
    </row>
    <row r="71" spans="1:13">
      <c r="A71" t="str">
        <f>'Consolidated Input'!A71</f>
        <v>SWB</v>
      </c>
      <c r="B71" t="str">
        <f>'Consolidated Input'!B71</f>
        <v>BIO5_002_PR24</v>
      </c>
      <c r="C71" t="str">
        <f>'Consolidated Input'!C71</f>
        <v>Bioresources data - Tonnes of dry solids undertaking thickening/dewatering</v>
      </c>
      <c r="D71" t="str">
        <f>'Consolidated Input'!D71</f>
        <v>ttds/yr</v>
      </c>
      <c r="E71" t="str">
        <f>'Consolidated Input'!E71</f>
        <v>Price Review 2024</v>
      </c>
      <c r="F71" s="45"/>
      <c r="G71" s="45"/>
      <c r="H71" s="45"/>
      <c r="I71" s="45"/>
      <c r="J71" s="45"/>
      <c r="K71" s="45"/>
      <c r="L71" s="45"/>
    </row>
    <row r="72" spans="1:13">
      <c r="A72" t="str">
        <f>'Consolidated Input'!A72</f>
        <v>SWB</v>
      </c>
      <c r="B72" t="str">
        <f>'Consolidated Input'!B72</f>
        <v>BIO5_007_PR24</v>
      </c>
      <c r="C72" t="str">
        <f>'Consolidated Input'!C72</f>
        <v>Bioresources data - Total number of sludge treatment schemes providing sludge thickening and dewatering</v>
      </c>
      <c r="D72" t="str">
        <f>'Consolidated Input'!D72</f>
        <v>nr</v>
      </c>
      <c r="E72" t="str">
        <f>'Consolidated Input'!E72</f>
        <v>Price Review 2024</v>
      </c>
      <c r="F72" s="45"/>
      <c r="G72" s="45"/>
      <c r="H72" s="45"/>
      <c r="I72" s="45"/>
      <c r="J72" s="45"/>
      <c r="K72" s="45"/>
      <c r="L72" s="45"/>
    </row>
    <row r="73" spans="1:13">
      <c r="A73" t="str">
        <f>'Consolidated Input'!A73</f>
        <v>SRN</v>
      </c>
      <c r="B73" t="str">
        <f>'Consolidated Input'!B73</f>
        <v>CWW12_143TOT_PR24</v>
      </c>
      <c r="C73" t="str">
        <f>'Consolidated Input'!C73</f>
        <v>EA/NRW environmental programme bioresources (WINEP/NEP) - Sludge treatment - Thickening and/or dewatering; (WINEP/NEP) capex - Total</v>
      </c>
      <c r="D73" t="str">
        <f>'Consolidated Input'!D73</f>
        <v>£m</v>
      </c>
      <c r="E73" t="str">
        <f>'Consolidated Input'!E73</f>
        <v>Price Review 2024</v>
      </c>
      <c r="F73" s="45"/>
      <c r="G73" s="45"/>
      <c r="H73" s="45"/>
      <c r="I73" s="45"/>
      <c r="J73" s="45"/>
      <c r="K73" s="45"/>
      <c r="L73" s="45"/>
    </row>
    <row r="74" spans="1:13">
      <c r="A74" t="str">
        <f>'Consolidated Input'!A74</f>
        <v>SRN</v>
      </c>
      <c r="B74" t="str">
        <f>'Consolidated Input'!B74</f>
        <v>CWW12_144TOT_PR24</v>
      </c>
      <c r="C74" t="str">
        <f>'Consolidated Input'!C74</f>
        <v>EA/NRW environmental programme bioresources (WINEP/NEP) - Sludge treatment -Thickening and/or dewatering; (WINEP/NEP) opex - Total</v>
      </c>
      <c r="D74" t="str">
        <f>'Consolidated Input'!D74</f>
        <v>£m</v>
      </c>
      <c r="E74" t="str">
        <f>'Consolidated Input'!E74</f>
        <v>Price Review 2024</v>
      </c>
      <c r="F74" s="45"/>
      <c r="G74" s="45"/>
      <c r="H74" s="45"/>
      <c r="I74" s="45"/>
      <c r="J74" s="45"/>
      <c r="K74" s="45"/>
      <c r="L74" s="45"/>
    </row>
    <row r="75" spans="1:13">
      <c r="A75" t="str">
        <f>'Consolidated Input'!A75</f>
        <v>SRN</v>
      </c>
      <c r="B75" t="str">
        <f>'Consolidated Input'!B75</f>
        <v>CWW12_145TOT_PR24</v>
      </c>
      <c r="C75" t="str">
        <f>'Consolidated Input'!C75</f>
        <v>EA/NRW environmental programme bioresources (WINEP/NEP) - Sludge treatment - Thickening and/or dewatering; (WINEP/NEP) totex - Total</v>
      </c>
      <c r="D75" t="str">
        <f>'Consolidated Input'!D75</f>
        <v>£m</v>
      </c>
      <c r="E75" t="str">
        <f>'Consolidated Input'!E75</f>
        <v>Price Review 2024</v>
      </c>
      <c r="F75" s="45"/>
      <c r="G75" s="45"/>
      <c r="H75" s="45"/>
      <c r="I75" s="45"/>
      <c r="J75" s="45"/>
      <c r="K75" s="45"/>
      <c r="L75" s="45"/>
    </row>
    <row r="76" spans="1:13">
      <c r="A76" t="str">
        <f>'Consolidated Input'!A76</f>
        <v>SRN</v>
      </c>
      <c r="B76" t="str">
        <f>'Consolidated Input'!B76</f>
        <v>CWW17_143TOT_PR24</v>
      </c>
      <c r="C76" t="str">
        <f>'Consolidated Input'!C76</f>
        <v>EA/NRW environmental programme bioresources (WINEP/NEP) - Sludge treatment - Thickening and/or dewatering; (WINEP/NEP) capex - Total</v>
      </c>
      <c r="D76" t="str">
        <f>'Consolidated Input'!D76</f>
        <v>£m</v>
      </c>
      <c r="E76" t="str">
        <f>'Consolidated Input'!E76</f>
        <v>Price Review 2024</v>
      </c>
      <c r="F76" s="45"/>
      <c r="G76" s="45"/>
      <c r="H76" s="45"/>
      <c r="I76" s="45"/>
      <c r="J76" s="45"/>
      <c r="K76" s="45"/>
      <c r="L76" s="45"/>
    </row>
    <row r="77" spans="1:13">
      <c r="A77" t="str">
        <f>'Consolidated Input'!A77</f>
        <v>SRN</v>
      </c>
      <c r="B77" t="str">
        <f>'Consolidated Input'!B77</f>
        <v>CWW17_144TOT_PR24</v>
      </c>
      <c r="C77" t="str">
        <f>'Consolidated Input'!C77</f>
        <v>EA/NRW environmental programme bioresources (WINEP/NEP) - Sludge treatment -Thickening and/or dewatering; (WINEP/NEP) opex - Total</v>
      </c>
      <c r="D77" t="str">
        <f>'Consolidated Input'!D77</f>
        <v>£m</v>
      </c>
      <c r="E77" t="str">
        <f>'Consolidated Input'!E77</f>
        <v>Price Review 2024</v>
      </c>
      <c r="F77" s="45"/>
      <c r="G77" s="45"/>
      <c r="H77" s="45"/>
      <c r="I77" s="45"/>
      <c r="J77" s="45"/>
      <c r="K77" s="45"/>
      <c r="L77" s="45"/>
    </row>
    <row r="78" spans="1:13">
      <c r="A78" t="str">
        <f>'Consolidated Input'!A78</f>
        <v>SRN</v>
      </c>
      <c r="B78" t="str">
        <f>'Consolidated Input'!B78</f>
        <v>CWW17_145TOT_PR24</v>
      </c>
      <c r="C78" t="str">
        <f>'Consolidated Input'!C78</f>
        <v>EA/NRW environmental programme bioresources (WINEP/NEP) - Sludge treatment - Thickening and/or dewatering; (WINEP/NEP) totex - Total</v>
      </c>
      <c r="D78" t="str">
        <f>'Consolidated Input'!D78</f>
        <v>£m</v>
      </c>
      <c r="E78" t="str">
        <f>'Consolidated Input'!E78</f>
        <v>Price Review 2024</v>
      </c>
      <c r="F78" s="45"/>
      <c r="G78" s="45"/>
      <c r="H78" s="45"/>
      <c r="I78" s="45"/>
      <c r="J78" s="45"/>
      <c r="K78" s="45"/>
      <c r="L78" s="45"/>
    </row>
    <row r="79" spans="1:13">
      <c r="A79" t="str">
        <f>'Consolidated Input'!A79</f>
        <v>SRN</v>
      </c>
      <c r="B79" t="str">
        <f>'Consolidated Input'!B79</f>
        <v>CWW3_143TOT_PR24</v>
      </c>
      <c r="C79" t="str">
        <f>'Consolidated Input'!C79</f>
        <v>EA/NRW environmental programme bioresources (WINEP/NEP) - Sludge treatment - Thickening and/or dewatering; (WINEP/NEP) capex - Total</v>
      </c>
      <c r="D79" t="str">
        <f>'Consolidated Input'!D79</f>
        <v>£m</v>
      </c>
      <c r="E79" t="str">
        <f>'Consolidated Input'!E79</f>
        <v>Price Review 2024</v>
      </c>
      <c r="F79" s="45"/>
      <c r="G79" s="45"/>
      <c r="H79" s="45"/>
      <c r="I79" s="45"/>
      <c r="J79" s="45"/>
      <c r="K79" s="45"/>
      <c r="L79" s="45"/>
    </row>
    <row r="80" spans="1:13">
      <c r="A80" t="str">
        <f>'Consolidated Input'!A80</f>
        <v>SRN</v>
      </c>
      <c r="B80" t="str">
        <f>'Consolidated Input'!B80</f>
        <v>CWW3_144TOT_PR24</v>
      </c>
      <c r="C80" t="str">
        <f>'Consolidated Input'!C80</f>
        <v>EA/NRW environmental programme bioresources (WINEP/NEP) - Sludge treatment -Thickening and/or dewatering; (WINEP/NEP) opex - Total</v>
      </c>
      <c r="D80" t="str">
        <f>'Consolidated Input'!D80</f>
        <v>£m</v>
      </c>
      <c r="E80" t="str">
        <f>'Consolidated Input'!E80</f>
        <v>Price Review 2024</v>
      </c>
      <c r="F80" s="45"/>
      <c r="G80" s="45"/>
      <c r="H80" s="45"/>
      <c r="I80" s="45"/>
      <c r="J80" s="45"/>
      <c r="K80" s="45"/>
      <c r="L80" s="45"/>
    </row>
    <row r="81" spans="1:12">
      <c r="A81" t="str">
        <f>'Consolidated Input'!A81</f>
        <v>SRN</v>
      </c>
      <c r="B81" t="str">
        <f>'Consolidated Input'!B81</f>
        <v>CWW3_145TOT_PR24</v>
      </c>
      <c r="C81" t="str">
        <f>'Consolidated Input'!C81</f>
        <v>EA/NRW environmental programme bioresources (WINEP/NEP) - Sludge treatment - Thickening and/or dewatering; (WINEP/NEP) totex - Total</v>
      </c>
      <c r="D81" t="str">
        <f>'Consolidated Input'!D81</f>
        <v>£m</v>
      </c>
      <c r="E81" t="str">
        <f>'Consolidated Input'!E81</f>
        <v>Price Review 2024</v>
      </c>
      <c r="F81" s="45"/>
      <c r="G81" s="45"/>
      <c r="H81" s="45"/>
      <c r="I81" s="45"/>
      <c r="J81" s="45"/>
      <c r="K81" s="45"/>
      <c r="L81" s="45"/>
    </row>
    <row r="82" spans="1:12">
      <c r="A82" t="str">
        <f>'Consolidated Input'!A82</f>
        <v>SRN</v>
      </c>
      <c r="B82" t="str">
        <f>'Consolidated Input'!B82</f>
        <v>BIO5_002_PR24</v>
      </c>
      <c r="C82" t="str">
        <f>'Consolidated Input'!C82</f>
        <v>Bioresources data - Tonnes of dry solids undertaking thickening/dewatering</v>
      </c>
      <c r="D82" t="str">
        <f>'Consolidated Input'!D82</f>
        <v>ttds/yr</v>
      </c>
      <c r="E82" t="str">
        <f>'Consolidated Input'!E82</f>
        <v>Price Review 2024</v>
      </c>
      <c r="F82" s="45"/>
      <c r="G82" s="45"/>
      <c r="H82" s="45"/>
      <c r="I82" s="45"/>
      <c r="J82" s="45"/>
      <c r="K82" s="45"/>
      <c r="L82" s="45"/>
    </row>
    <row r="83" spans="1:12">
      <c r="A83" t="str">
        <f>'Consolidated Input'!A83</f>
        <v>SRN</v>
      </c>
      <c r="B83" t="str">
        <f>'Consolidated Input'!B83</f>
        <v>BIO5_007_PR24</v>
      </c>
      <c r="C83" t="str">
        <f>'Consolidated Input'!C83</f>
        <v>Bioresources data - Total number of sludge treatment schemes providing sludge thickening and dewatering</v>
      </c>
      <c r="D83" t="str">
        <f>'Consolidated Input'!D83</f>
        <v>nr</v>
      </c>
      <c r="E83" t="str">
        <f>'Consolidated Input'!E83</f>
        <v>Price Review 2024</v>
      </c>
      <c r="F83" s="45"/>
      <c r="G83" s="45"/>
      <c r="H83" s="45"/>
      <c r="I83" s="45"/>
      <c r="J83" s="45"/>
      <c r="K83" s="45"/>
      <c r="L83" s="45"/>
    </row>
    <row r="84" spans="1:12">
      <c r="A84" t="str">
        <f>'Consolidated Input'!A84</f>
        <v>TMS</v>
      </c>
      <c r="B84" t="str">
        <f>'Consolidated Input'!B84</f>
        <v>CWW12_143TOT_PR24</v>
      </c>
      <c r="C84" t="str">
        <f>'Consolidated Input'!C84</f>
        <v>EA/NRW environmental programme bioresources (WINEP/NEP) - Sludge treatment - Thickening and/or dewatering; (WINEP/NEP) capex - Total</v>
      </c>
      <c r="D84" t="str">
        <f>'Consolidated Input'!D84</f>
        <v>£m</v>
      </c>
      <c r="E84" t="str">
        <f>'Consolidated Input'!E84</f>
        <v>Price Review 2024</v>
      </c>
      <c r="F84" s="45"/>
      <c r="G84" s="45"/>
      <c r="H84" s="45"/>
      <c r="I84" s="45"/>
      <c r="J84" s="45"/>
      <c r="K84" s="45"/>
      <c r="L84" s="45"/>
    </row>
    <row r="85" spans="1:12">
      <c r="A85" t="str">
        <f>'Consolidated Input'!A85</f>
        <v>TMS</v>
      </c>
      <c r="B85" t="str">
        <f>'Consolidated Input'!B85</f>
        <v>CWW12_144TOT_PR24</v>
      </c>
      <c r="C85" t="str">
        <f>'Consolidated Input'!C85</f>
        <v>EA/NRW environmental programme bioresources (WINEP/NEP) - Sludge treatment -Thickening and/or dewatering; (WINEP/NEP) opex - Total</v>
      </c>
      <c r="D85" t="str">
        <f>'Consolidated Input'!D85</f>
        <v>£m</v>
      </c>
      <c r="E85" t="str">
        <f>'Consolidated Input'!E85</f>
        <v>Price Review 2024</v>
      </c>
      <c r="F85" s="45"/>
      <c r="G85" s="45"/>
      <c r="H85" s="45"/>
      <c r="I85" s="45"/>
      <c r="J85" s="45"/>
      <c r="K85" s="45"/>
      <c r="L85" s="45"/>
    </row>
    <row r="86" spans="1:12">
      <c r="A86" t="str">
        <f>'Consolidated Input'!A86</f>
        <v>TMS</v>
      </c>
      <c r="B86" t="str">
        <f>'Consolidated Input'!B86</f>
        <v>CWW12_145TOT_PR24</v>
      </c>
      <c r="C86" t="str">
        <f>'Consolidated Input'!C86</f>
        <v>EA/NRW environmental programme bioresources (WINEP/NEP) - Sludge treatment - Thickening and/or dewatering; (WINEP/NEP) totex - Total</v>
      </c>
      <c r="D86" t="str">
        <f>'Consolidated Input'!D86</f>
        <v>£m</v>
      </c>
      <c r="E86" t="str">
        <f>'Consolidated Input'!E86</f>
        <v>Price Review 2024</v>
      </c>
      <c r="F86" s="45"/>
      <c r="G86" s="45"/>
      <c r="H86" s="45"/>
      <c r="I86" s="45"/>
      <c r="J86" s="45"/>
      <c r="K86" s="45"/>
      <c r="L86" s="45"/>
    </row>
    <row r="87" spans="1:12">
      <c r="A87" t="str">
        <f>'Consolidated Input'!A87</f>
        <v>TMS</v>
      </c>
      <c r="B87" t="str">
        <f>'Consolidated Input'!B87</f>
        <v>CWW17_143TOT_PR24</v>
      </c>
      <c r="C87" t="str">
        <f>'Consolidated Input'!C87</f>
        <v>EA/NRW environmental programme bioresources (WINEP/NEP) - Sludge treatment - Thickening and/or dewatering; (WINEP/NEP) capex - Total</v>
      </c>
      <c r="D87" t="str">
        <f>'Consolidated Input'!D87</f>
        <v>£m</v>
      </c>
      <c r="E87" t="str">
        <f>'Consolidated Input'!E87</f>
        <v>Price Review 2024</v>
      </c>
      <c r="F87" s="45"/>
      <c r="G87" s="45"/>
      <c r="H87" s="45"/>
      <c r="I87" s="45"/>
      <c r="J87" s="45"/>
      <c r="K87" s="45"/>
      <c r="L87" s="45"/>
    </row>
    <row r="88" spans="1:12">
      <c r="A88" t="str">
        <f>'Consolidated Input'!A88</f>
        <v>TMS</v>
      </c>
      <c r="B88" t="str">
        <f>'Consolidated Input'!B88</f>
        <v>CWW17_144TOT_PR24</v>
      </c>
      <c r="C88" t="str">
        <f>'Consolidated Input'!C88</f>
        <v>EA/NRW environmental programme bioresources (WINEP/NEP) - Sludge treatment -Thickening and/or dewatering; (WINEP/NEP) opex - Total</v>
      </c>
      <c r="D88" t="str">
        <f>'Consolidated Input'!D88</f>
        <v>£m</v>
      </c>
      <c r="E88" t="str">
        <f>'Consolidated Input'!E88</f>
        <v>Price Review 2024</v>
      </c>
      <c r="F88" s="45"/>
      <c r="G88" s="45"/>
      <c r="H88" s="45"/>
      <c r="I88" s="45"/>
      <c r="J88" s="45"/>
      <c r="K88" s="45"/>
      <c r="L88" s="45"/>
    </row>
    <row r="89" spans="1:12">
      <c r="A89" t="str">
        <f>'Consolidated Input'!A89</f>
        <v>TMS</v>
      </c>
      <c r="B89" t="str">
        <f>'Consolidated Input'!B89</f>
        <v>CWW17_145TOT_PR24</v>
      </c>
      <c r="C89" t="str">
        <f>'Consolidated Input'!C89</f>
        <v>EA/NRW environmental programme bioresources (WINEP/NEP) - Sludge treatment - Thickening and/or dewatering; (WINEP/NEP) totex - Total</v>
      </c>
      <c r="D89" t="str">
        <f>'Consolidated Input'!D89</f>
        <v>£m</v>
      </c>
      <c r="E89" t="str">
        <f>'Consolidated Input'!E89</f>
        <v>Price Review 2024</v>
      </c>
      <c r="F89" s="45"/>
      <c r="G89" s="45"/>
      <c r="H89" s="45"/>
      <c r="I89" s="45"/>
      <c r="J89" s="45"/>
      <c r="K89" s="45"/>
      <c r="L89" s="45"/>
    </row>
    <row r="90" spans="1:12">
      <c r="A90" t="str">
        <f>'Consolidated Input'!A90</f>
        <v>TMS</v>
      </c>
      <c r="B90" t="str">
        <f>'Consolidated Input'!B90</f>
        <v>CWW3_143TOT_PR24</v>
      </c>
      <c r="C90" t="str">
        <f>'Consolidated Input'!C90</f>
        <v>EA/NRW environmental programme bioresources (WINEP/NEP) - Sludge treatment - Thickening and/or dewatering; (WINEP/NEP) capex - Total</v>
      </c>
      <c r="D90" t="str">
        <f>'Consolidated Input'!D90</f>
        <v>£m</v>
      </c>
      <c r="E90" t="str">
        <f>'Consolidated Input'!E90</f>
        <v>Price Review 2024</v>
      </c>
      <c r="F90" s="45"/>
      <c r="G90" s="45"/>
      <c r="H90" s="45"/>
      <c r="I90" s="45"/>
      <c r="J90" s="45"/>
      <c r="K90" s="45"/>
      <c r="L90" s="45"/>
    </row>
    <row r="91" spans="1:12">
      <c r="A91" t="str">
        <f>'Consolidated Input'!A91</f>
        <v>TMS</v>
      </c>
      <c r="B91" t="str">
        <f>'Consolidated Input'!B91</f>
        <v>CWW3_144TOT_PR24</v>
      </c>
      <c r="C91" t="str">
        <f>'Consolidated Input'!C91</f>
        <v>EA/NRW environmental programme bioresources (WINEP/NEP) - Sludge treatment -Thickening and/or dewatering; (WINEP/NEP) opex - Total</v>
      </c>
      <c r="D91" t="str">
        <f>'Consolidated Input'!D91</f>
        <v>£m</v>
      </c>
      <c r="E91" t="str">
        <f>'Consolidated Input'!E91</f>
        <v>Price Review 2024</v>
      </c>
      <c r="F91" s="45"/>
      <c r="G91" s="45"/>
      <c r="H91" s="45"/>
      <c r="I91" s="45"/>
      <c r="J91" s="45"/>
      <c r="K91" s="45"/>
      <c r="L91" s="45"/>
    </row>
    <row r="92" spans="1:12">
      <c r="A92" t="str">
        <f>'Consolidated Input'!A92</f>
        <v>TMS</v>
      </c>
      <c r="B92" t="str">
        <f>'Consolidated Input'!B92</f>
        <v>CWW3_145TOT_PR24</v>
      </c>
      <c r="C92" t="str">
        <f>'Consolidated Input'!C92</f>
        <v>EA/NRW environmental programme bioresources (WINEP/NEP) - Sludge treatment - Thickening and/or dewatering; (WINEP/NEP) totex - Total</v>
      </c>
      <c r="D92" t="str">
        <f>'Consolidated Input'!D92</f>
        <v>£m</v>
      </c>
      <c r="E92" t="str">
        <f>'Consolidated Input'!E92</f>
        <v>Price Review 2024</v>
      </c>
      <c r="F92" s="45"/>
      <c r="G92" s="45"/>
      <c r="H92" s="45"/>
      <c r="I92" s="45"/>
      <c r="J92" s="45"/>
      <c r="K92" s="45"/>
      <c r="L92" s="45"/>
    </row>
    <row r="93" spans="1:12">
      <c r="A93" t="str">
        <f>'Consolidated Input'!A93</f>
        <v>TMS</v>
      </c>
      <c r="B93" t="str">
        <f>'Consolidated Input'!B93</f>
        <v>BIO5_002_PR24</v>
      </c>
      <c r="C93" t="str">
        <f>'Consolidated Input'!C93</f>
        <v>Bioresources data - Tonnes of dry solids undertaking thickening/dewatering</v>
      </c>
      <c r="D93" t="str">
        <f>'Consolidated Input'!D93</f>
        <v>ttds/yr</v>
      </c>
      <c r="E93" t="str">
        <f>'Consolidated Input'!E93</f>
        <v>Price Review 2024</v>
      </c>
      <c r="F93" s="45"/>
      <c r="G93" s="45"/>
      <c r="H93" s="45"/>
      <c r="I93" s="45"/>
      <c r="J93" s="45"/>
      <c r="K93" s="45"/>
      <c r="L93" s="45"/>
    </row>
    <row r="94" spans="1:12">
      <c r="A94" t="str">
        <f>'Consolidated Input'!A94</f>
        <v>TMS</v>
      </c>
      <c r="B94" t="str">
        <f>'Consolidated Input'!B94</f>
        <v>BIO5_007_PR24</v>
      </c>
      <c r="C94" t="str">
        <f>'Consolidated Input'!C94</f>
        <v>Bioresources data - Total number of sludge treatment schemes providing sludge thickening and dewatering</v>
      </c>
      <c r="D94" t="str">
        <f>'Consolidated Input'!D94</f>
        <v>nr</v>
      </c>
      <c r="E94" t="str">
        <f>'Consolidated Input'!E94</f>
        <v>Price Review 2024</v>
      </c>
      <c r="F94" s="45"/>
      <c r="G94" s="45"/>
      <c r="H94" s="45"/>
      <c r="I94" s="45"/>
      <c r="J94" s="45"/>
      <c r="K94" s="45"/>
      <c r="L94" s="45"/>
    </row>
    <row r="95" spans="1:12">
      <c r="A95" t="str">
        <f>'Consolidated Input'!A95</f>
        <v>NWT</v>
      </c>
      <c r="B95" t="str">
        <f>'Consolidated Input'!B95</f>
        <v>CWW12_143TOT_PR24</v>
      </c>
      <c r="C95" t="str">
        <f>'Consolidated Input'!C95</f>
        <v>EA/NRW environmental programme bioresources (WINEP/NEP) - Sludge treatment - Thickening and/or dewatering; (WINEP/NEP) capex - Total</v>
      </c>
      <c r="D95" t="str">
        <f>'Consolidated Input'!D95</f>
        <v>£m</v>
      </c>
      <c r="E95" t="str">
        <f>'Consolidated Input'!E95</f>
        <v>Price Review 2024</v>
      </c>
      <c r="F95" s="45"/>
      <c r="G95" s="45"/>
      <c r="H95" s="45"/>
      <c r="I95" s="45"/>
      <c r="J95" s="45"/>
      <c r="K95" s="45"/>
      <c r="L95" s="45"/>
    </row>
    <row r="96" spans="1:12">
      <c r="A96" t="str">
        <f>'Consolidated Input'!A96</f>
        <v>NWT</v>
      </c>
      <c r="B96" t="str">
        <f>'Consolidated Input'!B96</f>
        <v>CWW12_144TOT_PR24</v>
      </c>
      <c r="C96" t="str">
        <f>'Consolidated Input'!C96</f>
        <v>EA/NRW environmental programme bioresources (WINEP/NEP) - Sludge treatment -Thickening and/or dewatering; (WINEP/NEP) opex - Total</v>
      </c>
      <c r="D96" t="str">
        <f>'Consolidated Input'!D96</f>
        <v>£m</v>
      </c>
      <c r="E96" t="str">
        <f>'Consolidated Input'!E96</f>
        <v>Price Review 2024</v>
      </c>
      <c r="F96" s="45"/>
      <c r="G96" s="45"/>
      <c r="H96" s="45"/>
      <c r="I96" s="45"/>
      <c r="J96" s="45"/>
      <c r="K96" s="45"/>
      <c r="L96" s="45"/>
    </row>
    <row r="97" spans="1:13">
      <c r="A97" t="str">
        <f>'Consolidated Input'!A97</f>
        <v>NWT</v>
      </c>
      <c r="B97" t="str">
        <f>'Consolidated Input'!B97</f>
        <v>CWW12_145TOT_PR24</v>
      </c>
      <c r="C97" t="str">
        <f>'Consolidated Input'!C97</f>
        <v>EA/NRW environmental programme bioresources (WINEP/NEP) - Sludge treatment - Thickening and/or dewatering; (WINEP/NEP) totex - Total</v>
      </c>
      <c r="D97" t="str">
        <f>'Consolidated Input'!D97</f>
        <v>£m</v>
      </c>
      <c r="E97" t="str">
        <f>'Consolidated Input'!E97</f>
        <v>Price Review 2024</v>
      </c>
      <c r="F97" s="45"/>
      <c r="G97" s="45"/>
      <c r="H97" s="45"/>
      <c r="I97" s="45"/>
      <c r="J97" s="45"/>
      <c r="K97" s="45"/>
      <c r="L97" s="45"/>
    </row>
    <row r="98" spans="1:13">
      <c r="A98" t="str">
        <f>'Consolidated Input'!A98</f>
        <v>NWT</v>
      </c>
      <c r="B98" t="str">
        <f>'Consolidated Input'!B98</f>
        <v>CWW17_143TOT_PR24</v>
      </c>
      <c r="C98" t="str">
        <f>'Consolidated Input'!C98</f>
        <v>EA/NRW environmental programme bioresources (WINEP/NEP) - Sludge treatment - Thickening and/or dewatering; (WINEP/NEP) capex - Total</v>
      </c>
      <c r="D98" t="str">
        <f>'Consolidated Input'!D98</f>
        <v>£m</v>
      </c>
      <c r="E98" t="str">
        <f>'Consolidated Input'!E98</f>
        <v>Price Review 2024</v>
      </c>
      <c r="F98" s="45"/>
      <c r="G98" s="45"/>
      <c r="H98" s="45"/>
      <c r="I98" s="45"/>
      <c r="J98" s="45"/>
      <c r="K98" s="45"/>
      <c r="L98" s="45"/>
    </row>
    <row r="99" spans="1:13">
      <c r="A99" t="str">
        <f>'Consolidated Input'!A99</f>
        <v>NWT</v>
      </c>
      <c r="B99" t="str">
        <f>'Consolidated Input'!B99</f>
        <v>CWW17_144TOT_PR24</v>
      </c>
      <c r="C99" t="str">
        <f>'Consolidated Input'!C99</f>
        <v>EA/NRW environmental programme bioresources (WINEP/NEP) - Sludge treatment -Thickening and/or dewatering; (WINEP/NEP) opex - Total</v>
      </c>
      <c r="D99" t="str">
        <f>'Consolidated Input'!D99</f>
        <v>£m</v>
      </c>
      <c r="E99" t="str">
        <f>'Consolidated Input'!E99</f>
        <v>Price Review 2024</v>
      </c>
      <c r="F99" s="45"/>
      <c r="G99" s="45"/>
      <c r="H99" s="45"/>
      <c r="I99" s="45"/>
      <c r="J99" s="45"/>
      <c r="K99" s="45"/>
      <c r="L99" s="45"/>
    </row>
    <row r="100" spans="1:13">
      <c r="A100" t="str">
        <f>'Consolidated Input'!A100</f>
        <v>NWT</v>
      </c>
      <c r="B100" t="str">
        <f>'Consolidated Input'!B100</f>
        <v>CWW17_145TOT_PR24</v>
      </c>
      <c r="C100" t="str">
        <f>'Consolidated Input'!C100</f>
        <v>EA/NRW environmental programme bioresources (WINEP/NEP) - Sludge treatment - Thickening and/or dewatering; (WINEP/NEP) totex - Total</v>
      </c>
      <c r="D100" t="str">
        <f>'Consolidated Input'!D100</f>
        <v>£m</v>
      </c>
      <c r="E100" t="str">
        <f>'Consolidated Input'!E100</f>
        <v>Price Review 2024</v>
      </c>
      <c r="F100" s="45"/>
      <c r="G100" s="45"/>
      <c r="H100" s="45"/>
      <c r="I100" s="45"/>
      <c r="J100" s="45"/>
      <c r="K100" s="45"/>
      <c r="L100" s="45"/>
    </row>
    <row r="101" spans="1:13">
      <c r="A101" t="str">
        <f>'Consolidated Input'!A101</f>
        <v>NWT</v>
      </c>
      <c r="B101" t="str">
        <f>'Consolidated Input'!B101</f>
        <v>CWW3_143TOT_PR24</v>
      </c>
      <c r="C101" t="str">
        <f>'Consolidated Input'!C101</f>
        <v>EA/NRW environmental programme bioresources (WINEP/NEP) - Sludge treatment - Thickening and/or dewatering; (WINEP/NEP) capex - Total</v>
      </c>
      <c r="D101" t="str">
        <f>'Consolidated Input'!D101</f>
        <v>£m</v>
      </c>
      <c r="E101" t="str">
        <f>'Consolidated Input'!E101</f>
        <v>Price Review 2024</v>
      </c>
      <c r="F101" s="45"/>
      <c r="G101" s="45"/>
      <c r="H101" s="45"/>
      <c r="I101" s="45"/>
      <c r="J101" s="45"/>
      <c r="K101" s="45"/>
      <c r="L101" s="45"/>
    </row>
    <row r="102" spans="1:13">
      <c r="A102" t="str">
        <f>'Consolidated Input'!A102</f>
        <v>NWT</v>
      </c>
      <c r="B102" t="str">
        <f>'Consolidated Input'!B102</f>
        <v>CWW3_144TOT_PR24</v>
      </c>
      <c r="C102" t="str">
        <f>'Consolidated Input'!C102</f>
        <v>EA/NRW environmental programme bioresources (WINEP/NEP) - Sludge treatment -Thickening and/or dewatering; (WINEP/NEP) opex - Total</v>
      </c>
      <c r="D102" t="str">
        <f>'Consolidated Input'!D102</f>
        <v>£m</v>
      </c>
      <c r="E102" t="str">
        <f>'Consolidated Input'!E102</f>
        <v>Price Review 2024</v>
      </c>
      <c r="F102" s="45"/>
      <c r="G102" s="45"/>
      <c r="H102" s="45"/>
      <c r="I102" s="45"/>
      <c r="J102" s="45"/>
      <c r="K102" s="45"/>
      <c r="L102" s="45"/>
      <c r="M102" s="245"/>
    </row>
    <row r="103" spans="1:13">
      <c r="A103" t="str">
        <f>'Consolidated Input'!A103</f>
        <v>NWT</v>
      </c>
      <c r="B103" t="str">
        <f>'Consolidated Input'!B103</f>
        <v>CWW3_145TOT_PR24</v>
      </c>
      <c r="C103" t="str">
        <f>'Consolidated Input'!C103</f>
        <v>EA/NRW environmental programme bioresources (WINEP/NEP) - Sludge treatment - Thickening and/or dewatering; (WINEP/NEP) totex - Total</v>
      </c>
      <c r="D103" t="str">
        <f>'Consolidated Input'!D103</f>
        <v>£m</v>
      </c>
      <c r="E103" t="str">
        <f>'Consolidated Input'!E103</f>
        <v>Price Review 2024</v>
      </c>
      <c r="F103" s="45"/>
      <c r="G103" s="45"/>
      <c r="H103" s="45"/>
      <c r="I103" s="45"/>
      <c r="J103" s="45"/>
      <c r="K103" s="45"/>
      <c r="L103" s="45"/>
      <c r="M103" s="245"/>
    </row>
    <row r="104" spans="1:13">
      <c r="A104" t="str">
        <f>'Consolidated Input'!A104</f>
        <v>NWT</v>
      </c>
      <c r="B104" t="str">
        <f>'Consolidated Input'!B104</f>
        <v>BIO5_002_PR24</v>
      </c>
      <c r="C104" t="str">
        <f>'Consolidated Input'!C104</f>
        <v>Bioresources data - Tonnes of dry solids undertaking thickening/dewatering</v>
      </c>
      <c r="D104" t="str">
        <f>'Consolidated Input'!D104</f>
        <v>ttds/yr</v>
      </c>
      <c r="E104" t="str">
        <f>'Consolidated Input'!E104</f>
        <v>Price Review 2024</v>
      </c>
      <c r="F104" s="45"/>
      <c r="G104" s="45"/>
      <c r="H104" s="45"/>
      <c r="I104" s="45"/>
      <c r="J104" s="45"/>
      <c r="K104" s="45"/>
      <c r="L104" s="45"/>
      <c r="M104" s="245"/>
    </row>
    <row r="105" spans="1:13">
      <c r="A105" t="str">
        <f>'Consolidated Input'!A105</f>
        <v>NWT</v>
      </c>
      <c r="B105" t="str">
        <f>'Consolidated Input'!B105</f>
        <v>BIO5_007_PR24</v>
      </c>
      <c r="C105" t="str">
        <f>'Consolidated Input'!C105</f>
        <v>Bioresources data - Total number of sludge treatment schemes providing sludge thickening and dewatering</v>
      </c>
      <c r="D105" t="str">
        <f>'Consolidated Input'!D105</f>
        <v>nr</v>
      </c>
      <c r="E105" t="str">
        <f>'Consolidated Input'!E105</f>
        <v>Price Review 2024</v>
      </c>
      <c r="F105" s="45"/>
      <c r="G105" s="45"/>
      <c r="H105" s="45"/>
      <c r="I105" s="45"/>
      <c r="J105" s="45"/>
      <c r="K105" s="45"/>
      <c r="L105" s="45"/>
    </row>
    <row r="106" spans="1:13">
      <c r="A106" t="str">
        <f>'Consolidated Input'!A106</f>
        <v>WSX</v>
      </c>
      <c r="B106" t="str">
        <f>'Consolidated Input'!B106</f>
        <v>CWW12_143TOT_PR24</v>
      </c>
      <c r="C106" t="str">
        <f>'Consolidated Input'!C106</f>
        <v>EA/NRW environmental programme bioresources (WINEP/NEP) - Sludge treatment - Thickening and/or dewatering; (WINEP/NEP) capex - Total</v>
      </c>
      <c r="D106" t="str">
        <f>'Consolidated Input'!D106</f>
        <v>£m</v>
      </c>
      <c r="E106" t="str">
        <f>'Consolidated Input'!E106</f>
        <v>Price Review 2024</v>
      </c>
      <c r="F106" s="45"/>
      <c r="G106" s="45"/>
      <c r="H106" s="45"/>
      <c r="I106" s="45"/>
      <c r="J106" s="45"/>
      <c r="K106" s="45"/>
      <c r="L106" s="45"/>
    </row>
    <row r="107" spans="1:13">
      <c r="A107" t="str">
        <f>'Consolidated Input'!A107</f>
        <v>WSX</v>
      </c>
      <c r="B107" t="str">
        <f>'Consolidated Input'!B107</f>
        <v>CWW12_144TOT_PR24</v>
      </c>
      <c r="C107" t="str">
        <f>'Consolidated Input'!C107</f>
        <v>EA/NRW environmental programme bioresources (WINEP/NEP) - Sludge treatment -Thickening and/or dewatering; (WINEP/NEP) opex - Total</v>
      </c>
      <c r="D107" t="str">
        <f>'Consolidated Input'!D107</f>
        <v>£m</v>
      </c>
      <c r="E107" t="str">
        <f>'Consolidated Input'!E107</f>
        <v>Price Review 2024</v>
      </c>
      <c r="F107" s="45"/>
      <c r="G107" s="45"/>
      <c r="H107" s="45"/>
      <c r="I107" s="45"/>
      <c r="J107" s="45"/>
      <c r="K107" s="45"/>
      <c r="L107" s="45"/>
    </row>
    <row r="108" spans="1:13">
      <c r="A108" t="str">
        <f>'Consolidated Input'!A108</f>
        <v>WSX</v>
      </c>
      <c r="B108" t="str">
        <f>'Consolidated Input'!B108</f>
        <v>CWW12_145TOT_PR24</v>
      </c>
      <c r="C108" t="str">
        <f>'Consolidated Input'!C108</f>
        <v>EA/NRW environmental programme bioresources (WINEP/NEP) - Sludge treatment - Thickening and/or dewatering; (WINEP/NEP) totex - Total</v>
      </c>
      <c r="D108" t="str">
        <f>'Consolidated Input'!D108</f>
        <v>£m</v>
      </c>
      <c r="E108" t="str">
        <f>'Consolidated Input'!E108</f>
        <v>Price Review 2024</v>
      </c>
      <c r="F108" s="45"/>
      <c r="G108" s="45"/>
      <c r="H108" s="45"/>
      <c r="I108" s="45"/>
      <c r="J108" s="45"/>
      <c r="K108" s="45"/>
      <c r="L108" s="45"/>
    </row>
    <row r="109" spans="1:13">
      <c r="A109" t="str">
        <f>'Consolidated Input'!A109</f>
        <v>WSX</v>
      </c>
      <c r="B109" t="str">
        <f>'Consolidated Input'!B109</f>
        <v>CWW17_143TOT_PR24</v>
      </c>
      <c r="C109" t="str">
        <f>'Consolidated Input'!C109</f>
        <v>EA/NRW environmental programme bioresources (WINEP/NEP) - Sludge treatment - Thickening and/or dewatering; (WINEP/NEP) capex - Total</v>
      </c>
      <c r="D109" t="str">
        <f>'Consolidated Input'!D109</f>
        <v>£m</v>
      </c>
      <c r="E109" t="str">
        <f>'Consolidated Input'!E109</f>
        <v>Price Review 2024</v>
      </c>
      <c r="F109" s="45"/>
      <c r="G109" s="45"/>
      <c r="H109" s="45"/>
      <c r="I109" s="45"/>
      <c r="J109" s="45"/>
      <c r="K109" s="45"/>
      <c r="L109" s="45"/>
    </row>
    <row r="110" spans="1:13">
      <c r="A110" t="str">
        <f>'Consolidated Input'!A110</f>
        <v>WSX</v>
      </c>
      <c r="B110" t="str">
        <f>'Consolidated Input'!B110</f>
        <v>CWW17_144TOT_PR24</v>
      </c>
      <c r="C110" t="str">
        <f>'Consolidated Input'!C110</f>
        <v>EA/NRW environmental programme bioresources (WINEP/NEP) - Sludge treatment -Thickening and/or dewatering; (WINEP/NEP) opex - Total</v>
      </c>
      <c r="D110" t="str">
        <f>'Consolidated Input'!D110</f>
        <v>£m</v>
      </c>
      <c r="E110" t="str">
        <f>'Consolidated Input'!E110</f>
        <v>Price Review 2024</v>
      </c>
      <c r="F110" s="45"/>
      <c r="G110" s="45"/>
      <c r="H110" s="45"/>
      <c r="I110" s="45"/>
      <c r="J110" s="45"/>
      <c r="K110" s="45"/>
      <c r="L110" s="45"/>
    </row>
    <row r="111" spans="1:13">
      <c r="A111" t="str">
        <f>'Consolidated Input'!A111</f>
        <v>WSX</v>
      </c>
      <c r="B111" t="str">
        <f>'Consolidated Input'!B111</f>
        <v>CWW17_145TOT_PR24</v>
      </c>
      <c r="C111" t="str">
        <f>'Consolidated Input'!C111</f>
        <v>EA/NRW environmental programme bioresources (WINEP/NEP) - Sludge treatment - Thickening and/or dewatering; (WINEP/NEP) totex - Total</v>
      </c>
      <c r="D111" t="str">
        <f>'Consolidated Input'!D111</f>
        <v>£m</v>
      </c>
      <c r="E111" t="str">
        <f>'Consolidated Input'!E111</f>
        <v>Price Review 2024</v>
      </c>
      <c r="F111" s="45"/>
      <c r="G111" s="45"/>
      <c r="H111" s="45"/>
      <c r="I111" s="45"/>
      <c r="J111" s="45"/>
      <c r="K111" s="45"/>
      <c r="L111" s="45"/>
    </row>
    <row r="112" spans="1:13">
      <c r="A112" t="str">
        <f>'Consolidated Input'!A112</f>
        <v>WSX</v>
      </c>
      <c r="B112" t="str">
        <f>'Consolidated Input'!B112</f>
        <v>CWW3_143TOT_PR24</v>
      </c>
      <c r="C112" t="str">
        <f>'Consolidated Input'!C112</f>
        <v>EA/NRW environmental programme bioresources (WINEP/NEP) - Sludge treatment - Thickening and/or dewatering; (WINEP/NEP) capex - Total</v>
      </c>
      <c r="D112" t="str">
        <f>'Consolidated Input'!D112</f>
        <v>£m</v>
      </c>
      <c r="E112" t="str">
        <f>'Consolidated Input'!E112</f>
        <v>Price Review 2024</v>
      </c>
      <c r="F112" s="45"/>
      <c r="G112" s="45"/>
      <c r="H112" s="45"/>
      <c r="I112" s="45"/>
      <c r="J112" s="45"/>
      <c r="K112" s="45"/>
      <c r="L112" s="45"/>
    </row>
    <row r="113" spans="1:12">
      <c r="A113" t="str">
        <f>'Consolidated Input'!A113</f>
        <v>WSX</v>
      </c>
      <c r="B113" t="str">
        <f>'Consolidated Input'!B113</f>
        <v>CWW3_144TOT_PR24</v>
      </c>
      <c r="C113" t="str">
        <f>'Consolidated Input'!C113</f>
        <v>EA/NRW environmental programme bioresources (WINEP/NEP) - Sludge treatment -Thickening and/or dewatering; (WINEP/NEP) opex - Total</v>
      </c>
      <c r="D113" t="str">
        <f>'Consolidated Input'!D113</f>
        <v>£m</v>
      </c>
      <c r="E113" t="str">
        <f>'Consolidated Input'!E113</f>
        <v>Price Review 2024</v>
      </c>
      <c r="F113" s="45"/>
      <c r="G113" s="45"/>
      <c r="H113" s="45"/>
      <c r="I113" s="45"/>
      <c r="J113" s="45"/>
      <c r="K113" s="45"/>
      <c r="L113" s="45"/>
    </row>
    <row r="114" spans="1:12">
      <c r="A114" t="str">
        <f>'Consolidated Input'!A114</f>
        <v>WSX</v>
      </c>
      <c r="B114" t="str">
        <f>'Consolidated Input'!B114</f>
        <v>CWW3_145TOT_PR24</v>
      </c>
      <c r="C114" t="str">
        <f>'Consolidated Input'!C114</f>
        <v>EA/NRW environmental programme bioresources (WINEP/NEP) - Sludge treatment - Thickening and/or dewatering; (WINEP/NEP) totex - Total</v>
      </c>
      <c r="D114" t="str">
        <f>'Consolidated Input'!D114</f>
        <v>£m</v>
      </c>
      <c r="E114" t="str">
        <f>'Consolidated Input'!E114</f>
        <v>Price Review 2024</v>
      </c>
      <c r="F114" s="45"/>
      <c r="G114" s="45"/>
      <c r="H114" s="45"/>
      <c r="I114" s="45"/>
      <c r="J114" s="45"/>
      <c r="K114" s="45"/>
      <c r="L114" s="45"/>
    </row>
    <row r="115" spans="1:12">
      <c r="A115" t="str">
        <f>'Consolidated Input'!A115</f>
        <v>WSX</v>
      </c>
      <c r="B115" t="str">
        <f>'Consolidated Input'!B115</f>
        <v>BIO5_002_PR24</v>
      </c>
      <c r="C115" t="str">
        <f>'Consolidated Input'!C115</f>
        <v>Bioresources data - Tonnes of dry solids undertaking thickening/dewatering</v>
      </c>
      <c r="D115" t="str">
        <f>'Consolidated Input'!D115</f>
        <v>ttds/yr</v>
      </c>
      <c r="E115" t="str">
        <f>'Consolidated Input'!E115</f>
        <v>Price Review 2024</v>
      </c>
      <c r="F115" s="45"/>
      <c r="G115" s="45"/>
      <c r="H115" s="45"/>
      <c r="I115" s="45"/>
      <c r="J115" s="45"/>
      <c r="K115" s="45"/>
      <c r="L115" s="45"/>
    </row>
    <row r="116" spans="1:12">
      <c r="A116" t="str">
        <f>'Consolidated Input'!A116</f>
        <v>WSX</v>
      </c>
      <c r="B116" t="str">
        <f>'Consolidated Input'!B116</f>
        <v>BIO5_007_PR24</v>
      </c>
      <c r="C116" t="str">
        <f>'Consolidated Input'!C116</f>
        <v>Bioresources data - Total number of sludge treatment schemes providing sludge thickening and dewatering</v>
      </c>
      <c r="D116" t="str">
        <f>'Consolidated Input'!D116</f>
        <v>nr</v>
      </c>
      <c r="E116" t="str">
        <f>'Consolidated Input'!E116</f>
        <v>Price Review 2024</v>
      </c>
      <c r="F116" s="45"/>
      <c r="G116" s="45"/>
      <c r="H116" s="45"/>
      <c r="I116" s="45"/>
      <c r="J116" s="45"/>
      <c r="K116" s="45"/>
      <c r="L116" s="45"/>
    </row>
    <row r="117" spans="1:12">
      <c r="A117" t="str">
        <f>'Consolidated Input'!A117</f>
        <v>YKY</v>
      </c>
      <c r="B117" t="str">
        <f>'Consolidated Input'!B117</f>
        <v>CWW12_143TOT_PR24</v>
      </c>
      <c r="C117" t="str">
        <f>'Consolidated Input'!C117</f>
        <v>EA/NRW environmental programme bioresources (WINEP/NEP) - Sludge treatment - Thickening and/or dewatering; (WINEP/NEP) capex - Total</v>
      </c>
      <c r="D117" t="str">
        <f>'Consolidated Input'!D117</f>
        <v>£m</v>
      </c>
      <c r="E117" t="str">
        <f>'Consolidated Input'!E117</f>
        <v>Price Review 2025</v>
      </c>
      <c r="F117" s="45"/>
      <c r="G117" s="45"/>
      <c r="H117" s="45"/>
      <c r="I117" s="45"/>
      <c r="J117" s="45"/>
      <c r="K117" s="45"/>
      <c r="L117" s="45"/>
    </row>
    <row r="118" spans="1:12">
      <c r="A118" t="str">
        <f>'Consolidated Input'!A118</f>
        <v>YKY</v>
      </c>
      <c r="B118" t="str">
        <f>'Consolidated Input'!B118</f>
        <v>CWW12_144TOT_PR24</v>
      </c>
      <c r="C118" t="str">
        <f>'Consolidated Input'!C118</f>
        <v>EA/NRW environmental programme bioresources (WINEP/NEP) - Sludge treatment -Thickening and/or dewatering; (WINEP/NEP) opex - Total</v>
      </c>
      <c r="D118" t="str">
        <f>'Consolidated Input'!D118</f>
        <v>£m</v>
      </c>
      <c r="E118" t="str">
        <f>'Consolidated Input'!E118</f>
        <v>Price Review 2026</v>
      </c>
      <c r="F118" s="45"/>
      <c r="G118" s="45"/>
      <c r="H118" s="45"/>
      <c r="I118" s="45"/>
      <c r="J118" s="45"/>
      <c r="K118" s="45"/>
      <c r="L118" s="45"/>
    </row>
    <row r="119" spans="1:12">
      <c r="A119" t="str">
        <f>'Consolidated Input'!A119</f>
        <v>YKY</v>
      </c>
      <c r="B119" t="str">
        <f>'Consolidated Input'!B119</f>
        <v>CWW12_145TOT_PR24</v>
      </c>
      <c r="C119" t="str">
        <f>'Consolidated Input'!C119</f>
        <v>EA/NRW environmental programme bioresources (WINEP/NEP) - Sludge treatment - Thickening and/or dewatering; (WINEP/NEP) totex - Total</v>
      </c>
      <c r="D119" t="str">
        <f>'Consolidated Input'!D119</f>
        <v>£m</v>
      </c>
      <c r="E119" t="str">
        <f>'Consolidated Input'!E119</f>
        <v>Price Review 2027</v>
      </c>
      <c r="F119" s="45"/>
      <c r="G119" s="45"/>
      <c r="H119" s="45"/>
      <c r="I119" s="45"/>
      <c r="J119" s="45"/>
      <c r="K119" s="45"/>
      <c r="L119" s="45"/>
    </row>
    <row r="120" spans="1:12">
      <c r="A120" t="str">
        <f>'Consolidated Input'!A120</f>
        <v>YKY</v>
      </c>
      <c r="B120" t="str">
        <f>'Consolidated Input'!B120</f>
        <v>CWW17_143TOT_PR24</v>
      </c>
      <c r="C120" t="str">
        <f>'Consolidated Input'!C120</f>
        <v>EA/NRW environmental programme bioresources (WINEP/NEP) - Sludge treatment - Thickening and/or dewatering; (WINEP/NEP) capex - Total</v>
      </c>
      <c r="D120" t="str">
        <f>'Consolidated Input'!D120</f>
        <v>£m</v>
      </c>
      <c r="E120" t="str">
        <f>'Consolidated Input'!E120</f>
        <v>Price Review 2028</v>
      </c>
      <c r="F120" s="45"/>
      <c r="G120" s="45"/>
      <c r="H120" s="45"/>
      <c r="I120" s="45"/>
      <c r="J120" s="45"/>
      <c r="K120" s="45"/>
      <c r="L120" s="45"/>
    </row>
    <row r="121" spans="1:12">
      <c r="A121" t="str">
        <f>'Consolidated Input'!A121</f>
        <v>YKY</v>
      </c>
      <c r="B121" t="str">
        <f>'Consolidated Input'!B121</f>
        <v>CWW17_144TOT_PR24</v>
      </c>
      <c r="C121" t="str">
        <f>'Consolidated Input'!C121</f>
        <v>EA/NRW environmental programme bioresources (WINEP/NEP) - Sludge treatment -Thickening and/or dewatering; (WINEP/NEP) opex - Total</v>
      </c>
      <c r="D121" t="str">
        <f>'Consolidated Input'!D121</f>
        <v>£m</v>
      </c>
      <c r="E121" t="str">
        <f>'Consolidated Input'!E121</f>
        <v>Price Review 2029</v>
      </c>
      <c r="F121" s="45"/>
      <c r="G121" s="45"/>
      <c r="H121" s="45"/>
      <c r="I121" s="45"/>
      <c r="J121" s="45"/>
      <c r="K121" s="45"/>
      <c r="L121" s="45"/>
    </row>
    <row r="122" spans="1:12">
      <c r="A122" t="str">
        <f>'Consolidated Input'!A122</f>
        <v>YKY</v>
      </c>
      <c r="B122" t="str">
        <f>'Consolidated Input'!B122</f>
        <v>CWW17_145TOT_PR24</v>
      </c>
      <c r="C122" t="str">
        <f>'Consolidated Input'!C122</f>
        <v>EA/NRW environmental programme bioresources (WINEP/NEP) - Sludge treatment - Thickening and/or dewatering; (WINEP/NEP) totex - Total</v>
      </c>
      <c r="D122" t="str">
        <f>'Consolidated Input'!D122</f>
        <v>£m</v>
      </c>
      <c r="E122" t="str">
        <f>'Consolidated Input'!E122</f>
        <v>Price Review 2030</v>
      </c>
      <c r="F122" s="45"/>
      <c r="G122" s="45"/>
      <c r="H122" s="45"/>
      <c r="I122" s="45"/>
      <c r="J122" s="45"/>
      <c r="K122" s="45"/>
      <c r="L122" s="45"/>
    </row>
    <row r="123" spans="1:12">
      <c r="A123" t="str">
        <f>'Consolidated Input'!A123</f>
        <v>YKY</v>
      </c>
      <c r="B123" t="str">
        <f>'Consolidated Input'!B123</f>
        <v>CWW3_143TOT_PR24</v>
      </c>
      <c r="C123" t="str">
        <f>'Consolidated Input'!C123</f>
        <v>EA/NRW environmental programme bioresources (WINEP/NEP) - Sludge treatment - Thickening and/or dewatering; (WINEP/NEP) capex - Total</v>
      </c>
      <c r="D123" t="str">
        <f>'Consolidated Input'!D123</f>
        <v>£m</v>
      </c>
      <c r="E123" t="str">
        <f>'Consolidated Input'!E123</f>
        <v>Price Review 2031</v>
      </c>
      <c r="F123" s="45"/>
      <c r="G123" s="45"/>
      <c r="H123" s="45"/>
      <c r="I123" s="45"/>
      <c r="J123" s="45"/>
      <c r="K123" s="45"/>
      <c r="L123" s="45"/>
    </row>
    <row r="124" spans="1:12">
      <c r="A124" t="str">
        <f>'Consolidated Input'!A124</f>
        <v>YKY</v>
      </c>
      <c r="B124" t="str">
        <f>'Consolidated Input'!B124</f>
        <v>CWW3_144TOT_PR24</v>
      </c>
      <c r="C124" t="str">
        <f>'Consolidated Input'!C124</f>
        <v>EA/NRW environmental programme bioresources (WINEP/NEP) - Sludge treatment -Thickening and/or dewatering; (WINEP/NEP) opex - Total</v>
      </c>
      <c r="D124" t="str">
        <f>'Consolidated Input'!D124</f>
        <v>£m</v>
      </c>
      <c r="E124" t="str">
        <f>'Consolidated Input'!E124</f>
        <v>Price Review 2032</v>
      </c>
      <c r="F124" s="45"/>
      <c r="G124" s="45"/>
      <c r="H124" s="45"/>
      <c r="I124" s="45"/>
      <c r="J124" s="45"/>
      <c r="K124" s="45"/>
      <c r="L124" s="45"/>
    </row>
    <row r="125" spans="1:12">
      <c r="A125" t="str">
        <f>'Consolidated Input'!A125</f>
        <v>YKY</v>
      </c>
      <c r="B125" t="str">
        <f>'Consolidated Input'!B125</f>
        <v>CWW3_145TOT_PR24</v>
      </c>
      <c r="C125" t="str">
        <f>'Consolidated Input'!C125</f>
        <v>EA/NRW environmental programme bioresources (WINEP/NEP) - Sludge treatment - Thickening and/or dewatering; (WINEP/NEP) totex - Total</v>
      </c>
      <c r="D125" t="str">
        <f>'Consolidated Input'!D125</f>
        <v>£m</v>
      </c>
      <c r="E125" t="str">
        <f>'Consolidated Input'!E125</f>
        <v>Price Review 2033</v>
      </c>
      <c r="F125" s="45"/>
      <c r="G125" s="45"/>
      <c r="H125" s="45"/>
      <c r="I125" s="45"/>
      <c r="J125" s="45"/>
      <c r="K125" s="45"/>
      <c r="L125" s="45"/>
    </row>
    <row r="126" spans="1:12">
      <c r="A126" t="str">
        <f>'Consolidated Input'!A126</f>
        <v>YKY</v>
      </c>
      <c r="B126" t="str">
        <f>'Consolidated Input'!B126</f>
        <v>BIO5_002_PR24</v>
      </c>
      <c r="C126" t="str">
        <f>'Consolidated Input'!C126</f>
        <v>Bioresources data - Tonnes of dry solids undertaking thickening/dewatering</v>
      </c>
      <c r="D126" t="str">
        <f>'Consolidated Input'!D126</f>
        <v>ttds/yr</v>
      </c>
      <c r="E126" t="str">
        <f>'Consolidated Input'!E126</f>
        <v>Price Review 2034</v>
      </c>
      <c r="F126" s="45"/>
      <c r="G126" s="45"/>
      <c r="H126" s="45"/>
      <c r="I126" s="45"/>
      <c r="J126" s="45"/>
      <c r="K126" s="45"/>
      <c r="L126" s="45"/>
    </row>
    <row r="127" spans="1:12">
      <c r="A127" t="str">
        <f>'Consolidated Input'!A127</f>
        <v>YKY</v>
      </c>
      <c r="B127" t="str">
        <f>'Consolidated Input'!B127</f>
        <v>BIO5_007_PR24</v>
      </c>
      <c r="C127" t="str">
        <f>'Consolidated Input'!C127</f>
        <v>Bioresources data - Total number of sludge treatment schemes providing sludge thickening and dewatering</v>
      </c>
      <c r="D127" t="str">
        <f>'Consolidated Input'!D127</f>
        <v>nr</v>
      </c>
      <c r="E127" t="str">
        <f>'Consolidated Input'!E127</f>
        <v>Price Review 2035</v>
      </c>
      <c r="F127" s="45"/>
      <c r="G127" s="45"/>
      <c r="H127" s="45"/>
      <c r="I127" s="45"/>
      <c r="J127" s="45"/>
      <c r="K127" s="45"/>
      <c r="L127" s="45"/>
    </row>
  </sheetData>
  <mergeCells count="1">
    <mergeCell ref="M102:M104"/>
  </mergeCells>
  <phoneticPr fontId="50"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8B16F-C788-49B1-BD0F-2B98AA76A504}">
  <sheetPr>
    <tabColor rgb="FFFFDB8E"/>
  </sheetPr>
  <dimension ref="A1:O127"/>
  <sheetViews>
    <sheetView zoomScale="80" zoomScaleNormal="80" workbookViewId="0"/>
  </sheetViews>
  <sheetFormatPr defaultRowHeight="12.75"/>
  <cols>
    <col min="1" max="1" width="11" customWidth="1"/>
    <col min="2" max="2" width="33.42578125" customWidth="1"/>
    <col min="3" max="3" width="114" customWidth="1"/>
    <col min="5" max="5" width="17.7109375" customWidth="1"/>
    <col min="6" max="12" width="9.5703125" bestFit="1" customWidth="1"/>
    <col min="13" max="13" width="11.7109375" customWidth="1"/>
  </cols>
  <sheetData>
    <row r="1" spans="1:15" ht="30.75">
      <c r="A1" s="1" t="e">
        <f ca="1" xml:space="preserve"> RIGHT(CELL("filename", $A$1), LEN(CELL("filename", $A$1)) - SEARCH("]", CELL("filename", $A$1)))</f>
        <v>#VALUE!</v>
      </c>
      <c r="B1" s="1"/>
      <c r="C1" s="1"/>
      <c r="D1" s="1"/>
      <c r="E1" s="1"/>
      <c r="F1" s="1"/>
      <c r="G1" s="1"/>
      <c r="H1" s="1"/>
      <c r="I1" s="1"/>
      <c r="J1" s="1"/>
    </row>
    <row r="6" spans="1:15">
      <c r="A6" s="29" t="s">
        <v>64</v>
      </c>
      <c r="B6" s="29" t="s">
        <v>118</v>
      </c>
      <c r="C6" s="29" t="s">
        <v>137</v>
      </c>
      <c r="D6" s="29" t="s">
        <v>67</v>
      </c>
      <c r="E6" s="29" t="s">
        <v>68</v>
      </c>
      <c r="F6" s="29" t="s">
        <v>72</v>
      </c>
      <c r="G6" s="29" t="s">
        <v>73</v>
      </c>
      <c r="H6" s="29" t="s">
        <v>74</v>
      </c>
      <c r="I6" s="29" t="s">
        <v>75</v>
      </c>
      <c r="J6" s="29" t="s">
        <v>76</v>
      </c>
      <c r="K6" s="29" t="s">
        <v>77</v>
      </c>
      <c r="L6" s="29" t="s">
        <v>78</v>
      </c>
      <c r="M6" s="190" t="s">
        <v>120</v>
      </c>
    </row>
    <row r="7" spans="1:15" ht="21.75" customHeight="1">
      <c r="A7" s="29" t="str">
        <f>'Input Override'!A7</f>
        <v>ANH</v>
      </c>
      <c r="B7" s="29" t="str">
        <f>'Input Override'!B7</f>
        <v>CWW12_143TOT_PR24</v>
      </c>
      <c r="C7" s="29" t="str">
        <f>'Input Override'!C7</f>
        <v>EA/NRW environmental programme bioresources (WINEP/NEP) - Sludge treatment - Thickening and/or dewatering; (WINEP/NEP) capex - Total</v>
      </c>
      <c r="D7" s="29" t="str">
        <f>'Input Override'!D7</f>
        <v>£m</v>
      </c>
      <c r="E7" s="29" t="str">
        <f>'Input Override'!E7</f>
        <v>Price Review 2022</v>
      </c>
      <c r="F7" s="40">
        <f ca="1">IF('Input Override'!F7="",'Consolidated Input'!F7,('Input Override'!F7))</f>
        <v>0</v>
      </c>
      <c r="G7" s="40">
        <f ca="1">IF('Input Override'!G7="",'Consolidated Input'!G7,('Input Override'!G7))</f>
        <v>0</v>
      </c>
      <c r="H7" s="40">
        <f ca="1">IF('Input Override'!H7="",'Consolidated Input'!H7,('Input Override'!H7))</f>
        <v>0</v>
      </c>
      <c r="I7" s="40">
        <f ca="1">IF('Input Override'!I7="",'Consolidated Input'!I7,('Input Override'!I7))</f>
        <v>0</v>
      </c>
      <c r="J7" s="40">
        <f ca="1">IF('Input Override'!J7="",'Consolidated Input'!J7,('Input Override'!J7))</f>
        <v>0</v>
      </c>
      <c r="K7" s="40">
        <f ca="1">IF('Input Override'!K7="",'Consolidated Input'!K7,('Input Override'!K7))</f>
        <v>0</v>
      </c>
      <c r="L7" s="40">
        <f ca="1">IF('Input Override'!L7="",'Consolidated Input'!L7,('Input Override'!L7))</f>
        <v>0</v>
      </c>
      <c r="M7" s="51">
        <f t="shared" ref="M7:M36" ca="1" si="0">SUM(F7:L7)</f>
        <v>0</v>
      </c>
    </row>
    <row r="8" spans="1:15" ht="18.95" customHeight="1">
      <c r="A8" s="29" t="str">
        <f>'Input Override'!A8</f>
        <v>ANH</v>
      </c>
      <c r="B8" s="29" t="str">
        <f>'Input Override'!B8</f>
        <v>CWW12_144TOT_PR24</v>
      </c>
      <c r="C8" s="29" t="str">
        <f>'Input Override'!C8</f>
        <v>EA/NRW environmental programme bioresources (WINEP/NEP) - Sludge treatment -Thickening and/or dewatering; (WINEP/NEP) opex - Total</v>
      </c>
      <c r="D8" s="29" t="str">
        <f>'Input Override'!D8</f>
        <v>£m</v>
      </c>
      <c r="E8" s="29" t="str">
        <f>'Input Override'!E8</f>
        <v>Price Review 2023</v>
      </c>
      <c r="F8" s="40">
        <f ca="1">IF('Input Override'!F8="",'Consolidated Input'!F8,('Input Override'!F8))</f>
        <v>0</v>
      </c>
      <c r="G8" s="40">
        <f ca="1">IF('Input Override'!G8="",'Consolidated Input'!G8,('Input Override'!G8))</f>
        <v>0</v>
      </c>
      <c r="H8" s="40">
        <f ca="1">IF('Input Override'!H8="",'Consolidated Input'!H8,('Input Override'!H8))</f>
        <v>0</v>
      </c>
      <c r="I8" s="40">
        <f ca="1">IF('Input Override'!I8="",'Consolidated Input'!I8,('Input Override'!I8))</f>
        <v>0</v>
      </c>
      <c r="J8" s="40">
        <f ca="1">IF('Input Override'!J8="",'Consolidated Input'!J8,('Input Override'!J8))</f>
        <v>0</v>
      </c>
      <c r="K8" s="40">
        <f ca="1">IF('Input Override'!K8="",'Consolidated Input'!K8,('Input Override'!K8))</f>
        <v>0</v>
      </c>
      <c r="L8" s="40">
        <f ca="1">IF('Input Override'!L8="",'Consolidated Input'!L8,('Input Override'!L8))</f>
        <v>0</v>
      </c>
      <c r="M8" s="51">
        <f t="shared" ca="1" si="0"/>
        <v>0</v>
      </c>
    </row>
    <row r="9" spans="1:15">
      <c r="A9" s="29" t="str">
        <f>'Input Override'!A9</f>
        <v>ANH</v>
      </c>
      <c r="B9" s="29" t="str">
        <f>'Input Override'!B9</f>
        <v>CWW12_145TOT_PR24</v>
      </c>
      <c r="C9" s="29" t="str">
        <f>'Input Override'!C9</f>
        <v>EA/NRW environmental programme bioresources (WINEP/NEP) - Sludge treatment - Thickening and/or dewatering; (WINEP/NEP) totex - Total</v>
      </c>
      <c r="D9" s="29" t="str">
        <f>'Input Override'!D9</f>
        <v>£m</v>
      </c>
      <c r="E9" s="29" t="str">
        <f>'Input Override'!E9</f>
        <v>Price Review 2024</v>
      </c>
      <c r="F9" s="40">
        <f ca="1">IF('Input Override'!F9="",'Consolidated Input'!F9,('Input Override'!F9))</f>
        <v>0</v>
      </c>
      <c r="G9" s="40">
        <f ca="1">IF('Input Override'!G9="",'Consolidated Input'!G9,('Input Override'!G9))</f>
        <v>0</v>
      </c>
      <c r="H9" s="40">
        <f ca="1">IF('Input Override'!H9="",'Consolidated Input'!H9,('Input Override'!H9))</f>
        <v>0</v>
      </c>
      <c r="I9" s="40">
        <f ca="1">IF('Input Override'!I9="",'Consolidated Input'!I9,('Input Override'!I9))</f>
        <v>0</v>
      </c>
      <c r="J9" s="40">
        <f ca="1">IF('Input Override'!J9="",'Consolidated Input'!J9,('Input Override'!J9))</f>
        <v>0</v>
      </c>
      <c r="K9" s="40">
        <f ca="1">IF('Input Override'!K9="",'Consolidated Input'!K9,('Input Override'!K9))</f>
        <v>0</v>
      </c>
      <c r="L9" s="40">
        <f ca="1">IF('Input Override'!L9="",'Consolidated Input'!L9,('Input Override'!L9))</f>
        <v>0</v>
      </c>
      <c r="M9" s="51">
        <f t="shared" ca="1" si="0"/>
        <v>0</v>
      </c>
    </row>
    <row r="10" spans="1:15">
      <c r="A10" s="29" t="str">
        <f>'Input Override'!A10</f>
        <v>ANH</v>
      </c>
      <c r="B10" s="29" t="str">
        <f>'Input Override'!B10</f>
        <v>CWW17_143TOT_PR24</v>
      </c>
      <c r="C10" s="29" t="str">
        <f>'Input Override'!C10</f>
        <v>EA/NRW environmental programme bioresources (WINEP/NEP) - Sludge treatment - Thickening and/or dewatering; (WINEP/NEP) capex - Total</v>
      </c>
      <c r="D10" s="29" t="str">
        <f>'Input Override'!D10</f>
        <v>£m</v>
      </c>
      <c r="E10" s="29" t="str">
        <f>'Input Override'!E10</f>
        <v>Price Review 2024</v>
      </c>
      <c r="F10" s="40">
        <f ca="1">IF('Input Override'!F10="",'Consolidated Input'!F10,('Input Override'!F10))</f>
        <v>0</v>
      </c>
      <c r="G10" s="40">
        <f ca="1">IF('Input Override'!G10="",'Consolidated Input'!G10,('Input Override'!G10))</f>
        <v>0</v>
      </c>
      <c r="H10" s="40">
        <f ca="1">IF('Input Override'!H10="",'Consolidated Input'!H10,('Input Override'!H10))</f>
        <v>0</v>
      </c>
      <c r="I10" s="40">
        <f ca="1">IF('Input Override'!I10="",'Consolidated Input'!I10,('Input Override'!I10))</f>
        <v>0</v>
      </c>
      <c r="J10" s="40">
        <f ca="1">IF('Input Override'!J10="",'Consolidated Input'!J10,('Input Override'!J10))</f>
        <v>0</v>
      </c>
      <c r="K10" s="40">
        <f ca="1">IF('Input Override'!K10="",'Consolidated Input'!K10,('Input Override'!K10))</f>
        <v>0</v>
      </c>
      <c r="L10" s="40">
        <f ca="1">IF('Input Override'!L10="",'Consolidated Input'!L10,('Input Override'!L10))</f>
        <v>0</v>
      </c>
      <c r="M10" s="51">
        <f t="shared" ca="1" si="0"/>
        <v>0</v>
      </c>
    </row>
    <row r="11" spans="1:15">
      <c r="A11" s="29" t="str">
        <f>'Input Override'!A11</f>
        <v>ANH</v>
      </c>
      <c r="B11" s="29" t="str">
        <f>'Input Override'!B11</f>
        <v>CWW17_144TOT_PR24</v>
      </c>
      <c r="C11" s="29" t="str">
        <f>'Input Override'!C11</f>
        <v>EA/NRW environmental programme bioresources (WINEP/NEP) - Sludge treatment -Thickening and/or dewatering; (WINEP/NEP) opex - Total</v>
      </c>
      <c r="D11" s="29" t="str">
        <f>'Input Override'!D11</f>
        <v>£m</v>
      </c>
      <c r="E11" s="29" t="str">
        <f>'Input Override'!E11</f>
        <v>Price Review 2024</v>
      </c>
      <c r="F11" s="40">
        <f ca="1">IF('Input Override'!F11="",'Consolidated Input'!F11,('Input Override'!F11))</f>
        <v>0</v>
      </c>
      <c r="G11" s="40">
        <f ca="1">IF('Input Override'!G11="",'Consolidated Input'!G11,('Input Override'!G11))</f>
        <v>0</v>
      </c>
      <c r="H11" s="40">
        <f ca="1">IF('Input Override'!H11="",'Consolidated Input'!H11,('Input Override'!H11))</f>
        <v>0</v>
      </c>
      <c r="I11" s="40">
        <f ca="1">IF('Input Override'!I11="",'Consolidated Input'!I11,('Input Override'!I11))</f>
        <v>0</v>
      </c>
      <c r="J11" s="40">
        <f ca="1">IF('Input Override'!J11="",'Consolidated Input'!J11,('Input Override'!J11))</f>
        <v>0</v>
      </c>
      <c r="K11" s="40">
        <f ca="1">IF('Input Override'!K11="",'Consolidated Input'!K11,('Input Override'!K11))</f>
        <v>0</v>
      </c>
      <c r="L11" s="40">
        <f ca="1">IF('Input Override'!L11="",'Consolidated Input'!L11,('Input Override'!L11))</f>
        <v>0</v>
      </c>
      <c r="M11" s="51">
        <f t="shared" ca="1" si="0"/>
        <v>0</v>
      </c>
    </row>
    <row r="12" spans="1:15">
      <c r="A12" s="29" t="str">
        <f>'Input Override'!A12</f>
        <v>ANH</v>
      </c>
      <c r="B12" s="29" t="str">
        <f>'Input Override'!B12</f>
        <v>CWW17_145TOT_PR24</v>
      </c>
      <c r="C12" s="29" t="str">
        <f>'Input Override'!C12</f>
        <v>EA/NRW environmental programme bioresources (WINEP/NEP) - Sludge treatment - Thickening and/or dewatering; (WINEP/NEP) totex - Total</v>
      </c>
      <c r="D12" s="29" t="str">
        <f>'Input Override'!D12</f>
        <v>£m</v>
      </c>
      <c r="E12" s="29" t="str">
        <f>'Input Override'!E12</f>
        <v>Price Review 2024</v>
      </c>
      <c r="F12" s="40">
        <f ca="1">IF('Input Override'!F12="",'Consolidated Input'!F12,('Input Override'!F12))</f>
        <v>0</v>
      </c>
      <c r="G12" s="40">
        <f ca="1">IF('Input Override'!G12="",'Consolidated Input'!G12,('Input Override'!G12))</f>
        <v>0</v>
      </c>
      <c r="H12" s="40">
        <f ca="1">IF('Input Override'!H12="",'Consolidated Input'!H12,('Input Override'!H12))</f>
        <v>0</v>
      </c>
      <c r="I12" s="40">
        <f ca="1">IF('Input Override'!I12="",'Consolidated Input'!I12,('Input Override'!I12))</f>
        <v>0</v>
      </c>
      <c r="J12" s="40">
        <f ca="1">IF('Input Override'!J12="",'Consolidated Input'!J12,('Input Override'!J12))</f>
        <v>0</v>
      </c>
      <c r="K12" s="40">
        <f ca="1">IF('Input Override'!K12="",'Consolidated Input'!K12,('Input Override'!K12))</f>
        <v>0</v>
      </c>
      <c r="L12" s="40">
        <f ca="1">IF('Input Override'!L12="",'Consolidated Input'!L12,('Input Override'!L12))</f>
        <v>0</v>
      </c>
      <c r="M12" s="51">
        <f t="shared" ca="1" si="0"/>
        <v>0</v>
      </c>
    </row>
    <row r="13" spans="1:15">
      <c r="A13" s="29" t="str">
        <f>'Input Override'!A13</f>
        <v>ANH</v>
      </c>
      <c r="B13" s="29" t="str">
        <f>'Input Override'!B13</f>
        <v>CWW3_143TOT_PR24</v>
      </c>
      <c r="C13" s="29" t="str">
        <f>'Input Override'!C13</f>
        <v>EA/NRW environmental programme bioresources (WINEP/NEP) - Sludge treatment - Thickening and/or dewatering; (WINEP/NEP) capex - Total</v>
      </c>
      <c r="D13" s="29" t="str">
        <f>'Input Override'!D13</f>
        <v>£m</v>
      </c>
      <c r="E13" s="29" t="str">
        <f>'Input Override'!E13</f>
        <v>Price Review 2024</v>
      </c>
      <c r="F13" s="40">
        <f ca="1">IF('Input Override'!F13="",'Consolidated Input'!F13,('Input Override'!F13))</f>
        <v>0</v>
      </c>
      <c r="G13" s="40">
        <f ca="1">IF('Input Override'!G13="",'Consolidated Input'!G13,('Input Override'!G13))</f>
        <v>0</v>
      </c>
      <c r="H13" s="40">
        <f ca="1">IF('Input Override'!H13="",'Consolidated Input'!H13,('Input Override'!H13))</f>
        <v>0</v>
      </c>
      <c r="I13" s="40">
        <f ca="1">IF('Input Override'!I13="",'Consolidated Input'!I13,('Input Override'!I13))</f>
        <v>1.3340000000000001</v>
      </c>
      <c r="J13" s="40">
        <f ca="1">IF('Input Override'!J13="",'Consolidated Input'!J13,('Input Override'!J13))</f>
        <v>3.7810000000000001</v>
      </c>
      <c r="K13" s="40">
        <f ca="1">IF('Input Override'!K13="",'Consolidated Input'!K13,('Input Override'!K13))</f>
        <v>6.8819999999999997</v>
      </c>
      <c r="L13" s="40">
        <f ca="1">IF('Input Override'!L13="",'Consolidated Input'!L13,('Input Override'!L13))</f>
        <v>5.0220000000000002</v>
      </c>
      <c r="M13" s="51">
        <f t="shared" ca="1" si="0"/>
        <v>17.018999999999998</v>
      </c>
      <c r="O13" s="28"/>
    </row>
    <row r="14" spans="1:15">
      <c r="A14" s="29" t="str">
        <f>'Input Override'!A14</f>
        <v>ANH</v>
      </c>
      <c r="B14" s="29" t="str">
        <f>'Input Override'!B14</f>
        <v>CWW3_144TOT_PR24</v>
      </c>
      <c r="C14" s="29" t="str">
        <f>'Input Override'!C14</f>
        <v>EA/NRW environmental programme bioresources (WINEP/NEP) - Sludge treatment -Thickening and/or dewatering; (WINEP/NEP) opex - Total</v>
      </c>
      <c r="D14" s="29" t="str">
        <f>'Input Override'!D14</f>
        <v>£m</v>
      </c>
      <c r="E14" s="29" t="str">
        <f>'Input Override'!E14</f>
        <v>Price Review 2024</v>
      </c>
      <c r="F14" s="40">
        <f ca="1">IF('Input Override'!F14="",'Consolidated Input'!F14,('Input Override'!F14))</f>
        <v>0</v>
      </c>
      <c r="G14" s="40">
        <f ca="1">IF('Input Override'!G14="",'Consolidated Input'!G14,('Input Override'!G14))</f>
        <v>0</v>
      </c>
      <c r="H14" s="40">
        <f ca="1">IF('Input Override'!H14="",'Consolidated Input'!H14,('Input Override'!H14))</f>
        <v>0</v>
      </c>
      <c r="I14" s="40">
        <f ca="1">IF('Input Override'!I14="",'Consolidated Input'!I14,('Input Override'!I14))</f>
        <v>0</v>
      </c>
      <c r="J14" s="40">
        <f ca="1">IF('Input Override'!J14="",'Consolidated Input'!J14,('Input Override'!J14))</f>
        <v>0</v>
      </c>
      <c r="K14" s="40">
        <f ca="1">IF('Input Override'!K14="",'Consolidated Input'!K14,('Input Override'!K14))</f>
        <v>0</v>
      </c>
      <c r="L14" s="40">
        <f ca="1">IF('Input Override'!L14="",'Consolidated Input'!L14,('Input Override'!L14))</f>
        <v>2E-3</v>
      </c>
      <c r="M14" s="51">
        <f t="shared" ca="1" si="0"/>
        <v>2E-3</v>
      </c>
      <c r="O14" s="28"/>
    </row>
    <row r="15" spans="1:15">
      <c r="A15" s="29" t="str">
        <f>'Input Override'!A15</f>
        <v>ANH</v>
      </c>
      <c r="B15" s="29" t="str">
        <f>'Input Override'!B15</f>
        <v>CWW3_145TOT_PR24</v>
      </c>
      <c r="C15" s="29" t="str">
        <f>'Input Override'!C15</f>
        <v>EA/NRW environmental programme bioresources (WINEP/NEP) - Sludge treatment - Thickening and/or dewatering; (WINEP/NEP) totex - Total</v>
      </c>
      <c r="D15" s="29" t="str">
        <f>'Input Override'!D15</f>
        <v>£m</v>
      </c>
      <c r="E15" s="29" t="str">
        <f>'Input Override'!E15</f>
        <v>Price Review 2024</v>
      </c>
      <c r="F15" s="40">
        <f ca="1">IF('Input Override'!F15="",'Consolidated Input'!F15,('Input Override'!F15))</f>
        <v>0</v>
      </c>
      <c r="G15" s="40">
        <f ca="1">IF('Input Override'!G15="",'Consolidated Input'!G15,('Input Override'!G15))</f>
        <v>0</v>
      </c>
      <c r="H15" s="40">
        <f ca="1">IF('Input Override'!H15="",'Consolidated Input'!H15,('Input Override'!H15))</f>
        <v>0</v>
      </c>
      <c r="I15" s="40">
        <f ca="1">IF('Input Override'!I15="",'Consolidated Input'!I15,('Input Override'!I15))</f>
        <v>1.3340000000000001</v>
      </c>
      <c r="J15" s="40">
        <f ca="1">IF('Input Override'!J15="",'Consolidated Input'!J15,('Input Override'!J15))</f>
        <v>3.7810000000000001</v>
      </c>
      <c r="K15" s="40">
        <f ca="1">IF('Input Override'!K15="",'Consolidated Input'!K15,('Input Override'!K15))</f>
        <v>6.8819999999999997</v>
      </c>
      <c r="L15" s="40">
        <f ca="1">IF('Input Override'!L15="",'Consolidated Input'!L15,('Input Override'!L15))</f>
        <v>5.024</v>
      </c>
      <c r="M15" s="51">
        <f t="shared" ca="1" si="0"/>
        <v>17.021000000000001</v>
      </c>
    </row>
    <row r="16" spans="1:15">
      <c r="A16" s="29" t="str">
        <f>'Input Override'!A16</f>
        <v>ANH</v>
      </c>
      <c r="B16" s="29" t="str">
        <f>'Input Override'!B16</f>
        <v>BIO5_002_PR24</v>
      </c>
      <c r="C16" s="29" t="str">
        <f>'Input Override'!C16</f>
        <v>Bioresources data - Tonnes of dry solids undertaking thickening/dewatering</v>
      </c>
      <c r="D16" s="29" t="str">
        <f>'Input Override'!D16</f>
        <v>ttds/yr</v>
      </c>
      <c r="E16" s="29" t="str">
        <f>'Input Override'!E16</f>
        <v>Price Review 2024</v>
      </c>
      <c r="F16" s="40">
        <f ca="1">IF('Input Override'!F16="",'Consolidated Input'!F16,('Input Override'!F16))</f>
        <v>0</v>
      </c>
      <c r="G16" s="40">
        <f ca="1">IF('Input Override'!G16="",'Consolidated Input'!G16,('Input Override'!G16))</f>
        <v>0</v>
      </c>
      <c r="H16" s="40">
        <f ca="1">IF('Input Override'!H16="",'Consolidated Input'!H16,('Input Override'!H16))</f>
        <v>0</v>
      </c>
      <c r="I16" s="40">
        <f ca="1">IF('Input Override'!I16="",'Consolidated Input'!I16,('Input Override'!I16))</f>
        <v>0</v>
      </c>
      <c r="J16" s="40">
        <f ca="1">IF('Input Override'!J16="",'Consolidated Input'!J16,('Input Override'!J16))</f>
        <v>0</v>
      </c>
      <c r="K16" s="40">
        <f ca="1">IF('Input Override'!K16="",'Consolidated Input'!K16,('Input Override'!K16))</f>
        <v>0</v>
      </c>
      <c r="L16" s="40">
        <f ca="1">IF('Input Override'!L16="",'Consolidated Input'!L16,('Input Override'!L16))</f>
        <v>40</v>
      </c>
      <c r="M16" s="51">
        <f t="shared" ca="1" si="0"/>
        <v>40</v>
      </c>
    </row>
    <row r="17" spans="1:13">
      <c r="A17" s="29" t="str">
        <f>'Input Override'!A17</f>
        <v>ANH</v>
      </c>
      <c r="B17" s="29" t="str">
        <f>'Input Override'!B17</f>
        <v>BIO5_007_PR24</v>
      </c>
      <c r="C17" s="29" t="str">
        <f>'Input Override'!C17</f>
        <v>Bioresources data - Total number of sludge treatment schemes providing sludge thickening and dewatering</v>
      </c>
      <c r="D17" s="29" t="str">
        <f>'Input Override'!D17</f>
        <v>nr</v>
      </c>
      <c r="E17" s="29" t="str">
        <f>'Input Override'!E17</f>
        <v>Price Review 2024</v>
      </c>
      <c r="F17" s="40">
        <f ca="1">IF('Input Override'!F17="",'Consolidated Input'!F17,('Input Override'!F17))</f>
        <v>0</v>
      </c>
      <c r="G17" s="40">
        <f ca="1">IF('Input Override'!G17="",'Consolidated Input'!G17,('Input Override'!G17))</f>
        <v>0</v>
      </c>
      <c r="H17" s="40">
        <f ca="1">IF('Input Override'!H17="",'Consolidated Input'!H17,('Input Override'!H17))</f>
        <v>0</v>
      </c>
      <c r="I17" s="40">
        <f ca="1">IF('Input Override'!I17="",'Consolidated Input'!I17,('Input Override'!I17))</f>
        <v>0</v>
      </c>
      <c r="J17" s="40">
        <f ca="1">IF('Input Override'!J17="",'Consolidated Input'!J17,('Input Override'!J17))</f>
        <v>0</v>
      </c>
      <c r="K17" s="40">
        <f ca="1">IF('Input Override'!K17="",'Consolidated Input'!K17,('Input Override'!K17))</f>
        <v>0</v>
      </c>
      <c r="L17" s="40">
        <f ca="1">IF('Input Override'!L17="",'Consolidated Input'!L17,('Input Override'!L17))</f>
        <v>1</v>
      </c>
      <c r="M17" s="51">
        <f t="shared" ca="1" si="0"/>
        <v>1</v>
      </c>
    </row>
    <row r="18" spans="1:13">
      <c r="A18" s="29" t="str">
        <f>'Input Override'!A18</f>
        <v>WSH</v>
      </c>
      <c r="B18" s="29" t="str">
        <f>'Input Override'!B18</f>
        <v>CWW12_143TOT_PR24</v>
      </c>
      <c r="C18" s="29" t="str">
        <f>'Input Override'!C18</f>
        <v>EA/NRW environmental programme bioresources (WINEP/NEP) - Sludge treatment - Thickening and/or dewatering; (WINEP/NEP) capex - Total</v>
      </c>
      <c r="D18" s="29" t="str">
        <f>'Input Override'!D18</f>
        <v>£m</v>
      </c>
      <c r="E18" s="29" t="str">
        <f>'Input Override'!E18</f>
        <v>Price Review 2024</v>
      </c>
      <c r="F18" s="40">
        <f ca="1">IF('Input Override'!F18="",'Consolidated Input'!F18,('Input Override'!F18))</f>
        <v>0</v>
      </c>
      <c r="G18" s="40">
        <f ca="1">IF('Input Override'!G18="",'Consolidated Input'!G18,('Input Override'!G18))</f>
        <v>0</v>
      </c>
      <c r="H18" s="40">
        <f ca="1">IF('Input Override'!H18="",'Consolidated Input'!H18,('Input Override'!H18))</f>
        <v>0</v>
      </c>
      <c r="I18" s="40">
        <f ca="1">IF('Input Override'!I18="",'Consolidated Input'!I18,('Input Override'!I18))</f>
        <v>0</v>
      </c>
      <c r="J18" s="40">
        <f ca="1">IF('Input Override'!J18="",'Consolidated Input'!J18,('Input Override'!J18))</f>
        <v>0</v>
      </c>
      <c r="K18" s="40">
        <f ca="1">IF('Input Override'!K18="",'Consolidated Input'!K18,('Input Override'!K18))</f>
        <v>0</v>
      </c>
      <c r="L18" s="40">
        <f ca="1">IF('Input Override'!L18="",'Consolidated Input'!L18,('Input Override'!L18))</f>
        <v>0</v>
      </c>
      <c r="M18" s="51">
        <f t="shared" ca="1" si="0"/>
        <v>0</v>
      </c>
    </row>
    <row r="19" spans="1:13">
      <c r="A19" s="29" t="str">
        <f>'Input Override'!A19</f>
        <v>WSH</v>
      </c>
      <c r="B19" s="29" t="str">
        <f>'Input Override'!B19</f>
        <v>CWW12_144TOT_PR24</v>
      </c>
      <c r="C19" s="29" t="str">
        <f>'Input Override'!C19</f>
        <v>EA/NRW environmental programme bioresources (WINEP/NEP) - Sludge treatment -Thickening and/or dewatering; (WINEP/NEP) opex - Total</v>
      </c>
      <c r="D19" s="29" t="str">
        <f>'Input Override'!D19</f>
        <v>£m</v>
      </c>
      <c r="E19" s="29" t="str">
        <f>'Input Override'!E19</f>
        <v>Price Review 2024</v>
      </c>
      <c r="F19" s="40">
        <f ca="1">IF('Input Override'!F19="",'Consolidated Input'!F19,('Input Override'!F19))</f>
        <v>0</v>
      </c>
      <c r="G19" s="40">
        <f ca="1">IF('Input Override'!G19="",'Consolidated Input'!G19,('Input Override'!G19))</f>
        <v>0</v>
      </c>
      <c r="H19" s="40">
        <f ca="1">IF('Input Override'!H19="",'Consolidated Input'!H19,('Input Override'!H19))</f>
        <v>0</v>
      </c>
      <c r="I19" s="40">
        <f ca="1">IF('Input Override'!I19="",'Consolidated Input'!I19,('Input Override'!I19))</f>
        <v>0</v>
      </c>
      <c r="J19" s="40">
        <f ca="1">IF('Input Override'!J19="",'Consolidated Input'!J19,('Input Override'!J19))</f>
        <v>0</v>
      </c>
      <c r="K19" s="40">
        <f ca="1">IF('Input Override'!K19="",'Consolidated Input'!K19,('Input Override'!K19))</f>
        <v>0</v>
      </c>
      <c r="L19" s="40">
        <f ca="1">IF('Input Override'!L19="",'Consolidated Input'!L19,('Input Override'!L19))</f>
        <v>0</v>
      </c>
      <c r="M19" s="51">
        <f t="shared" ca="1" si="0"/>
        <v>0</v>
      </c>
    </row>
    <row r="20" spans="1:13">
      <c r="A20" s="29" t="str">
        <f>'Input Override'!A20</f>
        <v>WSH</v>
      </c>
      <c r="B20" s="29" t="str">
        <f>'Input Override'!B20</f>
        <v>CWW12_145TOT_PR24</v>
      </c>
      <c r="C20" s="29" t="str">
        <f>'Input Override'!C20</f>
        <v>EA/NRW environmental programme bioresources (WINEP/NEP) - Sludge treatment - Thickening and/or dewatering; (WINEP/NEP) totex - Total</v>
      </c>
      <c r="D20" s="29" t="str">
        <f>'Input Override'!D20</f>
        <v>£m</v>
      </c>
      <c r="E20" s="29" t="str">
        <f>'Input Override'!E20</f>
        <v>Price Review 2024</v>
      </c>
      <c r="F20" s="40">
        <f ca="1">IF('Input Override'!F20="",'Consolidated Input'!F20,('Input Override'!F20))</f>
        <v>0</v>
      </c>
      <c r="G20" s="40">
        <f ca="1">IF('Input Override'!G20="",'Consolidated Input'!G20,('Input Override'!G20))</f>
        <v>0</v>
      </c>
      <c r="H20" s="40">
        <f ca="1">IF('Input Override'!H20="",'Consolidated Input'!H20,('Input Override'!H20))</f>
        <v>0</v>
      </c>
      <c r="I20" s="40">
        <f ca="1">IF('Input Override'!I20="",'Consolidated Input'!I20,('Input Override'!I20))</f>
        <v>0</v>
      </c>
      <c r="J20" s="40">
        <f ca="1">IF('Input Override'!J20="",'Consolidated Input'!J20,('Input Override'!J20))</f>
        <v>0</v>
      </c>
      <c r="K20" s="40">
        <f ca="1">IF('Input Override'!K20="",'Consolidated Input'!K20,('Input Override'!K20))</f>
        <v>0</v>
      </c>
      <c r="L20" s="40">
        <f ca="1">IF('Input Override'!L20="",'Consolidated Input'!L20,('Input Override'!L20))</f>
        <v>0</v>
      </c>
      <c r="M20" s="51">
        <f t="shared" ca="1" si="0"/>
        <v>0</v>
      </c>
    </row>
    <row r="21" spans="1:13">
      <c r="A21" s="29" t="str">
        <f>'Input Override'!A21</f>
        <v>WSH</v>
      </c>
      <c r="B21" s="29" t="str">
        <f>'Input Override'!B21</f>
        <v>CWW17_143TOT_PR24</v>
      </c>
      <c r="C21" s="29" t="str">
        <f>'Input Override'!C21</f>
        <v>EA/NRW environmental programme bioresources (WINEP/NEP) - Sludge treatment - Thickening and/or dewatering; (WINEP/NEP) capex - Total</v>
      </c>
      <c r="D21" s="29" t="str">
        <f>'Input Override'!D21</f>
        <v>£m</v>
      </c>
      <c r="E21" s="29" t="str">
        <f>'Input Override'!E21</f>
        <v>Price Review 2024</v>
      </c>
      <c r="F21" s="40">
        <f ca="1">IF('Input Override'!F21="",'Consolidated Input'!F21,('Input Override'!F21))</f>
        <v>0</v>
      </c>
      <c r="G21" s="40">
        <f ca="1">IF('Input Override'!G21="",'Consolidated Input'!G21,('Input Override'!G21))</f>
        <v>0</v>
      </c>
      <c r="H21" s="40">
        <f ca="1">IF('Input Override'!H21="",'Consolidated Input'!H21,('Input Override'!H21))</f>
        <v>0</v>
      </c>
      <c r="I21" s="40">
        <f ca="1">IF('Input Override'!I21="",'Consolidated Input'!I21,('Input Override'!I21))</f>
        <v>0</v>
      </c>
      <c r="J21" s="40">
        <f ca="1">IF('Input Override'!J21="",'Consolidated Input'!J21,('Input Override'!J21))</f>
        <v>0</v>
      </c>
      <c r="K21" s="40">
        <f ca="1">IF('Input Override'!K21="",'Consolidated Input'!K21,('Input Override'!K21))</f>
        <v>0</v>
      </c>
      <c r="L21" s="40">
        <f ca="1">IF('Input Override'!L21="",'Consolidated Input'!L21,('Input Override'!L21))</f>
        <v>0</v>
      </c>
      <c r="M21" s="51">
        <f t="shared" ca="1" si="0"/>
        <v>0</v>
      </c>
    </row>
    <row r="22" spans="1:13">
      <c r="A22" s="29" t="str">
        <f>'Input Override'!A22</f>
        <v>WSH</v>
      </c>
      <c r="B22" s="29" t="str">
        <f>'Input Override'!B22</f>
        <v>CWW17_144TOT_PR24</v>
      </c>
      <c r="C22" s="29" t="str">
        <f>'Input Override'!C22</f>
        <v>EA/NRW environmental programme bioresources (WINEP/NEP) - Sludge treatment -Thickening and/or dewatering; (WINEP/NEP) opex - Total</v>
      </c>
      <c r="D22" s="29" t="str">
        <f>'Input Override'!D22</f>
        <v>£m</v>
      </c>
      <c r="E22" s="29" t="str">
        <f>'Input Override'!E22</f>
        <v>Price Review 2024</v>
      </c>
      <c r="F22" s="40">
        <f ca="1">IF('Input Override'!F22="",'Consolidated Input'!F22,('Input Override'!F22))</f>
        <v>0</v>
      </c>
      <c r="G22" s="40">
        <f ca="1">IF('Input Override'!G22="",'Consolidated Input'!G22,('Input Override'!G22))</f>
        <v>0</v>
      </c>
      <c r="H22" s="40">
        <f ca="1">IF('Input Override'!H22="",'Consolidated Input'!H22,('Input Override'!H22))</f>
        <v>0</v>
      </c>
      <c r="I22" s="40">
        <f ca="1">IF('Input Override'!I22="",'Consolidated Input'!I22,('Input Override'!I22))</f>
        <v>0</v>
      </c>
      <c r="J22" s="40">
        <f ca="1">IF('Input Override'!J22="",'Consolidated Input'!J22,('Input Override'!J22))</f>
        <v>0</v>
      </c>
      <c r="K22" s="40">
        <f ca="1">IF('Input Override'!K22="",'Consolidated Input'!K22,('Input Override'!K22))</f>
        <v>0</v>
      </c>
      <c r="L22" s="40">
        <f ca="1">IF('Input Override'!L22="",'Consolidated Input'!L22,('Input Override'!L22))</f>
        <v>0</v>
      </c>
      <c r="M22" s="51">
        <f t="shared" ca="1" si="0"/>
        <v>0</v>
      </c>
    </row>
    <row r="23" spans="1:13">
      <c r="A23" s="29" t="str">
        <f>'Input Override'!A23</f>
        <v>WSH</v>
      </c>
      <c r="B23" s="29" t="str">
        <f>'Input Override'!B23</f>
        <v>CWW17_145TOT_PR24</v>
      </c>
      <c r="C23" s="29" t="str">
        <f>'Input Override'!C23</f>
        <v>EA/NRW environmental programme bioresources (WINEP/NEP) - Sludge treatment - Thickening and/or dewatering; (WINEP/NEP) totex - Total</v>
      </c>
      <c r="D23" s="29" t="str">
        <f>'Input Override'!D23</f>
        <v>£m</v>
      </c>
      <c r="E23" s="29" t="str">
        <f>'Input Override'!E23</f>
        <v>Price Review 2024</v>
      </c>
      <c r="F23" s="40">
        <f ca="1">IF('Input Override'!F23="",'Consolidated Input'!F23,('Input Override'!F23))</f>
        <v>0</v>
      </c>
      <c r="G23" s="40">
        <f ca="1">IF('Input Override'!G23="",'Consolidated Input'!G23,('Input Override'!G23))</f>
        <v>0</v>
      </c>
      <c r="H23" s="40">
        <f ca="1">IF('Input Override'!H23="",'Consolidated Input'!H23,('Input Override'!H23))</f>
        <v>0</v>
      </c>
      <c r="I23" s="40">
        <f ca="1">IF('Input Override'!I23="",'Consolidated Input'!I23,('Input Override'!I23))</f>
        <v>0</v>
      </c>
      <c r="J23" s="40">
        <f ca="1">IF('Input Override'!J23="",'Consolidated Input'!J23,('Input Override'!J23))</f>
        <v>0</v>
      </c>
      <c r="K23" s="40">
        <f ca="1">IF('Input Override'!K23="",'Consolidated Input'!K23,('Input Override'!K23))</f>
        <v>0</v>
      </c>
      <c r="L23" s="40">
        <f ca="1">IF('Input Override'!L23="",'Consolidated Input'!L23,('Input Override'!L23))</f>
        <v>0</v>
      </c>
      <c r="M23" s="51">
        <f t="shared" ca="1" si="0"/>
        <v>0</v>
      </c>
    </row>
    <row r="24" spans="1:13">
      <c r="A24" s="29" t="str">
        <f>'Input Override'!A24</f>
        <v>WSH</v>
      </c>
      <c r="B24" s="29" t="str">
        <f>'Input Override'!B24</f>
        <v>CWW3_143TOT_PR24</v>
      </c>
      <c r="C24" s="29" t="str">
        <f>'Input Override'!C24</f>
        <v>EA/NRW environmental programme bioresources (WINEP/NEP) - Sludge treatment - Thickening and/or dewatering; (WINEP/NEP) capex - Total</v>
      </c>
      <c r="D24" s="29" t="str">
        <f>'Input Override'!D24</f>
        <v>£m</v>
      </c>
      <c r="E24" s="29" t="str">
        <f>'Input Override'!E24</f>
        <v>Price Review 2024</v>
      </c>
      <c r="F24" s="40">
        <f ca="1">IF('Input Override'!F24="",'Consolidated Input'!F24,('Input Override'!F24))</f>
        <v>0</v>
      </c>
      <c r="G24" s="40">
        <f ca="1">IF('Input Override'!G24="",'Consolidated Input'!G24,('Input Override'!G24))</f>
        <v>0</v>
      </c>
      <c r="H24" s="40">
        <f ca="1">IF('Input Override'!H24="",'Consolidated Input'!H24,('Input Override'!H24))</f>
        <v>1.742</v>
      </c>
      <c r="I24" s="40">
        <f ca="1">IF('Input Override'!I24="",'Consolidated Input'!I24,('Input Override'!I24))</f>
        <v>3.3980000000000001</v>
      </c>
      <c r="J24" s="40">
        <f ca="1">IF('Input Override'!J24="",'Consolidated Input'!J24,('Input Override'!J24))</f>
        <v>5.0469999999999997</v>
      </c>
      <c r="K24" s="40">
        <f ca="1">IF('Input Override'!K24="",'Consolidated Input'!K24,('Input Override'!K24))</f>
        <v>4.2640000000000002</v>
      </c>
      <c r="L24" s="40">
        <f ca="1">IF('Input Override'!L24="",'Consolidated Input'!L24,('Input Override'!L24))</f>
        <v>2.6659999999999999</v>
      </c>
      <c r="M24" s="51">
        <f t="shared" ca="1" si="0"/>
        <v>17.117000000000001</v>
      </c>
    </row>
    <row r="25" spans="1:13">
      <c r="A25" s="29" t="str">
        <f>'Input Override'!A25</f>
        <v>WSH</v>
      </c>
      <c r="B25" s="29" t="str">
        <f>'Input Override'!B25</f>
        <v>CWW3_144TOT_PR24</v>
      </c>
      <c r="C25" s="29" t="str">
        <f>'Input Override'!C25</f>
        <v>EA/NRW environmental programme bioresources (WINEP/NEP) - Sludge treatment -Thickening and/or dewatering; (WINEP/NEP) opex - Total</v>
      </c>
      <c r="D25" s="29" t="str">
        <f>'Input Override'!D25</f>
        <v>£m</v>
      </c>
      <c r="E25" s="29" t="str">
        <f>'Input Override'!E25</f>
        <v>Price Review 2024</v>
      </c>
      <c r="F25" s="40">
        <f ca="1">IF('Input Override'!F25="",'Consolidated Input'!F25,('Input Override'!F25))</f>
        <v>0</v>
      </c>
      <c r="G25" s="40">
        <f ca="1">IF('Input Override'!G25="",'Consolidated Input'!G25,('Input Override'!G25))</f>
        <v>0</v>
      </c>
      <c r="H25" s="40">
        <f ca="1">IF('Input Override'!H25="",'Consolidated Input'!H25,('Input Override'!H25))</f>
        <v>0.191</v>
      </c>
      <c r="I25" s="40">
        <f ca="1">IF('Input Override'!I25="",'Consolidated Input'!I25,('Input Override'!I25))</f>
        <v>0.38300000000000001</v>
      </c>
      <c r="J25" s="40">
        <f ca="1">IF('Input Override'!J25="",'Consolidated Input'!J25,('Input Override'!J25))</f>
        <v>0.57499999999999996</v>
      </c>
      <c r="K25" s="40">
        <f ca="1">IF('Input Override'!K25="",'Consolidated Input'!K25,('Input Override'!K25))</f>
        <v>0.76700000000000002</v>
      </c>
      <c r="L25" s="40">
        <f ca="1">IF('Input Override'!L25="",'Consolidated Input'!L25,('Input Override'!L25))</f>
        <v>0.96199999999999997</v>
      </c>
      <c r="M25" s="51">
        <f t="shared" ca="1" si="0"/>
        <v>2.8780000000000001</v>
      </c>
    </row>
    <row r="26" spans="1:13">
      <c r="A26" s="29" t="str">
        <f>'Input Override'!A26</f>
        <v>WSH</v>
      </c>
      <c r="B26" s="29" t="str">
        <f>'Input Override'!B26</f>
        <v>CWW3_145TOT_PR24</v>
      </c>
      <c r="C26" s="29" t="str">
        <f>'Input Override'!C26</f>
        <v>EA/NRW environmental programme bioresources (WINEP/NEP) - Sludge treatment - Thickening and/or dewatering; (WINEP/NEP) totex - Total</v>
      </c>
      <c r="D26" s="29" t="str">
        <f>'Input Override'!D26</f>
        <v>£m</v>
      </c>
      <c r="E26" s="29" t="str">
        <f>'Input Override'!E26</f>
        <v>Price Review 2024</v>
      </c>
      <c r="F26" s="40">
        <f ca="1">IF('Input Override'!F26="",'Consolidated Input'!F26,('Input Override'!F26))</f>
        <v>0</v>
      </c>
      <c r="G26" s="40">
        <f ca="1">IF('Input Override'!G26="",'Consolidated Input'!G26,('Input Override'!G26))</f>
        <v>0</v>
      </c>
      <c r="H26" s="40">
        <f ca="1">IF('Input Override'!H26="",'Consolidated Input'!H26,('Input Override'!H26))</f>
        <v>1.9330000000000001</v>
      </c>
      <c r="I26" s="40">
        <f ca="1">IF('Input Override'!I26="",'Consolidated Input'!I26,('Input Override'!I26))</f>
        <v>3.7810000000000001</v>
      </c>
      <c r="J26" s="40">
        <f ca="1">IF('Input Override'!J26="",'Consolidated Input'!J26,('Input Override'!J26))</f>
        <v>5.6219999999999999</v>
      </c>
      <c r="K26" s="40">
        <f ca="1">IF('Input Override'!K26="",'Consolidated Input'!K26,('Input Override'!K26))</f>
        <v>5.0310000000000006</v>
      </c>
      <c r="L26" s="40">
        <f ca="1">IF('Input Override'!L26="",'Consolidated Input'!L26,('Input Override'!L26))</f>
        <v>3.6280000000000001</v>
      </c>
      <c r="M26" s="51">
        <f t="shared" ca="1" si="0"/>
        <v>19.995000000000001</v>
      </c>
    </row>
    <row r="27" spans="1:13">
      <c r="A27" s="29" t="str">
        <f>'Input Override'!A27</f>
        <v>WSH</v>
      </c>
      <c r="B27" s="29" t="str">
        <f>'Input Override'!B27</f>
        <v>BIO5_002_PR24</v>
      </c>
      <c r="C27" s="29" t="str">
        <f>'Input Override'!C27</f>
        <v>Bioresources data - Tonnes of dry solids undertaking thickening/dewatering</v>
      </c>
      <c r="D27" s="29" t="str">
        <f>'Input Override'!D27</f>
        <v>ttds/yr</v>
      </c>
      <c r="E27" s="29" t="str">
        <f>'Input Override'!E27</f>
        <v>Price Review 2024</v>
      </c>
      <c r="F27" s="40">
        <f ca="1">IF('Input Override'!F27="",'Consolidated Input'!F27,('Input Override'!F27))</f>
        <v>0</v>
      </c>
      <c r="G27" s="40">
        <f ca="1">IF('Input Override'!G27="",'Consolidated Input'!G27,('Input Override'!G27))</f>
        <v>0</v>
      </c>
      <c r="H27" s="40">
        <f ca="1">IF('Input Override'!H27="",'Consolidated Input'!H27,('Input Override'!H27))</f>
        <v>2.1869999999999998</v>
      </c>
      <c r="I27" s="40">
        <f ca="1">IF('Input Override'!I27="",'Consolidated Input'!I27,('Input Override'!I27))</f>
        <v>2.1869999999999998</v>
      </c>
      <c r="J27" s="40">
        <f ca="1">IF('Input Override'!J27="",'Consolidated Input'!J27,('Input Override'!J27))</f>
        <v>2.1869999999999998</v>
      </c>
      <c r="K27" s="40">
        <f ca="1">IF('Input Override'!K27="",'Consolidated Input'!K27,('Input Override'!K27))</f>
        <v>2.1869999999999998</v>
      </c>
      <c r="L27" s="40">
        <f ca="1">IF('Input Override'!L27="",'Consolidated Input'!L27,('Input Override'!L27))</f>
        <v>2.1869999999999998</v>
      </c>
      <c r="M27" s="51">
        <f t="shared" ca="1" si="0"/>
        <v>10.934999999999999</v>
      </c>
    </row>
    <row r="28" spans="1:13">
      <c r="A28" s="29" t="str">
        <f>'Input Override'!A28</f>
        <v>WSH</v>
      </c>
      <c r="B28" s="29" t="str">
        <f>'Input Override'!B28</f>
        <v>BIO5_007_PR24</v>
      </c>
      <c r="C28" s="29" t="str">
        <f>'Input Override'!C28</f>
        <v>Bioresources data - Total number of sludge treatment schemes providing sludge thickening and dewatering</v>
      </c>
      <c r="D28" s="29" t="str">
        <f>'Input Override'!D28</f>
        <v>nr</v>
      </c>
      <c r="E28" s="29" t="str">
        <f>'Input Override'!E28</f>
        <v>Price Review 2024</v>
      </c>
      <c r="F28" s="40">
        <f ca="1">IF('Input Override'!F28="",'Consolidated Input'!F28,('Input Override'!F28))</f>
        <v>0</v>
      </c>
      <c r="G28" s="40">
        <f ca="1">IF('Input Override'!G28="",'Consolidated Input'!G28,('Input Override'!G28))</f>
        <v>0</v>
      </c>
      <c r="H28" s="40">
        <f ca="1">IF('Input Override'!H28="",'Consolidated Input'!H28,('Input Override'!H28))</f>
        <v>1</v>
      </c>
      <c r="I28" s="40">
        <f ca="1">IF('Input Override'!I28="",'Consolidated Input'!I28,('Input Override'!I28))</f>
        <v>1</v>
      </c>
      <c r="J28" s="40">
        <f ca="1">IF('Input Override'!J28="",'Consolidated Input'!J28,('Input Override'!J28))</f>
        <v>1</v>
      </c>
      <c r="K28" s="40">
        <f ca="1">IF('Input Override'!K28="",'Consolidated Input'!K28,('Input Override'!K28))</f>
        <v>1</v>
      </c>
      <c r="L28" s="40">
        <f ca="1">IF('Input Override'!L28="",'Consolidated Input'!L28,('Input Override'!L28))</f>
        <v>1</v>
      </c>
      <c r="M28" s="51">
        <f t="shared" ca="1" si="0"/>
        <v>5</v>
      </c>
    </row>
    <row r="29" spans="1:13">
      <c r="A29" s="29" t="str">
        <f>'Input Override'!A29</f>
        <v>HDD</v>
      </c>
      <c r="B29" s="29" t="str">
        <f>'Input Override'!B29</f>
        <v>CWW12_143TOT_PR24</v>
      </c>
      <c r="C29" s="29" t="str">
        <f>'Input Override'!C29</f>
        <v>EA/NRW environmental programme bioresources (WINEP/NEP) - Sludge treatment - Thickening and/or dewatering; (WINEP/NEP) capex - Total</v>
      </c>
      <c r="D29" s="29" t="str">
        <f>'Input Override'!D29</f>
        <v>£m</v>
      </c>
      <c r="E29" s="29" t="str">
        <f>'Input Override'!E29</f>
        <v>Price Review 2024</v>
      </c>
      <c r="F29" s="40">
        <f ca="1">IF('Input Override'!F29="",'Consolidated Input'!F29,('Input Override'!F29))</f>
        <v>0</v>
      </c>
      <c r="G29" s="40">
        <f ca="1">IF('Input Override'!G29="",'Consolidated Input'!G29,('Input Override'!G29))</f>
        <v>0</v>
      </c>
      <c r="H29" s="40">
        <f ca="1">IF('Input Override'!H29="",'Consolidated Input'!H29,('Input Override'!H29))</f>
        <v>0</v>
      </c>
      <c r="I29" s="40">
        <f ca="1">IF('Input Override'!I29="",'Consolidated Input'!I29,('Input Override'!I29))</f>
        <v>0</v>
      </c>
      <c r="J29" s="40">
        <f ca="1">IF('Input Override'!J29="",'Consolidated Input'!J29,('Input Override'!J29))</f>
        <v>0</v>
      </c>
      <c r="K29" s="40">
        <f ca="1">IF('Input Override'!K29="",'Consolidated Input'!K29,('Input Override'!K29))</f>
        <v>0</v>
      </c>
      <c r="L29" s="40">
        <f ca="1">IF('Input Override'!L29="",'Consolidated Input'!L29,('Input Override'!L29))</f>
        <v>0</v>
      </c>
      <c r="M29" s="51">
        <f t="shared" ca="1" si="0"/>
        <v>0</v>
      </c>
    </row>
    <row r="30" spans="1:13">
      <c r="A30" s="29" t="str">
        <f>'Input Override'!A30</f>
        <v>HDD</v>
      </c>
      <c r="B30" s="29" t="str">
        <f>'Input Override'!B30</f>
        <v>CWW12_144TOT_PR24</v>
      </c>
      <c r="C30" s="29" t="str">
        <f>'Input Override'!C30</f>
        <v>EA/NRW environmental programme bioresources (WINEP/NEP) - Sludge treatment -Thickening and/or dewatering; (WINEP/NEP) opex - Total</v>
      </c>
      <c r="D30" s="29" t="str">
        <f>'Input Override'!D30</f>
        <v>£m</v>
      </c>
      <c r="E30" s="29" t="str">
        <f>'Input Override'!E30</f>
        <v>Price Review 2024</v>
      </c>
      <c r="F30" s="40">
        <f ca="1">IF('Input Override'!F30="",'Consolidated Input'!F30,('Input Override'!F30))</f>
        <v>0</v>
      </c>
      <c r="G30" s="40">
        <f ca="1">IF('Input Override'!G30="",'Consolidated Input'!G30,('Input Override'!G30))</f>
        <v>0</v>
      </c>
      <c r="H30" s="40">
        <f ca="1">IF('Input Override'!H30="",'Consolidated Input'!H30,('Input Override'!H30))</f>
        <v>0</v>
      </c>
      <c r="I30" s="40">
        <f ca="1">IF('Input Override'!I30="",'Consolidated Input'!I30,('Input Override'!I30))</f>
        <v>0</v>
      </c>
      <c r="J30" s="40">
        <f ca="1">IF('Input Override'!J30="",'Consolidated Input'!J30,('Input Override'!J30))</f>
        <v>0</v>
      </c>
      <c r="K30" s="40">
        <f ca="1">IF('Input Override'!K30="",'Consolidated Input'!K30,('Input Override'!K30))</f>
        <v>0</v>
      </c>
      <c r="L30" s="40">
        <f ca="1">IF('Input Override'!L30="",'Consolidated Input'!L30,('Input Override'!L30))</f>
        <v>0</v>
      </c>
      <c r="M30" s="51">
        <f t="shared" ca="1" si="0"/>
        <v>0</v>
      </c>
    </row>
    <row r="31" spans="1:13">
      <c r="A31" s="29" t="str">
        <f>'Input Override'!A31</f>
        <v>HDD</v>
      </c>
      <c r="B31" s="29" t="str">
        <f>'Input Override'!B31</f>
        <v>CWW12_145TOT_PR24</v>
      </c>
      <c r="C31" s="29" t="str">
        <f>'Input Override'!C31</f>
        <v>EA/NRW environmental programme bioresources (WINEP/NEP) - Sludge treatment - Thickening and/or dewatering; (WINEP/NEP) totex - Total</v>
      </c>
      <c r="D31" s="29" t="str">
        <f>'Input Override'!D31</f>
        <v>£m</v>
      </c>
      <c r="E31" s="29" t="str">
        <f>'Input Override'!E31</f>
        <v>Price Review 2024</v>
      </c>
      <c r="F31" s="40">
        <f ca="1">IF('Input Override'!F31="",'Consolidated Input'!F31,('Input Override'!F31))</f>
        <v>0</v>
      </c>
      <c r="G31" s="40">
        <f ca="1">IF('Input Override'!G31="",'Consolidated Input'!G31,('Input Override'!G31))</f>
        <v>0</v>
      </c>
      <c r="H31" s="40">
        <f ca="1">IF('Input Override'!H31="",'Consolidated Input'!H31,('Input Override'!H31))</f>
        <v>0</v>
      </c>
      <c r="I31" s="40">
        <f ca="1">IF('Input Override'!I31="",'Consolidated Input'!I31,('Input Override'!I31))</f>
        <v>0</v>
      </c>
      <c r="J31" s="40">
        <f ca="1">IF('Input Override'!J31="",'Consolidated Input'!J31,('Input Override'!J31))</f>
        <v>0</v>
      </c>
      <c r="K31" s="40">
        <f ca="1">IF('Input Override'!K31="",'Consolidated Input'!K31,('Input Override'!K31))</f>
        <v>0</v>
      </c>
      <c r="L31" s="40">
        <f ca="1">IF('Input Override'!L31="",'Consolidated Input'!L31,('Input Override'!L31))</f>
        <v>0</v>
      </c>
      <c r="M31" s="51">
        <f t="shared" ca="1" si="0"/>
        <v>0</v>
      </c>
    </row>
    <row r="32" spans="1:13">
      <c r="A32" s="29" t="str">
        <f>'Input Override'!A32</f>
        <v>HDD</v>
      </c>
      <c r="B32" s="29" t="str">
        <f>'Input Override'!B32</f>
        <v>CWW17_143TOT_PR24</v>
      </c>
      <c r="C32" s="29" t="str">
        <f>'Input Override'!C32</f>
        <v>EA/NRW environmental programme bioresources (WINEP/NEP) - Sludge treatment - Thickening and/or dewatering; (WINEP/NEP) capex - Total</v>
      </c>
      <c r="D32" s="29" t="str">
        <f>'Input Override'!D32</f>
        <v>£m</v>
      </c>
      <c r="E32" s="29" t="str">
        <f>'Input Override'!E32</f>
        <v>Price Review 2024</v>
      </c>
      <c r="F32" s="40">
        <f ca="1">IF('Input Override'!F32="",'Consolidated Input'!F32,('Input Override'!F32))</f>
        <v>0</v>
      </c>
      <c r="G32" s="40">
        <f ca="1">IF('Input Override'!G32="",'Consolidated Input'!G32,('Input Override'!G32))</f>
        <v>0</v>
      </c>
      <c r="H32" s="40">
        <f ca="1">IF('Input Override'!H32="",'Consolidated Input'!H32,('Input Override'!H32))</f>
        <v>0</v>
      </c>
      <c r="I32" s="40">
        <f ca="1">IF('Input Override'!I32="",'Consolidated Input'!I32,('Input Override'!I32))</f>
        <v>0</v>
      </c>
      <c r="J32" s="40">
        <f ca="1">IF('Input Override'!J32="",'Consolidated Input'!J32,('Input Override'!J32))</f>
        <v>0</v>
      </c>
      <c r="K32" s="40">
        <f ca="1">IF('Input Override'!K32="",'Consolidated Input'!K32,('Input Override'!K32))</f>
        <v>0</v>
      </c>
      <c r="L32" s="40">
        <f ca="1">IF('Input Override'!L32="",'Consolidated Input'!L32,('Input Override'!L32))</f>
        <v>0</v>
      </c>
      <c r="M32" s="51">
        <f t="shared" ca="1" si="0"/>
        <v>0</v>
      </c>
    </row>
    <row r="33" spans="1:13">
      <c r="A33" s="29" t="str">
        <f>'Input Override'!A33</f>
        <v>HDD</v>
      </c>
      <c r="B33" s="29" t="str">
        <f>'Input Override'!B33</f>
        <v>CWW17_144TOT_PR24</v>
      </c>
      <c r="C33" s="29" t="str">
        <f>'Input Override'!C33</f>
        <v>EA/NRW environmental programme bioresources (WINEP/NEP) - Sludge treatment -Thickening and/or dewatering; (WINEP/NEP) opex - Total</v>
      </c>
      <c r="D33" s="29" t="str">
        <f>'Input Override'!D33</f>
        <v>£m</v>
      </c>
      <c r="E33" s="29" t="str">
        <f>'Input Override'!E33</f>
        <v>Price Review 2024</v>
      </c>
      <c r="F33" s="40">
        <f ca="1">IF('Input Override'!F33="",'Consolidated Input'!F33,('Input Override'!F33))</f>
        <v>0</v>
      </c>
      <c r="G33" s="40">
        <f ca="1">IF('Input Override'!G33="",'Consolidated Input'!G33,('Input Override'!G33))</f>
        <v>0</v>
      </c>
      <c r="H33" s="40">
        <f ca="1">IF('Input Override'!H33="",'Consolidated Input'!H33,('Input Override'!H33))</f>
        <v>0</v>
      </c>
      <c r="I33" s="40">
        <f ca="1">IF('Input Override'!I33="",'Consolidated Input'!I33,('Input Override'!I33))</f>
        <v>0</v>
      </c>
      <c r="J33" s="40">
        <f ca="1">IF('Input Override'!J33="",'Consolidated Input'!J33,('Input Override'!J33))</f>
        <v>0</v>
      </c>
      <c r="K33" s="40">
        <f ca="1">IF('Input Override'!K33="",'Consolidated Input'!K33,('Input Override'!K33))</f>
        <v>0</v>
      </c>
      <c r="L33" s="40">
        <f ca="1">IF('Input Override'!L33="",'Consolidated Input'!L33,('Input Override'!L33))</f>
        <v>0</v>
      </c>
      <c r="M33" s="51">
        <f t="shared" ca="1" si="0"/>
        <v>0</v>
      </c>
    </row>
    <row r="34" spans="1:13">
      <c r="A34" s="29" t="str">
        <f>'Input Override'!A34</f>
        <v>HDD</v>
      </c>
      <c r="B34" s="29" t="str">
        <f>'Input Override'!B34</f>
        <v>CWW17_145TOT_PR24</v>
      </c>
      <c r="C34" s="29" t="str">
        <f>'Input Override'!C34</f>
        <v>EA/NRW environmental programme bioresources (WINEP/NEP) - Sludge treatment - Thickening and/or dewatering; (WINEP/NEP) totex - Total</v>
      </c>
      <c r="D34" s="29" t="str">
        <f>'Input Override'!D34</f>
        <v>£m</v>
      </c>
      <c r="E34" s="29" t="str">
        <f>'Input Override'!E34</f>
        <v>Price Review 2024</v>
      </c>
      <c r="F34" s="40">
        <f ca="1">IF('Input Override'!F34="",'Consolidated Input'!F34,('Input Override'!F34))</f>
        <v>0</v>
      </c>
      <c r="G34" s="40">
        <f ca="1">IF('Input Override'!G34="",'Consolidated Input'!G34,('Input Override'!G34))</f>
        <v>0</v>
      </c>
      <c r="H34" s="40">
        <f ca="1">IF('Input Override'!H34="",'Consolidated Input'!H34,('Input Override'!H34))</f>
        <v>0</v>
      </c>
      <c r="I34" s="40">
        <f ca="1">IF('Input Override'!I34="",'Consolidated Input'!I34,('Input Override'!I34))</f>
        <v>0</v>
      </c>
      <c r="J34" s="40">
        <f ca="1">IF('Input Override'!J34="",'Consolidated Input'!J34,('Input Override'!J34))</f>
        <v>0</v>
      </c>
      <c r="K34" s="40">
        <f ca="1">IF('Input Override'!K34="",'Consolidated Input'!K34,('Input Override'!K34))</f>
        <v>0</v>
      </c>
      <c r="L34" s="40">
        <f ca="1">IF('Input Override'!L34="",'Consolidated Input'!L34,('Input Override'!L34))</f>
        <v>0</v>
      </c>
      <c r="M34" s="51">
        <f t="shared" ca="1" si="0"/>
        <v>0</v>
      </c>
    </row>
    <row r="35" spans="1:13">
      <c r="A35" s="29" t="str">
        <f>'Input Override'!A35</f>
        <v>HDD</v>
      </c>
      <c r="B35" s="29" t="str">
        <f>'Input Override'!B35</f>
        <v>CWW3_143TOT_PR24</v>
      </c>
      <c r="C35" s="29" t="str">
        <f>'Input Override'!C35</f>
        <v>EA/NRW environmental programme bioresources (WINEP/NEP) - Sludge treatment - Thickening and/or dewatering; (WINEP/NEP) capex - Total</v>
      </c>
      <c r="D35" s="29" t="str">
        <f>'Input Override'!D35</f>
        <v>£m</v>
      </c>
      <c r="E35" s="29" t="str">
        <f>'Input Override'!E35</f>
        <v>Price Review 2024</v>
      </c>
      <c r="F35" s="40">
        <f ca="1">IF('Input Override'!F35="",'Consolidated Input'!F35,('Input Override'!F35))</f>
        <v>0</v>
      </c>
      <c r="G35" s="40">
        <f ca="1">IF('Input Override'!G35="",'Consolidated Input'!G35,('Input Override'!G35))</f>
        <v>0</v>
      </c>
      <c r="H35" s="40">
        <f ca="1">IF('Input Override'!H35="",'Consolidated Input'!H35,('Input Override'!H35))</f>
        <v>0</v>
      </c>
      <c r="I35" s="40">
        <f ca="1">IF('Input Override'!I35="",'Consolidated Input'!I35,('Input Override'!I35))</f>
        <v>0</v>
      </c>
      <c r="J35" s="40">
        <f ca="1">IF('Input Override'!J35="",'Consolidated Input'!J35,('Input Override'!J35))</f>
        <v>0</v>
      </c>
      <c r="K35" s="40">
        <f ca="1">IF('Input Override'!K35="",'Consolidated Input'!K35,('Input Override'!K35))</f>
        <v>0</v>
      </c>
      <c r="L35" s="40">
        <f ca="1">IF('Input Override'!L35="",'Consolidated Input'!L35,('Input Override'!L35))</f>
        <v>0</v>
      </c>
      <c r="M35" s="51">
        <f t="shared" ca="1" si="0"/>
        <v>0</v>
      </c>
    </row>
    <row r="36" spans="1:13">
      <c r="A36" s="29" t="str">
        <f>'Input Override'!A36</f>
        <v>HDD</v>
      </c>
      <c r="B36" s="29" t="str">
        <f>'Input Override'!B36</f>
        <v>CWW3_144TOT_PR24</v>
      </c>
      <c r="C36" s="29" t="str">
        <f>'Input Override'!C36</f>
        <v>EA/NRW environmental programme bioresources (WINEP/NEP) - Sludge treatment -Thickening and/or dewatering; (WINEP/NEP) opex - Total</v>
      </c>
      <c r="D36" s="29" t="str">
        <f>'Input Override'!D36</f>
        <v>£m</v>
      </c>
      <c r="E36" s="29" t="str">
        <f>'Input Override'!E36</f>
        <v>Price Review 2024</v>
      </c>
      <c r="F36" s="40">
        <f ca="1">IF('Input Override'!F36="",'Consolidated Input'!F36,('Input Override'!F36))</f>
        <v>0</v>
      </c>
      <c r="G36" s="40">
        <f ca="1">IF('Input Override'!G36="",'Consolidated Input'!G36,('Input Override'!G36))</f>
        <v>0</v>
      </c>
      <c r="H36" s="40">
        <f ca="1">IF('Input Override'!H36="",'Consolidated Input'!H36,('Input Override'!H36))</f>
        <v>0</v>
      </c>
      <c r="I36" s="40">
        <f ca="1">IF('Input Override'!I36="",'Consolidated Input'!I36,('Input Override'!I36))</f>
        <v>0</v>
      </c>
      <c r="J36" s="40">
        <f ca="1">IF('Input Override'!J36="",'Consolidated Input'!J36,('Input Override'!J36))</f>
        <v>0</v>
      </c>
      <c r="K36" s="40">
        <f ca="1">IF('Input Override'!K36="",'Consolidated Input'!K36,('Input Override'!K36))</f>
        <v>0</v>
      </c>
      <c r="L36" s="40">
        <f ca="1">IF('Input Override'!L36="",'Consolidated Input'!L36,('Input Override'!L36))</f>
        <v>0</v>
      </c>
      <c r="M36" s="51">
        <f t="shared" ca="1" si="0"/>
        <v>0</v>
      </c>
    </row>
    <row r="37" spans="1:13">
      <c r="A37" s="29" t="str">
        <f>'Input Override'!A37</f>
        <v>HDD</v>
      </c>
      <c r="B37" s="29" t="str">
        <f>'Input Override'!B37</f>
        <v>CWW3_145TOT_PR24</v>
      </c>
      <c r="C37" s="29" t="str">
        <f>'Input Override'!C37</f>
        <v>EA/NRW environmental programme bioresources (WINEP/NEP) - Sludge treatment - Thickening and/or dewatering; (WINEP/NEP) totex - Total</v>
      </c>
      <c r="D37" s="29" t="str">
        <f>'Input Override'!D37</f>
        <v>£m</v>
      </c>
      <c r="E37" s="29" t="str">
        <f>'Input Override'!E37</f>
        <v>Price Review 2024</v>
      </c>
      <c r="F37" s="40">
        <f ca="1">IF('Input Override'!F37="",'Consolidated Input'!F37,('Input Override'!F37))</f>
        <v>0</v>
      </c>
      <c r="G37" s="40">
        <f ca="1">IF('Input Override'!G37="",'Consolidated Input'!G37,('Input Override'!G37))</f>
        <v>0</v>
      </c>
      <c r="H37" s="40">
        <f ca="1">IF('Input Override'!H37="",'Consolidated Input'!H37,('Input Override'!H37))</f>
        <v>0</v>
      </c>
      <c r="I37" s="40">
        <f ca="1">IF('Input Override'!I37="",'Consolidated Input'!I37,('Input Override'!I37))</f>
        <v>0</v>
      </c>
      <c r="J37" s="40">
        <f ca="1">IF('Input Override'!J37="",'Consolidated Input'!J37,('Input Override'!J37))</f>
        <v>0</v>
      </c>
      <c r="K37" s="40">
        <f ca="1">IF('Input Override'!K37="",'Consolidated Input'!K37,('Input Override'!K37))</f>
        <v>0</v>
      </c>
      <c r="L37" s="40">
        <f ca="1">IF('Input Override'!L37="",'Consolidated Input'!L37,('Input Override'!L37))</f>
        <v>0</v>
      </c>
      <c r="M37" s="51">
        <f t="shared" ref="M37:M68" ca="1" si="1">SUM(F37:L37)</f>
        <v>0</v>
      </c>
    </row>
    <row r="38" spans="1:13">
      <c r="A38" s="29" t="str">
        <f>'Input Override'!A38</f>
        <v>HDD</v>
      </c>
      <c r="B38" s="29" t="str">
        <f>'Input Override'!B38</f>
        <v>BIO5_002_PR24</v>
      </c>
      <c r="C38" s="29" t="str">
        <f>'Input Override'!C38</f>
        <v>Bioresources data - Tonnes of dry solids undertaking thickening/dewatering</v>
      </c>
      <c r="D38" s="29" t="str">
        <f>'Input Override'!D38</f>
        <v>ttds/yr</v>
      </c>
      <c r="E38" s="29" t="str">
        <f>'Input Override'!E38</f>
        <v>Price Review 2024</v>
      </c>
      <c r="F38" s="40">
        <f ca="1">IF('Input Override'!F38="",'Consolidated Input'!F38,('Input Override'!F38))</f>
        <v>0</v>
      </c>
      <c r="G38" s="40">
        <f ca="1">IF('Input Override'!G38="",'Consolidated Input'!G38,('Input Override'!G38))</f>
        <v>0</v>
      </c>
      <c r="H38" s="40">
        <f ca="1">IF('Input Override'!H38="",'Consolidated Input'!H38,('Input Override'!H38))</f>
        <v>0</v>
      </c>
      <c r="I38" s="40">
        <f ca="1">IF('Input Override'!I38="",'Consolidated Input'!I38,('Input Override'!I38))</f>
        <v>0</v>
      </c>
      <c r="J38" s="40">
        <f ca="1">IF('Input Override'!J38="",'Consolidated Input'!J38,('Input Override'!J38))</f>
        <v>0</v>
      </c>
      <c r="K38" s="40">
        <f ca="1">IF('Input Override'!K38="",'Consolidated Input'!K38,('Input Override'!K38))</f>
        <v>0</v>
      </c>
      <c r="L38" s="40">
        <f ca="1">IF('Input Override'!L38="",'Consolidated Input'!L38,('Input Override'!L38))</f>
        <v>0</v>
      </c>
      <c r="M38" s="51">
        <f t="shared" ca="1" si="1"/>
        <v>0</v>
      </c>
    </row>
    <row r="39" spans="1:13">
      <c r="A39" s="29" t="str">
        <f>'Input Override'!A39</f>
        <v>HDD</v>
      </c>
      <c r="B39" s="29" t="str">
        <f>'Input Override'!B39</f>
        <v>BIO5_007_PR24</v>
      </c>
      <c r="C39" s="29" t="str">
        <f>'Input Override'!C39</f>
        <v>Bioresources data - Total number of sludge treatment schemes providing sludge thickening and dewatering</v>
      </c>
      <c r="D39" s="29" t="str">
        <f>'Input Override'!D39</f>
        <v>nr</v>
      </c>
      <c r="E39" s="29" t="str">
        <f>'Input Override'!E39</f>
        <v>Price Review 2024</v>
      </c>
      <c r="F39" s="40">
        <f ca="1">IF('Input Override'!F39="",'Consolidated Input'!F39,('Input Override'!F39))</f>
        <v>0</v>
      </c>
      <c r="G39" s="40">
        <f ca="1">IF('Input Override'!G39="",'Consolidated Input'!G39,('Input Override'!G39))</f>
        <v>0</v>
      </c>
      <c r="H39" s="40">
        <f ca="1">IF('Input Override'!H39="",'Consolidated Input'!H39,('Input Override'!H39))</f>
        <v>0</v>
      </c>
      <c r="I39" s="40">
        <f ca="1">IF('Input Override'!I39="",'Consolidated Input'!I39,('Input Override'!I39))</f>
        <v>0</v>
      </c>
      <c r="J39" s="40">
        <f ca="1">IF('Input Override'!J39="",'Consolidated Input'!J39,('Input Override'!J39))</f>
        <v>0</v>
      </c>
      <c r="K39" s="40">
        <f ca="1">IF('Input Override'!K39="",'Consolidated Input'!K39,('Input Override'!K39))</f>
        <v>0</v>
      </c>
      <c r="L39" s="40">
        <f ca="1">IF('Input Override'!L39="",'Consolidated Input'!L39,('Input Override'!L39))</f>
        <v>0</v>
      </c>
      <c r="M39" s="51">
        <f t="shared" ca="1" si="1"/>
        <v>0</v>
      </c>
    </row>
    <row r="40" spans="1:13">
      <c r="A40" s="29" t="str">
        <f>'Input Override'!A40</f>
        <v>NES</v>
      </c>
      <c r="B40" s="29" t="str">
        <f>'Input Override'!B40</f>
        <v>CWW12_143TOT_PR24</v>
      </c>
      <c r="C40" s="29" t="str">
        <f>'Input Override'!C40</f>
        <v>EA/NRW environmental programme bioresources (WINEP/NEP) - Sludge treatment - Thickening and/or dewatering; (WINEP/NEP) capex - Total</v>
      </c>
      <c r="D40" s="29" t="str">
        <f>'Input Override'!D40</f>
        <v>£m</v>
      </c>
      <c r="E40" s="29" t="str">
        <f>'Input Override'!E40</f>
        <v>Price Review 2024</v>
      </c>
      <c r="F40" s="40">
        <f ca="1">IF('Input Override'!F40="",'Consolidated Input'!F40,('Input Override'!F40))</f>
        <v>0</v>
      </c>
      <c r="G40" s="40">
        <f ca="1">IF('Input Override'!G40="",'Consolidated Input'!G40,('Input Override'!G40))</f>
        <v>0</v>
      </c>
      <c r="H40" s="40">
        <f ca="1">IF('Input Override'!H40="",'Consolidated Input'!H40,('Input Override'!H40))</f>
        <v>0</v>
      </c>
      <c r="I40" s="40">
        <f ca="1">IF('Input Override'!I40="",'Consolidated Input'!I40,('Input Override'!I40))</f>
        <v>0</v>
      </c>
      <c r="J40" s="40">
        <f ca="1">IF('Input Override'!J40="",'Consolidated Input'!J40,('Input Override'!J40))</f>
        <v>0</v>
      </c>
      <c r="K40" s="40">
        <f ca="1">IF('Input Override'!K40="",'Consolidated Input'!K40,('Input Override'!K40))</f>
        <v>0</v>
      </c>
      <c r="L40" s="40">
        <f ca="1">IF('Input Override'!L40="",'Consolidated Input'!L40,('Input Override'!L40))</f>
        <v>0</v>
      </c>
      <c r="M40" s="51">
        <f t="shared" ca="1" si="1"/>
        <v>0</v>
      </c>
    </row>
    <row r="41" spans="1:13">
      <c r="A41" s="29" t="str">
        <f>'Input Override'!A41</f>
        <v>NES</v>
      </c>
      <c r="B41" s="29" t="str">
        <f>'Input Override'!B41</f>
        <v>CWW12_144TOT_PR24</v>
      </c>
      <c r="C41" s="29" t="str">
        <f>'Input Override'!C41</f>
        <v>EA/NRW environmental programme bioresources (WINEP/NEP) - Sludge treatment -Thickening and/or dewatering; (WINEP/NEP) opex - Total</v>
      </c>
      <c r="D41" s="29" t="str">
        <f>'Input Override'!D41</f>
        <v>£m</v>
      </c>
      <c r="E41" s="29" t="str">
        <f>'Input Override'!E41</f>
        <v>Price Review 2024</v>
      </c>
      <c r="F41" s="40">
        <f ca="1">IF('Input Override'!F41="",'Consolidated Input'!F41,('Input Override'!F41))</f>
        <v>0</v>
      </c>
      <c r="G41" s="40">
        <f ca="1">IF('Input Override'!G41="",'Consolidated Input'!G41,('Input Override'!G41))</f>
        <v>0</v>
      </c>
      <c r="H41" s="40">
        <f ca="1">IF('Input Override'!H41="",'Consolidated Input'!H41,('Input Override'!H41))</f>
        <v>0</v>
      </c>
      <c r="I41" s="40">
        <f ca="1">IF('Input Override'!I41="",'Consolidated Input'!I41,('Input Override'!I41))</f>
        <v>0</v>
      </c>
      <c r="J41" s="40">
        <f ca="1">IF('Input Override'!J41="",'Consolidated Input'!J41,('Input Override'!J41))</f>
        <v>0</v>
      </c>
      <c r="K41" s="40">
        <f ca="1">IF('Input Override'!K41="",'Consolidated Input'!K41,('Input Override'!K41))</f>
        <v>0</v>
      </c>
      <c r="L41" s="40">
        <f ca="1">IF('Input Override'!L41="",'Consolidated Input'!L41,('Input Override'!L41))</f>
        <v>0</v>
      </c>
      <c r="M41" s="51">
        <f t="shared" ca="1" si="1"/>
        <v>0</v>
      </c>
    </row>
    <row r="42" spans="1:13">
      <c r="A42" s="29" t="str">
        <f>'Input Override'!A42</f>
        <v>NES</v>
      </c>
      <c r="B42" s="29" t="str">
        <f>'Input Override'!B42</f>
        <v>CWW12_145TOT_PR24</v>
      </c>
      <c r="C42" s="29" t="str">
        <f>'Input Override'!C42</f>
        <v>EA/NRW environmental programme bioresources (WINEP/NEP) - Sludge treatment - Thickening and/or dewatering; (WINEP/NEP) totex - Total</v>
      </c>
      <c r="D42" s="29" t="str">
        <f>'Input Override'!D42</f>
        <v>£m</v>
      </c>
      <c r="E42" s="29" t="str">
        <f>'Input Override'!E42</f>
        <v>Price Review 2024</v>
      </c>
      <c r="F42" s="40">
        <f ca="1">IF('Input Override'!F42="",'Consolidated Input'!F42,('Input Override'!F42))</f>
        <v>0</v>
      </c>
      <c r="G42" s="40">
        <f ca="1">IF('Input Override'!G42="",'Consolidated Input'!G42,('Input Override'!G42))</f>
        <v>0</v>
      </c>
      <c r="H42" s="40">
        <f ca="1">IF('Input Override'!H42="",'Consolidated Input'!H42,('Input Override'!H42))</f>
        <v>0</v>
      </c>
      <c r="I42" s="40">
        <f ca="1">IF('Input Override'!I42="",'Consolidated Input'!I42,('Input Override'!I42))</f>
        <v>0</v>
      </c>
      <c r="J42" s="40">
        <f ca="1">IF('Input Override'!J42="",'Consolidated Input'!J42,('Input Override'!J42))</f>
        <v>0</v>
      </c>
      <c r="K42" s="40">
        <f ca="1">IF('Input Override'!K42="",'Consolidated Input'!K42,('Input Override'!K42))</f>
        <v>0</v>
      </c>
      <c r="L42" s="40">
        <f ca="1">IF('Input Override'!L42="",'Consolidated Input'!L42,('Input Override'!L42))</f>
        <v>0</v>
      </c>
      <c r="M42" s="51">
        <f t="shared" ca="1" si="1"/>
        <v>0</v>
      </c>
    </row>
    <row r="43" spans="1:13">
      <c r="A43" s="29" t="str">
        <f>'Input Override'!A43</f>
        <v>NES</v>
      </c>
      <c r="B43" s="29" t="str">
        <f>'Input Override'!B43</f>
        <v>CWW17_143TOT_PR24</v>
      </c>
      <c r="C43" s="29" t="str">
        <f>'Input Override'!C43</f>
        <v>EA/NRW environmental programme bioresources (WINEP/NEP) - Sludge treatment - Thickening and/or dewatering; (WINEP/NEP) capex - Total</v>
      </c>
      <c r="D43" s="29" t="str">
        <f>'Input Override'!D43</f>
        <v>£m</v>
      </c>
      <c r="E43" s="29" t="str">
        <f>'Input Override'!E43</f>
        <v>Price Review 2024</v>
      </c>
      <c r="F43" s="40">
        <f ca="1">IF('Input Override'!F43="",'Consolidated Input'!F43,('Input Override'!F43))</f>
        <v>0</v>
      </c>
      <c r="G43" s="40">
        <f ca="1">IF('Input Override'!G43="",'Consolidated Input'!G43,('Input Override'!G43))</f>
        <v>0</v>
      </c>
      <c r="H43" s="40">
        <f ca="1">IF('Input Override'!H43="",'Consolidated Input'!H43,('Input Override'!H43))</f>
        <v>0</v>
      </c>
      <c r="I43" s="40">
        <f ca="1">IF('Input Override'!I43="",'Consolidated Input'!I43,('Input Override'!I43))</f>
        <v>0</v>
      </c>
      <c r="J43" s="40">
        <f ca="1">IF('Input Override'!J43="",'Consolidated Input'!J43,('Input Override'!J43))</f>
        <v>0</v>
      </c>
      <c r="K43" s="40">
        <f ca="1">IF('Input Override'!K43="",'Consolidated Input'!K43,('Input Override'!K43))</f>
        <v>0</v>
      </c>
      <c r="L43" s="40">
        <f ca="1">IF('Input Override'!L43="",'Consolidated Input'!L43,('Input Override'!L43))</f>
        <v>0</v>
      </c>
      <c r="M43" s="51">
        <f t="shared" ca="1" si="1"/>
        <v>0</v>
      </c>
    </row>
    <row r="44" spans="1:13">
      <c r="A44" s="29" t="str">
        <f>'Input Override'!A44</f>
        <v>NES</v>
      </c>
      <c r="B44" s="29" t="str">
        <f>'Input Override'!B44</f>
        <v>CWW17_144TOT_PR24</v>
      </c>
      <c r="C44" s="29" t="str">
        <f>'Input Override'!C44</f>
        <v>EA/NRW environmental programme bioresources (WINEP/NEP) - Sludge treatment -Thickening and/or dewatering; (WINEP/NEP) opex - Total</v>
      </c>
      <c r="D44" s="29" t="str">
        <f>'Input Override'!D44</f>
        <v>£m</v>
      </c>
      <c r="E44" s="29" t="str">
        <f>'Input Override'!E44</f>
        <v>Price Review 2024</v>
      </c>
      <c r="F44" s="40">
        <f ca="1">IF('Input Override'!F44="",'Consolidated Input'!F44,('Input Override'!F44))</f>
        <v>0</v>
      </c>
      <c r="G44" s="40">
        <f ca="1">IF('Input Override'!G44="",'Consolidated Input'!G44,('Input Override'!G44))</f>
        <v>0</v>
      </c>
      <c r="H44" s="40">
        <f ca="1">IF('Input Override'!H44="",'Consolidated Input'!H44,('Input Override'!H44))</f>
        <v>0</v>
      </c>
      <c r="I44" s="40">
        <f ca="1">IF('Input Override'!I44="",'Consolidated Input'!I44,('Input Override'!I44))</f>
        <v>0</v>
      </c>
      <c r="J44" s="40">
        <f ca="1">IF('Input Override'!J44="",'Consolidated Input'!J44,('Input Override'!J44))</f>
        <v>0</v>
      </c>
      <c r="K44" s="40">
        <f ca="1">IF('Input Override'!K44="",'Consolidated Input'!K44,('Input Override'!K44))</f>
        <v>0</v>
      </c>
      <c r="L44" s="40">
        <f ca="1">IF('Input Override'!L44="",'Consolidated Input'!L44,('Input Override'!L44))</f>
        <v>0</v>
      </c>
      <c r="M44" s="51">
        <f t="shared" ca="1" si="1"/>
        <v>0</v>
      </c>
    </row>
    <row r="45" spans="1:13">
      <c r="A45" s="29" t="str">
        <f>'Input Override'!A45</f>
        <v>NES</v>
      </c>
      <c r="B45" s="29" t="str">
        <f>'Input Override'!B45</f>
        <v>CWW17_145TOT_PR24</v>
      </c>
      <c r="C45" s="29" t="str">
        <f>'Input Override'!C45</f>
        <v>EA/NRW environmental programme bioresources (WINEP/NEP) - Sludge treatment - Thickening and/or dewatering; (WINEP/NEP) totex - Total</v>
      </c>
      <c r="D45" s="29" t="str">
        <f>'Input Override'!D45</f>
        <v>£m</v>
      </c>
      <c r="E45" s="29" t="str">
        <f>'Input Override'!E45</f>
        <v>Price Review 2024</v>
      </c>
      <c r="F45" s="40">
        <f ca="1">IF('Input Override'!F45="",'Consolidated Input'!F45,('Input Override'!F45))</f>
        <v>0</v>
      </c>
      <c r="G45" s="40">
        <f ca="1">IF('Input Override'!G45="",'Consolidated Input'!G45,('Input Override'!G45))</f>
        <v>0</v>
      </c>
      <c r="H45" s="40">
        <f ca="1">IF('Input Override'!H45="",'Consolidated Input'!H45,('Input Override'!H45))</f>
        <v>0</v>
      </c>
      <c r="I45" s="40">
        <f ca="1">IF('Input Override'!I45="",'Consolidated Input'!I45,('Input Override'!I45))</f>
        <v>0</v>
      </c>
      <c r="J45" s="40">
        <f ca="1">IF('Input Override'!J45="",'Consolidated Input'!J45,('Input Override'!J45))</f>
        <v>0</v>
      </c>
      <c r="K45" s="40">
        <f ca="1">IF('Input Override'!K45="",'Consolidated Input'!K45,('Input Override'!K45))</f>
        <v>0</v>
      </c>
      <c r="L45" s="40">
        <f ca="1">IF('Input Override'!L45="",'Consolidated Input'!L45,('Input Override'!L45))</f>
        <v>0</v>
      </c>
      <c r="M45" s="51">
        <f t="shared" ca="1" si="1"/>
        <v>0</v>
      </c>
    </row>
    <row r="46" spans="1:13">
      <c r="A46" s="29" t="str">
        <f>'Input Override'!A46</f>
        <v>NES</v>
      </c>
      <c r="B46" s="29" t="str">
        <f>'Input Override'!B46</f>
        <v>CWW3_143TOT_PR24</v>
      </c>
      <c r="C46" s="29" t="str">
        <f>'Input Override'!C46</f>
        <v>EA/NRW environmental programme bioresources (WINEP/NEP) - Sludge treatment - Thickening and/or dewatering; (WINEP/NEP) capex - Total</v>
      </c>
      <c r="D46" s="29" t="str">
        <f>'Input Override'!D46</f>
        <v>£m</v>
      </c>
      <c r="E46" s="29" t="str">
        <f>'Input Override'!E46</f>
        <v>Price Review 2024</v>
      </c>
      <c r="F46" s="40">
        <f ca="1">IF('Input Override'!F46="",'Consolidated Input'!F46,('Input Override'!F46))</f>
        <v>0</v>
      </c>
      <c r="G46" s="40">
        <f ca="1">IF('Input Override'!G46="",'Consolidated Input'!G46,('Input Override'!G46))</f>
        <v>0</v>
      </c>
      <c r="H46" s="40">
        <f ca="1">IF('Input Override'!H46="",'Consolidated Input'!H46,('Input Override'!H46))</f>
        <v>0</v>
      </c>
      <c r="I46" s="40">
        <f ca="1">IF('Input Override'!I46="",'Consolidated Input'!I46,('Input Override'!I46))</f>
        <v>0</v>
      </c>
      <c r="J46" s="40">
        <f ca="1">IF('Input Override'!J46="",'Consolidated Input'!J46,('Input Override'!J46))</f>
        <v>8.25</v>
      </c>
      <c r="K46" s="40">
        <f ca="1">IF('Input Override'!K46="",'Consolidated Input'!K46,('Input Override'!K46))</f>
        <v>8.25</v>
      </c>
      <c r="L46" s="40">
        <f ca="1">IF('Input Override'!L46="",'Consolidated Input'!L46,('Input Override'!L46))</f>
        <v>0</v>
      </c>
      <c r="M46" s="51">
        <f t="shared" ca="1" si="1"/>
        <v>16.5</v>
      </c>
    </row>
    <row r="47" spans="1:13">
      <c r="A47" s="29" t="str">
        <f>'Input Override'!A47</f>
        <v>NES</v>
      </c>
      <c r="B47" s="29" t="str">
        <f>'Input Override'!B47</f>
        <v>CWW3_144TOT_PR24</v>
      </c>
      <c r="C47" s="29" t="str">
        <f>'Input Override'!C47</f>
        <v>EA/NRW environmental programme bioresources (WINEP/NEP) - Sludge treatment -Thickening and/or dewatering; (WINEP/NEP) opex - Total</v>
      </c>
      <c r="D47" s="29" t="str">
        <f>'Input Override'!D47</f>
        <v>£m</v>
      </c>
      <c r="E47" s="29" t="str">
        <f>'Input Override'!E47</f>
        <v>Price Review 2024</v>
      </c>
      <c r="F47" s="40">
        <f ca="1">IF('Input Override'!F47="",'Consolidated Input'!F47,('Input Override'!F47))</f>
        <v>0</v>
      </c>
      <c r="G47" s="40">
        <f ca="1">IF('Input Override'!G47="",'Consolidated Input'!G47,('Input Override'!G47))</f>
        <v>0</v>
      </c>
      <c r="H47" s="40">
        <f ca="1">IF('Input Override'!H47="",'Consolidated Input'!H47,('Input Override'!H47))</f>
        <v>0.71799999999999997</v>
      </c>
      <c r="I47" s="40">
        <f ca="1">IF('Input Override'!I47="",'Consolidated Input'!I47,('Input Override'!I47))</f>
        <v>0.71799999999999997</v>
      </c>
      <c r="J47" s="40">
        <f ca="1">IF('Input Override'!J47="",'Consolidated Input'!J47,('Input Override'!J47))</f>
        <v>0.63400000000000001</v>
      </c>
      <c r="K47" s="40">
        <f ca="1">IF('Input Override'!K47="",'Consolidated Input'!K47,('Input Override'!K47))</f>
        <v>0.55000000000000004</v>
      </c>
      <c r="L47" s="40">
        <f ca="1">IF('Input Override'!L47="",'Consolidated Input'!L47,('Input Override'!L47))</f>
        <v>0.55000000000000004</v>
      </c>
      <c r="M47" s="51">
        <f t="shared" ca="1" si="1"/>
        <v>3.17</v>
      </c>
    </row>
    <row r="48" spans="1:13">
      <c r="A48" s="29" t="str">
        <f>'Input Override'!A48</f>
        <v>NES</v>
      </c>
      <c r="B48" s="29" t="str">
        <f>'Input Override'!B48</f>
        <v>CWW3_145TOT_PR24</v>
      </c>
      <c r="C48" s="29" t="str">
        <f>'Input Override'!C48</f>
        <v>EA/NRW environmental programme bioresources (WINEP/NEP) - Sludge treatment - Thickening and/or dewatering; (WINEP/NEP) totex - Total</v>
      </c>
      <c r="D48" s="29" t="str">
        <f>'Input Override'!D48</f>
        <v>£m</v>
      </c>
      <c r="E48" s="29" t="str">
        <f>'Input Override'!E48</f>
        <v>Price Review 2024</v>
      </c>
      <c r="F48" s="40">
        <f ca="1">IF('Input Override'!F48="",'Consolidated Input'!F48,('Input Override'!F48))</f>
        <v>0</v>
      </c>
      <c r="G48" s="40">
        <f ca="1">IF('Input Override'!G48="",'Consolidated Input'!G48,('Input Override'!G48))</f>
        <v>0</v>
      </c>
      <c r="H48" s="40">
        <f ca="1">IF('Input Override'!H48="",'Consolidated Input'!H48,('Input Override'!H48))</f>
        <v>0.71799999999999997</v>
      </c>
      <c r="I48" s="40">
        <f ca="1">IF('Input Override'!I48="",'Consolidated Input'!I48,('Input Override'!I48))</f>
        <v>0.71799999999999997</v>
      </c>
      <c r="J48" s="40">
        <f ca="1">IF('Input Override'!J48="",'Consolidated Input'!J48,('Input Override'!J48))</f>
        <v>8.8840000000000003</v>
      </c>
      <c r="K48" s="40">
        <f ca="1">IF('Input Override'!K48="",'Consolidated Input'!K48,('Input Override'!K48))</f>
        <v>8.8000000000000007</v>
      </c>
      <c r="L48" s="40">
        <f ca="1">IF('Input Override'!L48="",'Consolidated Input'!L48,('Input Override'!L48))</f>
        <v>0.55000000000000004</v>
      </c>
      <c r="M48" s="51">
        <f t="shared" ca="1" si="1"/>
        <v>19.670000000000002</v>
      </c>
    </row>
    <row r="49" spans="1:13">
      <c r="A49" s="29" t="str">
        <f>'Input Override'!A49</f>
        <v>NES</v>
      </c>
      <c r="B49" s="29" t="str">
        <f>'Input Override'!B49</f>
        <v>BIO5_002_PR24</v>
      </c>
      <c r="C49" s="29" t="str">
        <f>'Input Override'!C49</f>
        <v>Bioresources data - Tonnes of dry solids undertaking thickening/dewatering</v>
      </c>
      <c r="D49" s="29" t="str">
        <f>'Input Override'!D49</f>
        <v>ttds/yr</v>
      </c>
      <c r="E49" s="29" t="str">
        <f>'Input Override'!E49</f>
        <v>Price Review 2024</v>
      </c>
      <c r="F49" s="40">
        <f ca="1">IF('Input Override'!F49="",'Consolidated Input'!F49,('Input Override'!F49))</f>
        <v>0</v>
      </c>
      <c r="G49" s="40">
        <f ca="1">IF('Input Override'!G49="",'Consolidated Input'!G49,('Input Override'!G49))</f>
        <v>0</v>
      </c>
      <c r="H49" s="40">
        <f ca="1">IF('Input Override'!H49="",'Consolidated Input'!H49,('Input Override'!H49))</f>
        <v>0</v>
      </c>
      <c r="I49" s="40">
        <f ca="1">IF('Input Override'!I49="",'Consolidated Input'!I49,('Input Override'!I49))</f>
        <v>0</v>
      </c>
      <c r="J49" s="40">
        <f ca="1">IF('Input Override'!J49="",'Consolidated Input'!J49,('Input Override'!J49))</f>
        <v>7.5750000000000002</v>
      </c>
      <c r="K49" s="40">
        <f ca="1">IF('Input Override'!K49="",'Consolidated Input'!K49,('Input Override'!K49))</f>
        <v>14.068</v>
      </c>
      <c r="L49" s="40">
        <f ca="1">IF('Input Override'!L49="",'Consolidated Input'!L49,('Input Override'!L49))</f>
        <v>6.4420000000000002</v>
      </c>
      <c r="M49" s="51">
        <f t="shared" ca="1" si="1"/>
        <v>28.085000000000001</v>
      </c>
    </row>
    <row r="50" spans="1:13">
      <c r="A50" s="29" t="str">
        <f>'Input Override'!A50</f>
        <v>NES</v>
      </c>
      <c r="B50" s="29" t="str">
        <f>'Input Override'!B50</f>
        <v>BIO5_007_PR24</v>
      </c>
      <c r="C50" s="29" t="str">
        <f>'Input Override'!C50</f>
        <v>Bioresources data - Total number of sludge treatment schemes providing sludge thickening and dewatering</v>
      </c>
      <c r="D50" s="29" t="str">
        <f>'Input Override'!D50</f>
        <v>nr</v>
      </c>
      <c r="E50" s="29" t="str">
        <f>'Input Override'!E50</f>
        <v>Price Review 2024</v>
      </c>
      <c r="F50" s="40">
        <f ca="1">IF('Input Override'!F50="",'Consolidated Input'!F50,('Input Override'!F50))</f>
        <v>0</v>
      </c>
      <c r="G50" s="40">
        <f ca="1">IF('Input Override'!G50="",'Consolidated Input'!G50,('Input Override'!G50))</f>
        <v>0</v>
      </c>
      <c r="H50" s="40">
        <f ca="1">IF('Input Override'!H50="",'Consolidated Input'!H50,('Input Override'!H50))</f>
        <v>0</v>
      </c>
      <c r="I50" s="40">
        <f ca="1">IF('Input Override'!I50="",'Consolidated Input'!I50,('Input Override'!I50))</f>
        <v>0</v>
      </c>
      <c r="J50" s="40">
        <f ca="1">IF('Input Override'!J50="",'Consolidated Input'!J50,('Input Override'!J50))</f>
        <v>1</v>
      </c>
      <c r="K50" s="40">
        <f ca="1">IF('Input Override'!K50="",'Consolidated Input'!K50,('Input Override'!K50))</f>
        <v>1</v>
      </c>
      <c r="L50" s="40">
        <f ca="1">IF('Input Override'!L50="",'Consolidated Input'!L50,('Input Override'!L50))</f>
        <v>0</v>
      </c>
      <c r="M50" s="51">
        <f t="shared" ca="1" si="1"/>
        <v>2</v>
      </c>
    </row>
    <row r="51" spans="1:13">
      <c r="A51" s="29" t="str">
        <f>'Input Override'!A51</f>
        <v>SVE</v>
      </c>
      <c r="B51" s="29" t="str">
        <f>'Input Override'!B51</f>
        <v>CWW12_143TOT_PR24</v>
      </c>
      <c r="C51" s="29" t="str">
        <f>'Input Override'!C51</f>
        <v>EA/NRW environmental programme bioresources (WINEP/NEP) - Sludge treatment - Thickening and/or dewatering; (WINEP/NEP) capex - Total</v>
      </c>
      <c r="D51" s="29" t="str">
        <f>'Input Override'!D51</f>
        <v>£m</v>
      </c>
      <c r="E51" s="29" t="str">
        <f>'Input Override'!E51</f>
        <v>Price Review 2024</v>
      </c>
      <c r="F51" s="40">
        <f ca="1">IF('Input Override'!F51="",'Consolidated Input'!F51,('Input Override'!F51))</f>
        <v>0</v>
      </c>
      <c r="G51" s="40">
        <f ca="1">IF('Input Override'!G51="",'Consolidated Input'!G51,('Input Override'!G51))</f>
        <v>0</v>
      </c>
      <c r="H51" s="40">
        <f ca="1">IF('Input Override'!H51="",'Consolidated Input'!H51,('Input Override'!H51))</f>
        <v>0</v>
      </c>
      <c r="I51" s="40">
        <f ca="1">IF('Input Override'!I51="",'Consolidated Input'!I51,('Input Override'!I51))</f>
        <v>0</v>
      </c>
      <c r="J51" s="40">
        <f ca="1">IF('Input Override'!J51="",'Consolidated Input'!J51,('Input Override'!J51))</f>
        <v>0</v>
      </c>
      <c r="K51" s="40">
        <f ca="1">IF('Input Override'!K51="",'Consolidated Input'!K51,('Input Override'!K51))</f>
        <v>0</v>
      </c>
      <c r="L51" s="40">
        <f ca="1">IF('Input Override'!L51="",'Consolidated Input'!L51,('Input Override'!L51))</f>
        <v>0</v>
      </c>
      <c r="M51" s="51">
        <f t="shared" ca="1" si="1"/>
        <v>0</v>
      </c>
    </row>
    <row r="52" spans="1:13">
      <c r="A52" s="29" t="str">
        <f>'Input Override'!A52</f>
        <v>SVE</v>
      </c>
      <c r="B52" s="29" t="str">
        <f>'Input Override'!B52</f>
        <v>CWW12_144TOT_PR24</v>
      </c>
      <c r="C52" s="29" t="str">
        <f>'Input Override'!C52</f>
        <v>EA/NRW environmental programme bioresources (WINEP/NEP) - Sludge treatment -Thickening and/or dewatering; (WINEP/NEP) opex - Total</v>
      </c>
      <c r="D52" s="29" t="str">
        <f>'Input Override'!D52</f>
        <v>£m</v>
      </c>
      <c r="E52" s="29" t="str">
        <f>'Input Override'!E52</f>
        <v>Price Review 2024</v>
      </c>
      <c r="F52" s="40">
        <f ca="1">IF('Input Override'!F52="",'Consolidated Input'!F52,('Input Override'!F52))</f>
        <v>0</v>
      </c>
      <c r="G52" s="40">
        <f ca="1">IF('Input Override'!G52="",'Consolidated Input'!G52,('Input Override'!G52))</f>
        <v>0</v>
      </c>
      <c r="H52" s="40">
        <f ca="1">IF('Input Override'!H52="",'Consolidated Input'!H52,('Input Override'!H52))</f>
        <v>0</v>
      </c>
      <c r="I52" s="40">
        <f ca="1">IF('Input Override'!I52="",'Consolidated Input'!I52,('Input Override'!I52))</f>
        <v>0</v>
      </c>
      <c r="J52" s="40">
        <f ca="1">IF('Input Override'!J52="",'Consolidated Input'!J52,('Input Override'!J52))</f>
        <v>0</v>
      </c>
      <c r="K52" s="40">
        <f ca="1">IF('Input Override'!K52="",'Consolidated Input'!K52,('Input Override'!K52))</f>
        <v>0</v>
      </c>
      <c r="L52" s="40">
        <f ca="1">IF('Input Override'!L52="",'Consolidated Input'!L52,('Input Override'!L52))</f>
        <v>0</v>
      </c>
      <c r="M52" s="51">
        <f t="shared" ca="1" si="1"/>
        <v>0</v>
      </c>
    </row>
    <row r="53" spans="1:13">
      <c r="A53" s="29" t="str">
        <f>'Input Override'!A53</f>
        <v>SVE</v>
      </c>
      <c r="B53" s="29" t="str">
        <f>'Input Override'!B53</f>
        <v>CWW12_145TOT_PR24</v>
      </c>
      <c r="C53" s="29" t="str">
        <f>'Input Override'!C53</f>
        <v>EA/NRW environmental programme bioresources (WINEP/NEP) - Sludge treatment - Thickening and/or dewatering; (WINEP/NEP) totex - Total</v>
      </c>
      <c r="D53" s="29" t="str">
        <f>'Input Override'!D53</f>
        <v>£m</v>
      </c>
      <c r="E53" s="29" t="str">
        <f>'Input Override'!E53</f>
        <v>Price Review 2024</v>
      </c>
      <c r="F53" s="40">
        <f ca="1">IF('Input Override'!F53="",'Consolidated Input'!F53,('Input Override'!F53))</f>
        <v>0</v>
      </c>
      <c r="G53" s="40">
        <f>IF('Input Override'!G53="",'Consolidated Input'!G53,('Input Override'!G53))</f>
        <v>4.4998816472205201</v>
      </c>
      <c r="H53" s="40">
        <f ca="1">IF('Input Override'!H53="",'Consolidated Input'!H53,('Input Override'!H53))</f>
        <v>0</v>
      </c>
      <c r="I53" s="40">
        <f ca="1">IF('Input Override'!I53="",'Consolidated Input'!I53,('Input Override'!I53))</f>
        <v>0</v>
      </c>
      <c r="J53" s="40">
        <f ca="1">IF('Input Override'!J53="",'Consolidated Input'!J53,('Input Override'!J53))</f>
        <v>0</v>
      </c>
      <c r="K53" s="40">
        <f ca="1">IF('Input Override'!K53="",'Consolidated Input'!K53,('Input Override'!K53))</f>
        <v>0</v>
      </c>
      <c r="L53" s="40">
        <f ca="1">IF('Input Override'!L53="",'Consolidated Input'!L53,('Input Override'!L53))</f>
        <v>0</v>
      </c>
      <c r="M53" s="51">
        <f t="shared" ca="1" si="1"/>
        <v>4.4998816472205201</v>
      </c>
    </row>
    <row r="54" spans="1:13">
      <c r="A54" s="29" t="str">
        <f>'Input Override'!A54</f>
        <v>SVE</v>
      </c>
      <c r="B54" s="29" t="str">
        <f>'Input Override'!B54</f>
        <v>CWW17_143TOT_PR24</v>
      </c>
      <c r="C54" s="29" t="str">
        <f>'Input Override'!C54</f>
        <v>EA/NRW environmental programme bioresources (WINEP/NEP) - Sludge treatment - Thickening and/or dewatering; (WINEP/NEP) capex - Total</v>
      </c>
      <c r="D54" s="29" t="str">
        <f>'Input Override'!D54</f>
        <v>£m</v>
      </c>
      <c r="E54" s="29" t="str">
        <f>'Input Override'!E54</f>
        <v>Price Review 2024</v>
      </c>
      <c r="F54" s="40">
        <f ca="1">IF('Input Override'!F54="",'Consolidated Input'!F54,('Input Override'!F54))</f>
        <v>0</v>
      </c>
      <c r="G54" s="40">
        <f ca="1">IF('Input Override'!G54="",'Consolidated Input'!G54,('Input Override'!G54))</f>
        <v>0</v>
      </c>
      <c r="H54" s="40">
        <f ca="1">IF('Input Override'!H54="",'Consolidated Input'!H54,('Input Override'!H54))</f>
        <v>0</v>
      </c>
      <c r="I54" s="40">
        <f ca="1">IF('Input Override'!I54="",'Consolidated Input'!I54,('Input Override'!I54))</f>
        <v>0</v>
      </c>
      <c r="J54" s="40">
        <f ca="1">IF('Input Override'!J54="",'Consolidated Input'!J54,('Input Override'!J54))</f>
        <v>0</v>
      </c>
      <c r="K54" s="40">
        <f ca="1">IF('Input Override'!K54="",'Consolidated Input'!K54,('Input Override'!K54))</f>
        <v>0</v>
      </c>
      <c r="L54" s="40">
        <f ca="1">IF('Input Override'!L54="",'Consolidated Input'!L54,('Input Override'!L54))</f>
        <v>0</v>
      </c>
      <c r="M54" s="51">
        <f t="shared" ca="1" si="1"/>
        <v>0</v>
      </c>
    </row>
    <row r="55" spans="1:13">
      <c r="A55" s="29" t="str">
        <f>'Input Override'!A55</f>
        <v>SVE</v>
      </c>
      <c r="B55" s="29" t="str">
        <f>'Input Override'!B55</f>
        <v>CWW17_144TOT_PR24</v>
      </c>
      <c r="C55" s="29" t="str">
        <f>'Input Override'!C55</f>
        <v>EA/NRW environmental programme bioresources (WINEP/NEP) - Sludge treatment -Thickening and/or dewatering; (WINEP/NEP) opex - Total</v>
      </c>
      <c r="D55" s="29" t="str">
        <f>'Input Override'!D55</f>
        <v>£m</v>
      </c>
      <c r="E55" s="29" t="str">
        <f>'Input Override'!E55</f>
        <v>Price Review 2024</v>
      </c>
      <c r="F55" s="40">
        <f ca="1">IF('Input Override'!F55="",'Consolidated Input'!F55,('Input Override'!F55))</f>
        <v>0</v>
      </c>
      <c r="G55" s="40">
        <f ca="1">IF('Input Override'!G55="",'Consolidated Input'!G55,('Input Override'!G55))</f>
        <v>0</v>
      </c>
      <c r="H55" s="40">
        <f ca="1">IF('Input Override'!H55="",'Consolidated Input'!H55,('Input Override'!H55))</f>
        <v>0</v>
      </c>
      <c r="I55" s="40">
        <f ca="1">IF('Input Override'!I55="",'Consolidated Input'!I55,('Input Override'!I55))</f>
        <v>0</v>
      </c>
      <c r="J55" s="40">
        <f ca="1">IF('Input Override'!J55="",'Consolidated Input'!J55,('Input Override'!J55))</f>
        <v>0</v>
      </c>
      <c r="K55" s="40">
        <f ca="1">IF('Input Override'!K55="",'Consolidated Input'!K55,('Input Override'!K55))</f>
        <v>0</v>
      </c>
      <c r="L55" s="40">
        <f ca="1">IF('Input Override'!L55="",'Consolidated Input'!L55,('Input Override'!L55))</f>
        <v>0</v>
      </c>
      <c r="M55" s="51">
        <f t="shared" ca="1" si="1"/>
        <v>0</v>
      </c>
    </row>
    <row r="56" spans="1:13">
      <c r="A56" s="29" t="str">
        <f>'Input Override'!A56</f>
        <v>SVE</v>
      </c>
      <c r="B56" s="29" t="str">
        <f>'Input Override'!B56</f>
        <v>CWW17_145TOT_PR24</v>
      </c>
      <c r="C56" s="29" t="str">
        <f>'Input Override'!C56</f>
        <v>EA/NRW environmental programme bioresources (WINEP/NEP) - Sludge treatment - Thickening and/or dewatering; (WINEP/NEP) totex - Total</v>
      </c>
      <c r="D56" s="29" t="str">
        <f>'Input Override'!D56</f>
        <v>£m</v>
      </c>
      <c r="E56" s="29" t="str">
        <f>'Input Override'!E56</f>
        <v>Price Review 2024</v>
      </c>
      <c r="F56" s="40">
        <f ca="1">IF('Input Override'!F56="",'Consolidated Input'!F56,('Input Override'!F56))</f>
        <v>0</v>
      </c>
      <c r="G56" s="40">
        <f ca="1">IF('Input Override'!G56="",'Consolidated Input'!G56,('Input Override'!G56))</f>
        <v>0</v>
      </c>
      <c r="H56" s="40">
        <f ca="1">IF('Input Override'!H56="",'Consolidated Input'!H56,('Input Override'!H56))</f>
        <v>0</v>
      </c>
      <c r="I56" s="40">
        <f ca="1">IF('Input Override'!I56="",'Consolidated Input'!I56,('Input Override'!I56))</f>
        <v>0</v>
      </c>
      <c r="J56" s="40">
        <f ca="1">IF('Input Override'!J56="",'Consolidated Input'!J56,('Input Override'!J56))</f>
        <v>0</v>
      </c>
      <c r="K56" s="40">
        <f ca="1">IF('Input Override'!K56="",'Consolidated Input'!K56,('Input Override'!K56))</f>
        <v>0</v>
      </c>
      <c r="L56" s="40">
        <f ca="1">IF('Input Override'!L56="",'Consolidated Input'!L56,('Input Override'!L56))</f>
        <v>0</v>
      </c>
      <c r="M56" s="51">
        <f t="shared" ca="1" si="1"/>
        <v>0</v>
      </c>
    </row>
    <row r="57" spans="1:13">
      <c r="A57" s="29" t="str">
        <f>'Input Override'!A57</f>
        <v>SVE</v>
      </c>
      <c r="B57" s="29" t="str">
        <f>'Input Override'!B57</f>
        <v>CWW3_143TOT_PR24</v>
      </c>
      <c r="C57" s="29" t="str">
        <f>'Input Override'!C57</f>
        <v>EA/NRW environmental programme bioresources (WINEP/NEP) - Sludge treatment - Thickening and/or dewatering; (WINEP/NEP) capex - Total</v>
      </c>
      <c r="D57" s="29" t="str">
        <f>'Input Override'!D57</f>
        <v>£m</v>
      </c>
      <c r="E57" s="29" t="str">
        <f>'Input Override'!E57</f>
        <v>Price Review 2024</v>
      </c>
      <c r="F57" s="40">
        <f ca="1">IF('Input Override'!F57="",'Consolidated Input'!F57,('Input Override'!F57))</f>
        <v>0</v>
      </c>
      <c r="G57" s="40">
        <f ca="1">IF('Input Override'!G57="",'Consolidated Input'!G57,('Input Override'!G57))</f>
        <v>0</v>
      </c>
      <c r="H57" s="40">
        <f ca="1">IF('Input Override'!H57="",'Consolidated Input'!H57,('Input Override'!H57))</f>
        <v>31.417840502047799</v>
      </c>
      <c r="I57" s="40">
        <f ca="1">IF('Input Override'!I57="",'Consolidated Input'!I57,('Input Override'!I57))</f>
        <v>0</v>
      </c>
      <c r="J57" s="40">
        <f ca="1">IF('Input Override'!J57="",'Consolidated Input'!J57,('Input Override'!J57))</f>
        <v>0</v>
      </c>
      <c r="K57" s="40">
        <f ca="1">IF('Input Override'!K57="",'Consolidated Input'!K57,('Input Override'!K57))</f>
        <v>0</v>
      </c>
      <c r="L57" s="40">
        <f ca="1">IF('Input Override'!L57="",'Consolidated Input'!L57,('Input Override'!L57))</f>
        <v>0</v>
      </c>
      <c r="M57" s="51">
        <f t="shared" ca="1" si="1"/>
        <v>31.417840502047799</v>
      </c>
    </row>
    <row r="58" spans="1:13">
      <c r="A58" s="29" t="str">
        <f>'Input Override'!A58</f>
        <v>SVE</v>
      </c>
      <c r="B58" s="29" t="str">
        <f>'Input Override'!B58</f>
        <v>CWW3_144TOT_PR24</v>
      </c>
      <c r="C58" s="29" t="str">
        <f>'Input Override'!C58</f>
        <v>EA/NRW environmental programme bioresources (WINEP/NEP) - Sludge treatment -Thickening and/or dewatering; (WINEP/NEP) opex - Total</v>
      </c>
      <c r="D58" s="29" t="str">
        <f>'Input Override'!D58</f>
        <v>£m</v>
      </c>
      <c r="E58" s="29" t="str">
        <f>'Input Override'!E58</f>
        <v>Price Review 2024</v>
      </c>
      <c r="F58" s="40">
        <f ca="1">IF('Input Override'!F58="",'Consolidated Input'!F58,('Input Override'!F58))</f>
        <v>0</v>
      </c>
      <c r="G58" s="40">
        <f ca="1">IF('Input Override'!G58="",'Consolidated Input'!G58,('Input Override'!G58))</f>
        <v>0</v>
      </c>
      <c r="H58" s="40">
        <f ca="1">IF('Input Override'!H58="",'Consolidated Input'!H58,('Input Override'!H58))</f>
        <v>0</v>
      </c>
      <c r="I58" s="40">
        <f ca="1">IF('Input Override'!I58="",'Consolidated Input'!I58,('Input Override'!I58))</f>
        <v>-0.18887353606394031</v>
      </c>
      <c r="J58" s="40">
        <f ca="1">IF('Input Override'!J58="",'Consolidated Input'!J58,('Input Override'!J58))</f>
        <v>-0.19002355867753901</v>
      </c>
      <c r="K58" s="40">
        <f ca="1">IF('Input Override'!K58="",'Consolidated Input'!K58,('Input Override'!K58))</f>
        <v>-0.1911805810421324</v>
      </c>
      <c r="L58" s="40">
        <f ca="1">IF('Input Override'!L58="",'Consolidated Input'!L58,('Input Override'!L58))</f>
        <v>-0.19234465345646851</v>
      </c>
      <c r="M58" s="51">
        <f t="shared" ca="1" si="1"/>
        <v>-0.76242232924008024</v>
      </c>
    </row>
    <row r="59" spans="1:13">
      <c r="A59" s="29" t="str">
        <f>'Input Override'!A59</f>
        <v>SVE</v>
      </c>
      <c r="B59" s="29" t="str">
        <f>'Input Override'!B59</f>
        <v>CWW3_145TOT_PR24</v>
      </c>
      <c r="C59" s="29" t="str">
        <f>'Input Override'!C59</f>
        <v>EA/NRW environmental programme bioresources (WINEP/NEP) - Sludge treatment - Thickening and/or dewatering; (WINEP/NEP) totex - Total</v>
      </c>
      <c r="D59" s="29" t="str">
        <f>'Input Override'!D59</f>
        <v>£m</v>
      </c>
      <c r="E59" s="29" t="str">
        <f>'Input Override'!E59</f>
        <v>Price Review 2024</v>
      </c>
      <c r="F59" s="40">
        <f ca="1">IF('Input Override'!F59="",'Consolidated Input'!F59,('Input Override'!F59))</f>
        <v>0</v>
      </c>
      <c r="G59" s="40">
        <f ca="1">IF('Input Override'!G59="",'Consolidated Input'!G59,('Input Override'!G59))</f>
        <v>0</v>
      </c>
      <c r="H59" s="40">
        <f ca="1">IF('Input Override'!H59="",'Consolidated Input'!H59,('Input Override'!H59))</f>
        <v>31.417840502047799</v>
      </c>
      <c r="I59" s="40">
        <f ca="1">IF('Input Override'!I59="",'Consolidated Input'!I59,('Input Override'!I59))</f>
        <v>-0.18887353606394031</v>
      </c>
      <c r="J59" s="40">
        <f ca="1">IF('Input Override'!J59="",'Consolidated Input'!J59,('Input Override'!J59))</f>
        <v>-0.19002355867753901</v>
      </c>
      <c r="K59" s="40">
        <f ca="1">IF('Input Override'!K59="",'Consolidated Input'!K59,('Input Override'!K59))</f>
        <v>-0.1911805810421324</v>
      </c>
      <c r="L59" s="40">
        <f ca="1">IF('Input Override'!L59="",'Consolidated Input'!L59,('Input Override'!L59))</f>
        <v>-0.19234465345646851</v>
      </c>
      <c r="M59" s="51">
        <f t="shared" ca="1" si="1"/>
        <v>30.655418172807718</v>
      </c>
    </row>
    <row r="60" spans="1:13">
      <c r="A60" s="29" t="str">
        <f>'Input Override'!A60</f>
        <v>SVE</v>
      </c>
      <c r="B60" s="29" t="str">
        <f>'Input Override'!B60</f>
        <v>BIO5_002_PR24</v>
      </c>
      <c r="C60" s="29" t="str">
        <f>'Input Override'!C60</f>
        <v>Bioresources data - Tonnes of dry solids undertaking thickening/dewatering</v>
      </c>
      <c r="D60" s="29" t="str">
        <f>'Input Override'!D60</f>
        <v>ttds/yr</v>
      </c>
      <c r="E60" s="29" t="str">
        <f>'Input Override'!E60</f>
        <v>Price Review 2024</v>
      </c>
      <c r="F60" s="40">
        <f ca="1">IF('Input Override'!F60="",'Consolidated Input'!F60,('Input Override'!F60))</f>
        <v>0</v>
      </c>
      <c r="G60" s="40">
        <f ca="1">IF('Input Override'!G60="",'Consolidated Input'!G60,('Input Override'!G60))</f>
        <v>0</v>
      </c>
      <c r="H60" s="40">
        <f ca="1">IF('Input Override'!H60="",'Consolidated Input'!H60,('Input Override'!H60))</f>
        <v>0</v>
      </c>
      <c r="I60" s="40">
        <f ca="1">IF('Input Override'!I60="",'Consolidated Input'!I60,('Input Override'!I60))</f>
        <v>23.943999999999999</v>
      </c>
      <c r="J60" s="40">
        <f ca="1">IF('Input Override'!J60="",'Consolidated Input'!J60,('Input Override'!J60))</f>
        <v>0</v>
      </c>
      <c r="K60" s="40">
        <f ca="1">IF('Input Override'!K60="",'Consolidated Input'!K60,('Input Override'!K60))</f>
        <v>0</v>
      </c>
      <c r="L60" s="40">
        <f ca="1">IF('Input Override'!L60="",'Consolidated Input'!L60,('Input Override'!L60))</f>
        <v>0</v>
      </c>
      <c r="M60" s="51">
        <f t="shared" ca="1" si="1"/>
        <v>23.943999999999999</v>
      </c>
    </row>
    <row r="61" spans="1:13">
      <c r="A61" s="29" t="str">
        <f>'Input Override'!A61</f>
        <v>SVE</v>
      </c>
      <c r="B61" s="29" t="str">
        <f>'Input Override'!B61</f>
        <v>BIO5_007_PR24</v>
      </c>
      <c r="C61" s="29" t="str">
        <f>'Input Override'!C61</f>
        <v>Bioresources data - Total number of sludge treatment schemes providing sludge thickening and dewatering</v>
      </c>
      <c r="D61" s="29" t="str">
        <f>'Input Override'!D61</f>
        <v>nr</v>
      </c>
      <c r="E61" s="29" t="str">
        <f>'Input Override'!E61</f>
        <v>Price Review 2024</v>
      </c>
      <c r="F61" s="40">
        <f ca="1">IF('Input Override'!F61="",'Consolidated Input'!F61,('Input Override'!F61))</f>
        <v>0</v>
      </c>
      <c r="G61" s="40">
        <f ca="1">IF('Input Override'!G61="",'Consolidated Input'!G61,('Input Override'!G61))</f>
        <v>0</v>
      </c>
      <c r="H61" s="40">
        <f ca="1">IF('Input Override'!H61="",'Consolidated Input'!H61,('Input Override'!H61))</f>
        <v>5</v>
      </c>
      <c r="I61" s="40">
        <f ca="1">IF('Input Override'!I61="",'Consolidated Input'!I61,('Input Override'!I61))</f>
        <v>0</v>
      </c>
      <c r="J61" s="40">
        <f ca="1">IF('Input Override'!J61="",'Consolidated Input'!J61,('Input Override'!J61))</f>
        <v>0</v>
      </c>
      <c r="K61" s="40">
        <f ca="1">IF('Input Override'!K61="",'Consolidated Input'!K61,('Input Override'!K61))</f>
        <v>0</v>
      </c>
      <c r="L61" s="40">
        <f ca="1">IF('Input Override'!L61="",'Consolidated Input'!L61,('Input Override'!L61))</f>
        <v>0</v>
      </c>
      <c r="M61" s="51">
        <f t="shared" ca="1" si="1"/>
        <v>5</v>
      </c>
    </row>
    <row r="62" spans="1:13">
      <c r="A62" s="29" t="str">
        <f>'Input Override'!A62</f>
        <v>SWB</v>
      </c>
      <c r="B62" s="29" t="str">
        <f>'Input Override'!B62</f>
        <v>CWW12_143TOT_PR24</v>
      </c>
      <c r="C62" s="29" t="str">
        <f>'Input Override'!C62</f>
        <v>EA/NRW environmental programme bioresources (WINEP/NEP) - Sludge treatment - Thickening and/or dewatering; (WINEP/NEP) capex - Total</v>
      </c>
      <c r="D62" s="29" t="str">
        <f>'Input Override'!D62</f>
        <v>£m</v>
      </c>
      <c r="E62" s="29" t="str">
        <f>'Input Override'!E62</f>
        <v>Price Review 2024</v>
      </c>
      <c r="F62" s="40">
        <f ca="1">IF('Input Override'!F62="",'Consolidated Input'!F62,('Input Override'!F62))</f>
        <v>0</v>
      </c>
      <c r="G62" s="40">
        <f ca="1">IF('Input Override'!G62="",'Consolidated Input'!G62,('Input Override'!G62))</f>
        <v>0</v>
      </c>
      <c r="H62" s="40">
        <f ca="1">IF('Input Override'!H62="",'Consolidated Input'!H62,('Input Override'!H62))</f>
        <v>0</v>
      </c>
      <c r="I62" s="40">
        <f ca="1">IF('Input Override'!I62="",'Consolidated Input'!I62,('Input Override'!I62))</f>
        <v>0</v>
      </c>
      <c r="J62" s="40">
        <f ca="1">IF('Input Override'!J62="",'Consolidated Input'!J62,('Input Override'!J62))</f>
        <v>0</v>
      </c>
      <c r="K62" s="40">
        <f ca="1">IF('Input Override'!K62="",'Consolidated Input'!K62,('Input Override'!K62))</f>
        <v>0</v>
      </c>
      <c r="L62" s="40">
        <f ca="1">IF('Input Override'!L62="",'Consolidated Input'!L62,('Input Override'!L62))</f>
        <v>0</v>
      </c>
      <c r="M62" s="51">
        <f t="shared" ca="1" si="1"/>
        <v>0</v>
      </c>
    </row>
    <row r="63" spans="1:13">
      <c r="A63" s="29" t="str">
        <f>'Input Override'!A63</f>
        <v>SWB</v>
      </c>
      <c r="B63" s="29" t="str">
        <f>'Input Override'!B63</f>
        <v>CWW12_144TOT_PR24</v>
      </c>
      <c r="C63" s="29" t="str">
        <f>'Input Override'!C63</f>
        <v>EA/NRW environmental programme bioresources (WINEP/NEP) - Sludge treatment -Thickening and/or dewatering; (WINEP/NEP) opex - Total</v>
      </c>
      <c r="D63" s="29" t="str">
        <f>'Input Override'!D63</f>
        <v>£m</v>
      </c>
      <c r="E63" s="29" t="str">
        <f>'Input Override'!E63</f>
        <v>Price Review 2024</v>
      </c>
      <c r="F63" s="40">
        <f ca="1">IF('Input Override'!F63="",'Consolidated Input'!F63,('Input Override'!F63))</f>
        <v>0</v>
      </c>
      <c r="G63" s="40">
        <f ca="1">IF('Input Override'!G63="",'Consolidated Input'!G63,('Input Override'!G63))</f>
        <v>0</v>
      </c>
      <c r="H63" s="40">
        <f ca="1">IF('Input Override'!H63="",'Consolidated Input'!H63,('Input Override'!H63))</f>
        <v>0</v>
      </c>
      <c r="I63" s="40">
        <f ca="1">IF('Input Override'!I63="",'Consolidated Input'!I63,('Input Override'!I63))</f>
        <v>0</v>
      </c>
      <c r="J63" s="40">
        <f ca="1">IF('Input Override'!J63="",'Consolidated Input'!J63,('Input Override'!J63))</f>
        <v>0</v>
      </c>
      <c r="K63" s="40">
        <f ca="1">IF('Input Override'!K63="",'Consolidated Input'!K63,('Input Override'!K63))</f>
        <v>0</v>
      </c>
      <c r="L63" s="40">
        <f ca="1">IF('Input Override'!L63="",'Consolidated Input'!L63,('Input Override'!L63))</f>
        <v>0</v>
      </c>
      <c r="M63" s="51">
        <f t="shared" ca="1" si="1"/>
        <v>0</v>
      </c>
    </row>
    <row r="64" spans="1:13">
      <c r="A64" s="29" t="str">
        <f>'Input Override'!A64</f>
        <v>SWB</v>
      </c>
      <c r="B64" s="29" t="str">
        <f>'Input Override'!B64</f>
        <v>CWW12_145TOT_PR24</v>
      </c>
      <c r="C64" s="29" t="str">
        <f>'Input Override'!C64</f>
        <v>EA/NRW environmental programme bioresources (WINEP/NEP) - Sludge treatment - Thickening and/or dewatering; (WINEP/NEP) totex - Total</v>
      </c>
      <c r="D64" s="29" t="str">
        <f>'Input Override'!D64</f>
        <v>£m</v>
      </c>
      <c r="E64" s="29" t="str">
        <f>'Input Override'!E64</f>
        <v>Price Review 2024</v>
      </c>
      <c r="F64" s="40">
        <f ca="1">IF('Input Override'!F64="",'Consolidated Input'!F64,('Input Override'!F64))</f>
        <v>0</v>
      </c>
      <c r="G64" s="40">
        <f ca="1">IF('Input Override'!G64="",'Consolidated Input'!G64,('Input Override'!G64))</f>
        <v>0</v>
      </c>
      <c r="H64" s="40">
        <f ca="1">IF('Input Override'!H64="",'Consolidated Input'!H64,('Input Override'!H64))</f>
        <v>0</v>
      </c>
      <c r="I64" s="40">
        <f ca="1">IF('Input Override'!I64="",'Consolidated Input'!I64,('Input Override'!I64))</f>
        <v>0</v>
      </c>
      <c r="J64" s="40">
        <f ca="1">IF('Input Override'!J64="",'Consolidated Input'!J64,('Input Override'!J64))</f>
        <v>0</v>
      </c>
      <c r="K64" s="40">
        <f ca="1">IF('Input Override'!K64="",'Consolidated Input'!K64,('Input Override'!K64))</f>
        <v>0</v>
      </c>
      <c r="L64" s="40">
        <f ca="1">IF('Input Override'!L64="",'Consolidated Input'!L64,('Input Override'!L64))</f>
        <v>0</v>
      </c>
      <c r="M64" s="51">
        <f t="shared" ca="1" si="1"/>
        <v>0</v>
      </c>
    </row>
    <row r="65" spans="1:13">
      <c r="A65" s="29" t="str">
        <f>'Input Override'!A65</f>
        <v>SWB</v>
      </c>
      <c r="B65" s="29" t="str">
        <f>'Input Override'!B65</f>
        <v>CWW17_143TOT_PR24</v>
      </c>
      <c r="C65" s="29" t="str">
        <f>'Input Override'!C65</f>
        <v>EA/NRW environmental programme bioresources (WINEP/NEP) - Sludge treatment - Thickening and/or dewatering; (WINEP/NEP) capex - Total</v>
      </c>
      <c r="D65" s="29" t="str">
        <f>'Input Override'!D65</f>
        <v>£m</v>
      </c>
      <c r="E65" s="29" t="str">
        <f>'Input Override'!E65</f>
        <v>Price Review 2024</v>
      </c>
      <c r="F65" s="40">
        <f ca="1">IF('Input Override'!F65="",'Consolidated Input'!F65,('Input Override'!F65))</f>
        <v>0</v>
      </c>
      <c r="G65" s="40">
        <f ca="1">IF('Input Override'!G65="",'Consolidated Input'!G65,('Input Override'!G65))</f>
        <v>0</v>
      </c>
      <c r="H65" s="40">
        <f ca="1">IF('Input Override'!H65="",'Consolidated Input'!H65,('Input Override'!H65))</f>
        <v>0</v>
      </c>
      <c r="I65" s="40">
        <f ca="1">IF('Input Override'!I65="",'Consolidated Input'!I65,('Input Override'!I65))</f>
        <v>0</v>
      </c>
      <c r="J65" s="40">
        <f ca="1">IF('Input Override'!J65="",'Consolidated Input'!J65,('Input Override'!J65))</f>
        <v>0</v>
      </c>
      <c r="K65" s="40">
        <f ca="1">IF('Input Override'!K65="",'Consolidated Input'!K65,('Input Override'!K65))</f>
        <v>0</v>
      </c>
      <c r="L65" s="40">
        <f ca="1">IF('Input Override'!L65="",'Consolidated Input'!L65,('Input Override'!L65))</f>
        <v>0</v>
      </c>
      <c r="M65" s="51">
        <f t="shared" ca="1" si="1"/>
        <v>0</v>
      </c>
    </row>
    <row r="66" spans="1:13">
      <c r="A66" s="29" t="str">
        <f>'Input Override'!A66</f>
        <v>SWB</v>
      </c>
      <c r="B66" s="29" t="str">
        <f>'Input Override'!B66</f>
        <v>CWW17_144TOT_PR24</v>
      </c>
      <c r="C66" s="29" t="str">
        <f>'Input Override'!C66</f>
        <v>EA/NRW environmental programme bioresources (WINEP/NEP) - Sludge treatment -Thickening and/or dewatering; (WINEP/NEP) opex - Total</v>
      </c>
      <c r="D66" s="29" t="str">
        <f>'Input Override'!D66</f>
        <v>£m</v>
      </c>
      <c r="E66" s="29" t="str">
        <f>'Input Override'!E66</f>
        <v>Price Review 2024</v>
      </c>
      <c r="F66" s="40">
        <f ca="1">IF('Input Override'!F66="",'Consolidated Input'!F66,('Input Override'!F66))</f>
        <v>0</v>
      </c>
      <c r="G66" s="40">
        <f ca="1">IF('Input Override'!G66="",'Consolidated Input'!G66,('Input Override'!G66))</f>
        <v>0</v>
      </c>
      <c r="H66" s="40">
        <f ca="1">IF('Input Override'!H66="",'Consolidated Input'!H66,('Input Override'!H66))</f>
        <v>0</v>
      </c>
      <c r="I66" s="40">
        <f ca="1">IF('Input Override'!I66="",'Consolidated Input'!I66,('Input Override'!I66))</f>
        <v>0</v>
      </c>
      <c r="J66" s="40">
        <f ca="1">IF('Input Override'!J66="",'Consolidated Input'!J66,('Input Override'!J66))</f>
        <v>0</v>
      </c>
      <c r="K66" s="40">
        <f ca="1">IF('Input Override'!K66="",'Consolidated Input'!K66,('Input Override'!K66))</f>
        <v>0</v>
      </c>
      <c r="L66" s="40">
        <f ca="1">IF('Input Override'!L66="",'Consolidated Input'!L66,('Input Override'!L66))</f>
        <v>0</v>
      </c>
      <c r="M66" s="51">
        <f t="shared" ca="1" si="1"/>
        <v>0</v>
      </c>
    </row>
    <row r="67" spans="1:13">
      <c r="A67" s="29" t="str">
        <f>'Input Override'!A67</f>
        <v>SWB</v>
      </c>
      <c r="B67" s="29" t="str">
        <f>'Input Override'!B67</f>
        <v>CWW17_145TOT_PR24</v>
      </c>
      <c r="C67" s="29" t="str">
        <f>'Input Override'!C67</f>
        <v>EA/NRW environmental programme bioresources (WINEP/NEP) - Sludge treatment - Thickening and/or dewatering; (WINEP/NEP) totex - Total</v>
      </c>
      <c r="D67" s="29" t="str">
        <f>'Input Override'!D67</f>
        <v>£m</v>
      </c>
      <c r="E67" s="29" t="str">
        <f>'Input Override'!E67</f>
        <v>Price Review 2024</v>
      </c>
      <c r="F67" s="40">
        <f ca="1">IF('Input Override'!F67="",'Consolidated Input'!F67,('Input Override'!F67))</f>
        <v>0</v>
      </c>
      <c r="G67" s="40">
        <f ca="1">IF('Input Override'!G67="",'Consolidated Input'!G67,('Input Override'!G67))</f>
        <v>0</v>
      </c>
      <c r="H67" s="40">
        <f ca="1">IF('Input Override'!H67="",'Consolidated Input'!H67,('Input Override'!H67))</f>
        <v>0</v>
      </c>
      <c r="I67" s="40">
        <f ca="1">IF('Input Override'!I67="",'Consolidated Input'!I67,('Input Override'!I67))</f>
        <v>0</v>
      </c>
      <c r="J67" s="40">
        <f ca="1">IF('Input Override'!J67="",'Consolidated Input'!J67,('Input Override'!J67))</f>
        <v>0</v>
      </c>
      <c r="K67" s="40">
        <f ca="1">IF('Input Override'!K67="",'Consolidated Input'!K67,('Input Override'!K67))</f>
        <v>0</v>
      </c>
      <c r="L67" s="40">
        <f ca="1">IF('Input Override'!L67="",'Consolidated Input'!L67,('Input Override'!L67))</f>
        <v>0</v>
      </c>
      <c r="M67" s="51">
        <f t="shared" ca="1" si="1"/>
        <v>0</v>
      </c>
    </row>
    <row r="68" spans="1:13">
      <c r="A68" s="29" t="str">
        <f>'Input Override'!A68</f>
        <v>SWB</v>
      </c>
      <c r="B68" s="29" t="str">
        <f>'Input Override'!B68</f>
        <v>CWW3_143TOT_PR24</v>
      </c>
      <c r="C68" s="29" t="str">
        <f>'Input Override'!C68</f>
        <v>EA/NRW environmental programme bioresources (WINEP/NEP) - Sludge treatment - Thickening and/or dewatering; (WINEP/NEP) capex - Total</v>
      </c>
      <c r="D68" s="29" t="str">
        <f>'Input Override'!D68</f>
        <v>£m</v>
      </c>
      <c r="E68" s="29" t="str">
        <f>'Input Override'!E68</f>
        <v>Price Review 2024</v>
      </c>
      <c r="F68" s="40">
        <f ca="1">IF('Input Override'!F68="",'Consolidated Input'!F68,('Input Override'!F68))</f>
        <v>0</v>
      </c>
      <c r="G68" s="40">
        <f ca="1">IF('Input Override'!G68="",'Consolidated Input'!G68,('Input Override'!G68))</f>
        <v>0</v>
      </c>
      <c r="H68" s="40">
        <f ca="1">IF('Input Override'!H68="",'Consolidated Input'!H68,('Input Override'!H68))</f>
        <v>2.532</v>
      </c>
      <c r="I68" s="40">
        <f ca="1">IF('Input Override'!I68="",'Consolidated Input'!I68,('Input Override'!I68))</f>
        <v>6.33</v>
      </c>
      <c r="J68" s="40">
        <f ca="1">IF('Input Override'!J68="",'Consolidated Input'!J68,('Input Override'!J68))</f>
        <v>7.5960000000000001</v>
      </c>
      <c r="K68" s="40">
        <f ca="1">IF('Input Override'!K68="",'Consolidated Input'!K68,('Input Override'!K68))</f>
        <v>6.33</v>
      </c>
      <c r="L68" s="40">
        <f ca="1">IF('Input Override'!L68="",'Consolidated Input'!L68,('Input Override'!L68))</f>
        <v>2.5299999999999998</v>
      </c>
      <c r="M68" s="51">
        <f t="shared" ca="1" si="1"/>
        <v>25.317999999999998</v>
      </c>
    </row>
    <row r="69" spans="1:13">
      <c r="A69" s="29" t="str">
        <f>'Input Override'!A69</f>
        <v>SWB</v>
      </c>
      <c r="B69" s="29" t="str">
        <f>'Input Override'!B69</f>
        <v>CWW3_144TOT_PR24</v>
      </c>
      <c r="C69" s="29" t="str">
        <f>'Input Override'!C69</f>
        <v>EA/NRW environmental programme bioresources (WINEP/NEP) - Sludge treatment -Thickening and/or dewatering; (WINEP/NEP) opex - Total</v>
      </c>
      <c r="D69" s="29" t="str">
        <f>'Input Override'!D69</f>
        <v>£m</v>
      </c>
      <c r="E69" s="29" t="str">
        <f>'Input Override'!E69</f>
        <v>Price Review 2024</v>
      </c>
      <c r="F69" s="40">
        <f ca="1">IF('Input Override'!F69="",'Consolidated Input'!F69,('Input Override'!F69))</f>
        <v>0</v>
      </c>
      <c r="G69" s="40">
        <f ca="1">IF('Input Override'!G69="",'Consolidated Input'!G69,('Input Override'!G69))</f>
        <v>0</v>
      </c>
      <c r="H69" s="40">
        <f ca="1">IF('Input Override'!H69="",'Consolidated Input'!H69,('Input Override'!H69))</f>
        <v>0</v>
      </c>
      <c r="I69" s="40">
        <f>IF('Input Override'!I69="",'Consolidated Input'!I69,('Input Override'!I69))</f>
        <v>0.51900000000000002</v>
      </c>
      <c r="J69" s="40">
        <f>IF('Input Override'!J69="",'Consolidated Input'!J69,('Input Override'!J69))</f>
        <v>1.0049999999999999</v>
      </c>
      <c r="K69" s="40">
        <f>IF('Input Override'!K69="",'Consolidated Input'!K69,('Input Override'!K69))</f>
        <v>1.73</v>
      </c>
      <c r="L69" s="40">
        <f>IF('Input Override'!L69="",'Consolidated Input'!L69,('Input Override'!L69))</f>
        <v>2.6080000000000001</v>
      </c>
      <c r="M69" s="51">
        <f t="shared" ref="M69:M100" ca="1" si="2">SUM(F69:L69)</f>
        <v>5.8620000000000001</v>
      </c>
    </row>
    <row r="70" spans="1:13">
      <c r="A70" s="29" t="str">
        <f>'Input Override'!A70</f>
        <v>SWB</v>
      </c>
      <c r="B70" s="29" t="str">
        <f>'Input Override'!B70</f>
        <v>CWW3_145TOT_PR24</v>
      </c>
      <c r="C70" s="29" t="str">
        <f>'Input Override'!C70</f>
        <v>EA/NRW environmental programme bioresources (WINEP/NEP) - Sludge treatment - Thickening and/or dewatering; (WINEP/NEP) totex - Total</v>
      </c>
      <c r="D70" s="29" t="str">
        <f>'Input Override'!D70</f>
        <v>£m</v>
      </c>
      <c r="E70" s="29" t="str">
        <f>'Input Override'!E70</f>
        <v>Price Review 2024</v>
      </c>
      <c r="F70" s="40">
        <f ca="1">IF('Input Override'!F70="",'Consolidated Input'!F70,('Input Override'!F70))</f>
        <v>0</v>
      </c>
      <c r="G70" s="40">
        <f ca="1">IF('Input Override'!G70="",'Consolidated Input'!G70,('Input Override'!G70))</f>
        <v>0</v>
      </c>
      <c r="H70" s="40">
        <f ca="1">IF('Input Override'!H70="",'Consolidated Input'!H70,('Input Override'!H70))</f>
        <v>2.532</v>
      </c>
      <c r="I70" s="40">
        <f ca="1">IF('Input Override'!I70="",'Consolidated Input'!I70,('Input Override'!I70))</f>
        <v>6.8490000000000002</v>
      </c>
      <c r="J70" s="40">
        <f ca="1">IF('Input Override'!J70="",'Consolidated Input'!J70,('Input Override'!J70))</f>
        <v>8.6009999999999991</v>
      </c>
      <c r="K70" s="40">
        <f ca="1">IF('Input Override'!K70="",'Consolidated Input'!K70,('Input Override'!K70))</f>
        <v>8.06</v>
      </c>
      <c r="L70" s="40">
        <f ca="1">IF('Input Override'!L70="",'Consolidated Input'!L70,('Input Override'!L70))</f>
        <v>5.1379999999999999</v>
      </c>
      <c r="M70" s="51">
        <f t="shared" ca="1" si="2"/>
        <v>31.18</v>
      </c>
    </row>
    <row r="71" spans="1:13">
      <c r="A71" s="29" t="str">
        <f>'Input Override'!A71</f>
        <v>SWB</v>
      </c>
      <c r="B71" s="29" t="str">
        <f>'Input Override'!B71</f>
        <v>BIO5_002_PR24</v>
      </c>
      <c r="C71" s="29" t="str">
        <f>'Input Override'!C71</f>
        <v>Bioresources data - Tonnes of dry solids undertaking thickening/dewatering</v>
      </c>
      <c r="D71" s="29" t="str">
        <f>'Input Override'!D71</f>
        <v>ttds/yr</v>
      </c>
      <c r="E71" s="29" t="str">
        <f>'Input Override'!E71</f>
        <v>Price Review 2024</v>
      </c>
      <c r="F71" s="40">
        <f ca="1">IF('Input Override'!F71="",'Consolidated Input'!F71,('Input Override'!F71))</f>
        <v>0</v>
      </c>
      <c r="G71" s="40">
        <f ca="1">IF('Input Override'!G71="",'Consolidated Input'!G71,('Input Override'!G71))</f>
        <v>0</v>
      </c>
      <c r="H71" s="40">
        <f ca="1">IF('Input Override'!H71="",'Consolidated Input'!H71,('Input Override'!H71))</f>
        <v>0</v>
      </c>
      <c r="I71" s="40">
        <f ca="1">IF('Input Override'!I71="",'Consolidated Input'!I71,('Input Override'!I71))</f>
        <v>6.976</v>
      </c>
      <c r="J71" s="40">
        <f ca="1">IF('Input Override'!J71="",'Consolidated Input'!J71,('Input Override'!J71))</f>
        <v>7.7969999999999997</v>
      </c>
      <c r="K71" s="40">
        <f ca="1">IF('Input Override'!K71="",'Consolidated Input'!K71,('Input Override'!K71))</f>
        <v>1.6659999999999999</v>
      </c>
      <c r="L71" s="40">
        <f ca="1">IF('Input Override'!L71="",'Consolidated Input'!L71,('Input Override'!L71))</f>
        <v>2.9169999999999998</v>
      </c>
      <c r="M71" s="51">
        <f t="shared" ca="1" si="2"/>
        <v>19.356000000000002</v>
      </c>
    </row>
    <row r="72" spans="1:13">
      <c r="A72" s="29" t="str">
        <f>'Input Override'!A72</f>
        <v>SWB</v>
      </c>
      <c r="B72" s="29" t="str">
        <f>'Input Override'!B72</f>
        <v>BIO5_007_PR24</v>
      </c>
      <c r="C72" s="29" t="str">
        <f>'Input Override'!C72</f>
        <v>Bioresources data - Total number of sludge treatment schemes providing sludge thickening and dewatering</v>
      </c>
      <c r="D72" s="29" t="str">
        <f>'Input Override'!D72</f>
        <v>nr</v>
      </c>
      <c r="E72" s="29" t="str">
        <f>'Input Override'!E72</f>
        <v>Price Review 2024</v>
      </c>
      <c r="F72" s="40">
        <f ca="1">IF('Input Override'!F72="",'Consolidated Input'!F72,('Input Override'!F72))</f>
        <v>0</v>
      </c>
      <c r="G72" s="40">
        <f ca="1">IF('Input Override'!G72="",'Consolidated Input'!G72,('Input Override'!G72))</f>
        <v>0</v>
      </c>
      <c r="H72" s="40">
        <f ca="1">IF('Input Override'!H72="",'Consolidated Input'!H72,('Input Override'!H72))</f>
        <v>0</v>
      </c>
      <c r="I72" s="40">
        <f ca="1">IF('Input Override'!I72="",'Consolidated Input'!I72,('Input Override'!I72))</f>
        <v>2</v>
      </c>
      <c r="J72" s="40">
        <f ca="1">IF('Input Override'!J72="",'Consolidated Input'!J72,('Input Override'!J72))</f>
        <v>3</v>
      </c>
      <c r="K72" s="40">
        <f ca="1">IF('Input Override'!K72="",'Consolidated Input'!K72,('Input Override'!K72))</f>
        <v>2</v>
      </c>
      <c r="L72" s="40">
        <f ca="1">IF('Input Override'!L72="",'Consolidated Input'!L72,('Input Override'!L72))</f>
        <v>3</v>
      </c>
      <c r="M72" s="51">
        <f t="shared" ca="1" si="2"/>
        <v>10</v>
      </c>
    </row>
    <row r="73" spans="1:13">
      <c r="A73" s="29" t="str">
        <f>'Input Override'!A73</f>
        <v>SRN</v>
      </c>
      <c r="B73" s="29" t="str">
        <f>'Input Override'!B73</f>
        <v>CWW12_143TOT_PR24</v>
      </c>
      <c r="C73" s="29" t="str">
        <f>'Input Override'!C73</f>
        <v>EA/NRW environmental programme bioresources (WINEP/NEP) - Sludge treatment - Thickening and/or dewatering; (WINEP/NEP) capex - Total</v>
      </c>
      <c r="D73" s="29" t="str">
        <f>'Input Override'!D73</f>
        <v>£m</v>
      </c>
      <c r="E73" s="29" t="str">
        <f>'Input Override'!E73</f>
        <v>Price Review 2024</v>
      </c>
      <c r="F73" s="40">
        <f ca="1">IF('Input Override'!F73="",'Consolidated Input'!F73,('Input Override'!F73))</f>
        <v>0</v>
      </c>
      <c r="G73" s="40">
        <f ca="1">IF('Input Override'!G73="",'Consolidated Input'!G73,('Input Override'!G73))</f>
        <v>0</v>
      </c>
      <c r="H73" s="40">
        <f ca="1">IF('Input Override'!H73="",'Consolidated Input'!H73,('Input Override'!H73))</f>
        <v>0</v>
      </c>
      <c r="I73" s="40">
        <f ca="1">IF('Input Override'!I73="",'Consolidated Input'!I73,('Input Override'!I73))</f>
        <v>0</v>
      </c>
      <c r="J73" s="40">
        <f ca="1">IF('Input Override'!J73="",'Consolidated Input'!J73,('Input Override'!J73))</f>
        <v>0</v>
      </c>
      <c r="K73" s="40">
        <f ca="1">IF('Input Override'!K73="",'Consolidated Input'!K73,('Input Override'!K73))</f>
        <v>0</v>
      </c>
      <c r="L73" s="40">
        <f ca="1">IF('Input Override'!L73="",'Consolidated Input'!L73,('Input Override'!L73))</f>
        <v>0</v>
      </c>
      <c r="M73" s="51">
        <f t="shared" ca="1" si="2"/>
        <v>0</v>
      </c>
    </row>
    <row r="74" spans="1:13">
      <c r="A74" s="29" t="str">
        <f>'Input Override'!A74</f>
        <v>SRN</v>
      </c>
      <c r="B74" s="29" t="str">
        <f>'Input Override'!B74</f>
        <v>CWW12_144TOT_PR24</v>
      </c>
      <c r="C74" s="29" t="str">
        <f>'Input Override'!C74</f>
        <v>EA/NRW environmental programme bioresources (WINEP/NEP) - Sludge treatment -Thickening and/or dewatering; (WINEP/NEP) opex - Total</v>
      </c>
      <c r="D74" s="29" t="str">
        <f>'Input Override'!D74</f>
        <v>£m</v>
      </c>
      <c r="E74" s="29" t="str">
        <f>'Input Override'!E74</f>
        <v>Price Review 2024</v>
      </c>
      <c r="F74" s="40">
        <f ca="1">IF('Input Override'!F74="",'Consolidated Input'!F74,('Input Override'!F74))</f>
        <v>0</v>
      </c>
      <c r="G74" s="40">
        <f ca="1">IF('Input Override'!G74="",'Consolidated Input'!G74,('Input Override'!G74))</f>
        <v>0</v>
      </c>
      <c r="H74" s="40">
        <f ca="1">IF('Input Override'!H74="",'Consolidated Input'!H74,('Input Override'!H74))</f>
        <v>0</v>
      </c>
      <c r="I74" s="40">
        <f ca="1">IF('Input Override'!I74="",'Consolidated Input'!I74,('Input Override'!I74))</f>
        <v>0</v>
      </c>
      <c r="J74" s="40">
        <f ca="1">IF('Input Override'!J74="",'Consolidated Input'!J74,('Input Override'!J74))</f>
        <v>0</v>
      </c>
      <c r="K74" s="40">
        <f ca="1">IF('Input Override'!K74="",'Consolidated Input'!K74,('Input Override'!K74))</f>
        <v>0</v>
      </c>
      <c r="L74" s="40">
        <f ca="1">IF('Input Override'!L74="",'Consolidated Input'!L74,('Input Override'!L74))</f>
        <v>0</v>
      </c>
      <c r="M74" s="51">
        <f t="shared" ca="1" si="2"/>
        <v>0</v>
      </c>
    </row>
    <row r="75" spans="1:13">
      <c r="A75" s="29" t="str">
        <f>'Input Override'!A75</f>
        <v>SRN</v>
      </c>
      <c r="B75" s="29" t="str">
        <f>'Input Override'!B75</f>
        <v>CWW12_145TOT_PR24</v>
      </c>
      <c r="C75" s="29" t="str">
        <f>'Input Override'!C75</f>
        <v>EA/NRW environmental programme bioresources (WINEP/NEP) - Sludge treatment - Thickening and/or dewatering; (WINEP/NEP) totex - Total</v>
      </c>
      <c r="D75" s="29" t="str">
        <f>'Input Override'!D75</f>
        <v>£m</v>
      </c>
      <c r="E75" s="29" t="str">
        <f>'Input Override'!E75</f>
        <v>Price Review 2024</v>
      </c>
      <c r="F75" s="40">
        <f ca="1">IF('Input Override'!F75="",'Consolidated Input'!F75,('Input Override'!F75))</f>
        <v>0</v>
      </c>
      <c r="G75" s="40">
        <f ca="1">IF('Input Override'!G75="",'Consolidated Input'!G75,('Input Override'!G75))</f>
        <v>0</v>
      </c>
      <c r="H75" s="40">
        <f ca="1">IF('Input Override'!H75="",'Consolidated Input'!H75,('Input Override'!H75))</f>
        <v>0</v>
      </c>
      <c r="I75" s="40">
        <f ca="1">IF('Input Override'!I75="",'Consolidated Input'!I75,('Input Override'!I75))</f>
        <v>0</v>
      </c>
      <c r="J75" s="40">
        <f ca="1">IF('Input Override'!J75="",'Consolidated Input'!J75,('Input Override'!J75))</f>
        <v>0</v>
      </c>
      <c r="K75" s="40">
        <f ca="1">IF('Input Override'!K75="",'Consolidated Input'!K75,('Input Override'!K75))</f>
        <v>0</v>
      </c>
      <c r="L75" s="40">
        <f ca="1">IF('Input Override'!L75="",'Consolidated Input'!L75,('Input Override'!L75))</f>
        <v>0</v>
      </c>
      <c r="M75" s="51">
        <f t="shared" ca="1" si="2"/>
        <v>0</v>
      </c>
    </row>
    <row r="76" spans="1:13">
      <c r="A76" s="29" t="str">
        <f>'Input Override'!A76</f>
        <v>SRN</v>
      </c>
      <c r="B76" s="29" t="str">
        <f>'Input Override'!B76</f>
        <v>CWW17_143TOT_PR24</v>
      </c>
      <c r="C76" s="29" t="str">
        <f>'Input Override'!C76</f>
        <v>EA/NRW environmental programme bioresources (WINEP/NEP) - Sludge treatment - Thickening and/or dewatering; (WINEP/NEP) capex - Total</v>
      </c>
      <c r="D76" s="29" t="str">
        <f>'Input Override'!D76</f>
        <v>£m</v>
      </c>
      <c r="E76" s="29" t="str">
        <f>'Input Override'!E76</f>
        <v>Price Review 2024</v>
      </c>
      <c r="F76" s="40">
        <f ca="1">IF('Input Override'!F76="",'Consolidated Input'!F76,('Input Override'!F76))</f>
        <v>0</v>
      </c>
      <c r="G76" s="40">
        <f ca="1">IF('Input Override'!G76="",'Consolidated Input'!G76,('Input Override'!G76))</f>
        <v>0</v>
      </c>
      <c r="H76" s="40">
        <f ca="1">IF('Input Override'!H76="",'Consolidated Input'!H76,('Input Override'!H76))</f>
        <v>0</v>
      </c>
      <c r="I76" s="40">
        <f ca="1">IF('Input Override'!I76="",'Consolidated Input'!I76,('Input Override'!I76))</f>
        <v>0</v>
      </c>
      <c r="J76" s="40">
        <f ca="1">IF('Input Override'!J76="",'Consolidated Input'!J76,('Input Override'!J76))</f>
        <v>0</v>
      </c>
      <c r="K76" s="40">
        <f ca="1">IF('Input Override'!K76="",'Consolidated Input'!K76,('Input Override'!K76))</f>
        <v>0</v>
      </c>
      <c r="L76" s="40">
        <f ca="1">IF('Input Override'!L76="",'Consolidated Input'!L76,('Input Override'!L76))</f>
        <v>0</v>
      </c>
      <c r="M76" s="51">
        <f t="shared" ca="1" si="2"/>
        <v>0</v>
      </c>
    </row>
    <row r="77" spans="1:13">
      <c r="A77" s="29" t="str">
        <f>'Input Override'!A77</f>
        <v>SRN</v>
      </c>
      <c r="B77" s="29" t="str">
        <f>'Input Override'!B77</f>
        <v>CWW17_144TOT_PR24</v>
      </c>
      <c r="C77" s="29" t="str">
        <f>'Input Override'!C77</f>
        <v>EA/NRW environmental programme bioresources (WINEP/NEP) - Sludge treatment -Thickening and/or dewatering; (WINEP/NEP) opex - Total</v>
      </c>
      <c r="D77" s="29" t="str">
        <f>'Input Override'!D77</f>
        <v>£m</v>
      </c>
      <c r="E77" s="29" t="str">
        <f>'Input Override'!E77</f>
        <v>Price Review 2024</v>
      </c>
      <c r="F77" s="40">
        <f ca="1">IF('Input Override'!F77="",'Consolidated Input'!F77,('Input Override'!F77))</f>
        <v>0</v>
      </c>
      <c r="G77" s="40">
        <f ca="1">IF('Input Override'!G77="",'Consolidated Input'!G77,('Input Override'!G77))</f>
        <v>0</v>
      </c>
      <c r="H77" s="40">
        <f ca="1">IF('Input Override'!H77="",'Consolidated Input'!H77,('Input Override'!H77))</f>
        <v>0</v>
      </c>
      <c r="I77" s="40">
        <f ca="1">IF('Input Override'!I77="",'Consolidated Input'!I77,('Input Override'!I77))</f>
        <v>0</v>
      </c>
      <c r="J77" s="40">
        <f ca="1">IF('Input Override'!J77="",'Consolidated Input'!J77,('Input Override'!J77))</f>
        <v>0</v>
      </c>
      <c r="K77" s="40">
        <f ca="1">IF('Input Override'!K77="",'Consolidated Input'!K77,('Input Override'!K77))</f>
        <v>0</v>
      </c>
      <c r="L77" s="40">
        <f ca="1">IF('Input Override'!L77="",'Consolidated Input'!L77,('Input Override'!L77))</f>
        <v>0</v>
      </c>
      <c r="M77" s="51">
        <f t="shared" ca="1" si="2"/>
        <v>0</v>
      </c>
    </row>
    <row r="78" spans="1:13">
      <c r="A78" s="29" t="str">
        <f>'Input Override'!A78</f>
        <v>SRN</v>
      </c>
      <c r="B78" s="29" t="str">
        <f>'Input Override'!B78</f>
        <v>CWW17_145TOT_PR24</v>
      </c>
      <c r="C78" s="29" t="str">
        <f>'Input Override'!C78</f>
        <v>EA/NRW environmental programme bioresources (WINEP/NEP) - Sludge treatment - Thickening and/or dewatering; (WINEP/NEP) totex - Total</v>
      </c>
      <c r="D78" s="29" t="str">
        <f>'Input Override'!D78</f>
        <v>£m</v>
      </c>
      <c r="E78" s="29" t="str">
        <f>'Input Override'!E78</f>
        <v>Price Review 2024</v>
      </c>
      <c r="F78" s="40">
        <f ca="1">IF('Input Override'!F78="",'Consolidated Input'!F78,('Input Override'!F78))</f>
        <v>0</v>
      </c>
      <c r="G78" s="40">
        <f ca="1">IF('Input Override'!G78="",'Consolidated Input'!G78,('Input Override'!G78))</f>
        <v>0</v>
      </c>
      <c r="H78" s="40">
        <f ca="1">IF('Input Override'!H78="",'Consolidated Input'!H78,('Input Override'!H78))</f>
        <v>0</v>
      </c>
      <c r="I78" s="40">
        <f ca="1">IF('Input Override'!I78="",'Consolidated Input'!I78,('Input Override'!I78))</f>
        <v>0</v>
      </c>
      <c r="J78" s="40">
        <f ca="1">IF('Input Override'!J78="",'Consolidated Input'!J78,('Input Override'!J78))</f>
        <v>0</v>
      </c>
      <c r="K78" s="40">
        <f ca="1">IF('Input Override'!K78="",'Consolidated Input'!K78,('Input Override'!K78))</f>
        <v>0</v>
      </c>
      <c r="L78" s="40">
        <f ca="1">IF('Input Override'!L78="",'Consolidated Input'!L78,('Input Override'!L78))</f>
        <v>0</v>
      </c>
      <c r="M78" s="51">
        <f t="shared" ca="1" si="2"/>
        <v>0</v>
      </c>
    </row>
    <row r="79" spans="1:13">
      <c r="A79" s="29" t="str">
        <f>'Input Override'!A79</f>
        <v>SRN</v>
      </c>
      <c r="B79" s="29" t="str">
        <f>'Input Override'!B79</f>
        <v>CWW3_143TOT_PR24</v>
      </c>
      <c r="C79" s="29" t="str">
        <f>'Input Override'!C79</f>
        <v>EA/NRW environmental programme bioresources (WINEP/NEP) - Sludge treatment - Thickening and/or dewatering; (WINEP/NEP) capex - Total</v>
      </c>
      <c r="D79" s="29" t="str">
        <f>'Input Override'!D79</f>
        <v>£m</v>
      </c>
      <c r="E79" s="29" t="str">
        <f>'Input Override'!E79</f>
        <v>Price Review 2024</v>
      </c>
      <c r="F79" s="40">
        <f ca="1">IF('Input Override'!F79="",'Consolidated Input'!F79,('Input Override'!F79))</f>
        <v>0</v>
      </c>
      <c r="G79" s="40">
        <f ca="1">IF('Input Override'!G79="",'Consolidated Input'!G79,('Input Override'!G79))</f>
        <v>0</v>
      </c>
      <c r="H79" s="40">
        <f ca="1">IF('Input Override'!H79="",'Consolidated Input'!H79,('Input Override'!H79))</f>
        <v>0</v>
      </c>
      <c r="I79" s="40">
        <f ca="1">IF('Input Override'!I79="",'Consolidated Input'!I79,('Input Override'!I79))</f>
        <v>0</v>
      </c>
      <c r="J79" s="40">
        <f ca="1">IF('Input Override'!J79="",'Consolidated Input'!J79,('Input Override'!J79))</f>
        <v>0</v>
      </c>
      <c r="K79" s="40">
        <f ca="1">IF('Input Override'!K79="",'Consolidated Input'!K79,('Input Override'!K79))</f>
        <v>0</v>
      </c>
      <c r="L79" s="40">
        <f ca="1">IF('Input Override'!L79="",'Consolidated Input'!L79,('Input Override'!L79))</f>
        <v>0</v>
      </c>
      <c r="M79" s="51">
        <f t="shared" ca="1" si="2"/>
        <v>0</v>
      </c>
    </row>
    <row r="80" spans="1:13">
      <c r="A80" s="29" t="str">
        <f>'Input Override'!A80</f>
        <v>SRN</v>
      </c>
      <c r="B80" s="29" t="str">
        <f>'Input Override'!B80</f>
        <v>CWW3_144TOT_PR24</v>
      </c>
      <c r="C80" s="29" t="str">
        <f>'Input Override'!C80</f>
        <v>EA/NRW environmental programme bioresources (WINEP/NEP) - Sludge treatment -Thickening and/or dewatering; (WINEP/NEP) opex - Total</v>
      </c>
      <c r="D80" s="29" t="str">
        <f>'Input Override'!D80</f>
        <v>£m</v>
      </c>
      <c r="E80" s="29" t="str">
        <f>'Input Override'!E80</f>
        <v>Price Review 2024</v>
      </c>
      <c r="F80" s="40">
        <f ca="1">IF('Input Override'!F80="",'Consolidated Input'!F80,('Input Override'!F80))</f>
        <v>0</v>
      </c>
      <c r="G80" s="40">
        <f ca="1">IF('Input Override'!G80="",'Consolidated Input'!G80,('Input Override'!G80))</f>
        <v>0</v>
      </c>
      <c r="H80" s="40">
        <f ca="1">IF('Input Override'!H80="",'Consolidated Input'!H80,('Input Override'!H80))</f>
        <v>0</v>
      </c>
      <c r="I80" s="40">
        <f ca="1">IF('Input Override'!I80="",'Consolidated Input'!I80,('Input Override'!I80))</f>
        <v>0</v>
      </c>
      <c r="J80" s="40">
        <f ca="1">IF('Input Override'!J80="",'Consolidated Input'!J80,('Input Override'!J80))</f>
        <v>0</v>
      </c>
      <c r="K80" s="40">
        <f ca="1">IF('Input Override'!K80="",'Consolidated Input'!K80,('Input Override'!K80))</f>
        <v>0</v>
      </c>
      <c r="L80" s="40">
        <f ca="1">IF('Input Override'!L80="",'Consolidated Input'!L80,('Input Override'!L80))</f>
        <v>0</v>
      </c>
      <c r="M80" s="51">
        <f t="shared" ca="1" si="2"/>
        <v>0</v>
      </c>
    </row>
    <row r="81" spans="1:13">
      <c r="A81" s="29" t="str">
        <f>'Input Override'!A81</f>
        <v>SRN</v>
      </c>
      <c r="B81" s="29" t="str">
        <f>'Input Override'!B81</f>
        <v>CWW3_145TOT_PR24</v>
      </c>
      <c r="C81" s="29" t="str">
        <f>'Input Override'!C81</f>
        <v>EA/NRW environmental programme bioresources (WINEP/NEP) - Sludge treatment - Thickening and/or dewatering; (WINEP/NEP) totex - Total</v>
      </c>
      <c r="D81" s="29" t="str">
        <f>'Input Override'!D81</f>
        <v>£m</v>
      </c>
      <c r="E81" s="29" t="str">
        <f>'Input Override'!E81</f>
        <v>Price Review 2024</v>
      </c>
      <c r="F81" s="40">
        <f ca="1">IF('Input Override'!F81="",'Consolidated Input'!F81,('Input Override'!F81))</f>
        <v>0</v>
      </c>
      <c r="G81" s="40">
        <f ca="1">IF('Input Override'!G81="",'Consolidated Input'!G81,('Input Override'!G81))</f>
        <v>0</v>
      </c>
      <c r="H81" s="40">
        <f ca="1">IF('Input Override'!H81="",'Consolidated Input'!H81,('Input Override'!H81))</f>
        <v>0</v>
      </c>
      <c r="I81" s="40">
        <f ca="1">IF('Input Override'!I81="",'Consolidated Input'!I81,('Input Override'!I81))</f>
        <v>0</v>
      </c>
      <c r="J81" s="40">
        <f ca="1">IF('Input Override'!J81="",'Consolidated Input'!J81,('Input Override'!J81))</f>
        <v>0</v>
      </c>
      <c r="K81" s="40">
        <f ca="1">IF('Input Override'!K81="",'Consolidated Input'!K81,('Input Override'!K81))</f>
        <v>0</v>
      </c>
      <c r="L81" s="40">
        <f ca="1">IF('Input Override'!L81="",'Consolidated Input'!L81,('Input Override'!L81))</f>
        <v>0</v>
      </c>
      <c r="M81" s="51">
        <f t="shared" ca="1" si="2"/>
        <v>0</v>
      </c>
    </row>
    <row r="82" spans="1:13">
      <c r="A82" s="29" t="str">
        <f>'Input Override'!A82</f>
        <v>SRN</v>
      </c>
      <c r="B82" s="29" t="str">
        <f>'Input Override'!B82</f>
        <v>BIO5_002_PR24</v>
      </c>
      <c r="C82" s="29" t="str">
        <f>'Input Override'!C82</f>
        <v>Bioresources data - Tonnes of dry solids undertaking thickening/dewatering</v>
      </c>
      <c r="D82" s="29" t="str">
        <f>'Input Override'!D82</f>
        <v>ttds/yr</v>
      </c>
      <c r="E82" s="29" t="str">
        <f>'Input Override'!E82</f>
        <v>Price Review 2024</v>
      </c>
      <c r="F82" s="40">
        <f ca="1">IF('Input Override'!F82="",'Consolidated Input'!F82,('Input Override'!F82))</f>
        <v>0</v>
      </c>
      <c r="G82" s="40">
        <f ca="1">IF('Input Override'!G82="",'Consolidated Input'!G82,('Input Override'!G82))</f>
        <v>0</v>
      </c>
      <c r="H82" s="40">
        <f ca="1">IF('Input Override'!H82="",'Consolidated Input'!H82,('Input Override'!H82))</f>
        <v>0</v>
      </c>
      <c r="I82" s="40">
        <f ca="1">IF('Input Override'!I82="",'Consolidated Input'!I82,('Input Override'!I82))</f>
        <v>0</v>
      </c>
      <c r="J82" s="40">
        <f ca="1">IF('Input Override'!J82="",'Consolidated Input'!J82,('Input Override'!J82))</f>
        <v>0</v>
      </c>
      <c r="K82" s="40">
        <f ca="1">IF('Input Override'!K82="",'Consolidated Input'!K82,('Input Override'!K82))</f>
        <v>0</v>
      </c>
      <c r="L82" s="40">
        <f ca="1">IF('Input Override'!L82="",'Consolidated Input'!L82,('Input Override'!L82))</f>
        <v>0</v>
      </c>
      <c r="M82" s="51">
        <f t="shared" ca="1" si="2"/>
        <v>0</v>
      </c>
    </row>
    <row r="83" spans="1:13">
      <c r="A83" s="29" t="str">
        <f>'Input Override'!A83</f>
        <v>SRN</v>
      </c>
      <c r="B83" s="29" t="str">
        <f>'Input Override'!B83</f>
        <v>BIO5_007_PR24</v>
      </c>
      <c r="C83" s="29" t="str">
        <f>'Input Override'!C83</f>
        <v>Bioresources data - Total number of sludge treatment schemes providing sludge thickening and dewatering</v>
      </c>
      <c r="D83" s="29" t="str">
        <f>'Input Override'!D83</f>
        <v>nr</v>
      </c>
      <c r="E83" s="29" t="str">
        <f>'Input Override'!E83</f>
        <v>Price Review 2024</v>
      </c>
      <c r="F83" s="40">
        <f ca="1">IF('Input Override'!F83="",'Consolidated Input'!F83,('Input Override'!F83))</f>
        <v>0</v>
      </c>
      <c r="G83" s="40">
        <f ca="1">IF('Input Override'!G83="",'Consolidated Input'!G83,('Input Override'!G83))</f>
        <v>0</v>
      </c>
      <c r="H83" s="40">
        <f ca="1">IF('Input Override'!H83="",'Consolidated Input'!H83,('Input Override'!H83))</f>
        <v>0</v>
      </c>
      <c r="I83" s="40">
        <f ca="1">IF('Input Override'!I83="",'Consolidated Input'!I83,('Input Override'!I83))</f>
        <v>0</v>
      </c>
      <c r="J83" s="40">
        <f ca="1">IF('Input Override'!J83="",'Consolidated Input'!J83,('Input Override'!J83))</f>
        <v>0</v>
      </c>
      <c r="K83" s="40">
        <f ca="1">IF('Input Override'!K83="",'Consolidated Input'!K83,('Input Override'!K83))</f>
        <v>0</v>
      </c>
      <c r="L83" s="40">
        <f ca="1">IF('Input Override'!L83="",'Consolidated Input'!L83,('Input Override'!L83))</f>
        <v>0</v>
      </c>
      <c r="M83" s="51">
        <f t="shared" ca="1" si="2"/>
        <v>0</v>
      </c>
    </row>
    <row r="84" spans="1:13">
      <c r="A84" s="29" t="str">
        <f>'Input Override'!A84</f>
        <v>TMS</v>
      </c>
      <c r="B84" s="29" t="str">
        <f>'Input Override'!B84</f>
        <v>CWW12_143TOT_PR24</v>
      </c>
      <c r="C84" s="29" t="str">
        <f>'Input Override'!C84</f>
        <v>EA/NRW environmental programme bioresources (WINEP/NEP) - Sludge treatment - Thickening and/or dewatering; (WINEP/NEP) capex - Total</v>
      </c>
      <c r="D84" s="29" t="str">
        <f>'Input Override'!D84</f>
        <v>£m</v>
      </c>
      <c r="E84" s="29" t="str">
        <f>'Input Override'!E84</f>
        <v>Price Review 2024</v>
      </c>
      <c r="F84" s="40">
        <f ca="1">IF('Input Override'!F84="",'Consolidated Input'!F84,('Input Override'!F84))</f>
        <v>0</v>
      </c>
      <c r="G84" s="40">
        <f ca="1">IF('Input Override'!G84="",'Consolidated Input'!G84,('Input Override'!G84))</f>
        <v>0</v>
      </c>
      <c r="H84" s="40">
        <f ca="1">IF('Input Override'!H84="",'Consolidated Input'!H84,('Input Override'!H84))</f>
        <v>0</v>
      </c>
      <c r="I84" s="40">
        <f ca="1">IF('Input Override'!I84="",'Consolidated Input'!I84,('Input Override'!I84))</f>
        <v>0</v>
      </c>
      <c r="J84" s="40">
        <f ca="1">IF('Input Override'!J84="",'Consolidated Input'!J84,('Input Override'!J84))</f>
        <v>0</v>
      </c>
      <c r="K84" s="40">
        <f ca="1">IF('Input Override'!K84="",'Consolidated Input'!K84,('Input Override'!K84))</f>
        <v>0</v>
      </c>
      <c r="L84" s="40">
        <f ca="1">IF('Input Override'!L84="",'Consolidated Input'!L84,('Input Override'!L84))</f>
        <v>0</v>
      </c>
      <c r="M84" s="51">
        <f t="shared" ca="1" si="2"/>
        <v>0</v>
      </c>
    </row>
    <row r="85" spans="1:13">
      <c r="A85" s="29" t="str">
        <f>'Input Override'!A85</f>
        <v>TMS</v>
      </c>
      <c r="B85" s="29" t="str">
        <f>'Input Override'!B85</f>
        <v>CWW12_144TOT_PR24</v>
      </c>
      <c r="C85" s="29" t="str">
        <f>'Input Override'!C85</f>
        <v>EA/NRW environmental programme bioresources (WINEP/NEP) - Sludge treatment -Thickening and/or dewatering; (WINEP/NEP) opex - Total</v>
      </c>
      <c r="D85" s="29" t="str">
        <f>'Input Override'!D85</f>
        <v>£m</v>
      </c>
      <c r="E85" s="29" t="str">
        <f>'Input Override'!E85</f>
        <v>Price Review 2024</v>
      </c>
      <c r="F85" s="40">
        <f ca="1">IF('Input Override'!F85="",'Consolidated Input'!F85,('Input Override'!F85))</f>
        <v>0</v>
      </c>
      <c r="G85" s="40">
        <f ca="1">IF('Input Override'!G85="",'Consolidated Input'!G85,('Input Override'!G85))</f>
        <v>0</v>
      </c>
      <c r="H85" s="40">
        <f ca="1">IF('Input Override'!H85="",'Consolidated Input'!H85,('Input Override'!H85))</f>
        <v>0</v>
      </c>
      <c r="I85" s="40">
        <f ca="1">IF('Input Override'!I85="",'Consolidated Input'!I85,('Input Override'!I85))</f>
        <v>0</v>
      </c>
      <c r="J85" s="40">
        <f ca="1">IF('Input Override'!J85="",'Consolidated Input'!J85,('Input Override'!J85))</f>
        <v>0</v>
      </c>
      <c r="K85" s="40">
        <f ca="1">IF('Input Override'!K85="",'Consolidated Input'!K85,('Input Override'!K85))</f>
        <v>0</v>
      </c>
      <c r="L85" s="40">
        <f ca="1">IF('Input Override'!L85="",'Consolidated Input'!L85,('Input Override'!L85))</f>
        <v>0</v>
      </c>
      <c r="M85" s="51">
        <f t="shared" ca="1" si="2"/>
        <v>0</v>
      </c>
    </row>
    <row r="86" spans="1:13">
      <c r="A86" s="29" t="str">
        <f>'Input Override'!A86</f>
        <v>TMS</v>
      </c>
      <c r="B86" s="29" t="str">
        <f>'Input Override'!B86</f>
        <v>CWW12_145TOT_PR24</v>
      </c>
      <c r="C86" s="29" t="str">
        <f>'Input Override'!C86</f>
        <v>EA/NRW environmental programme bioresources (WINEP/NEP) - Sludge treatment - Thickening and/or dewatering; (WINEP/NEP) totex - Total</v>
      </c>
      <c r="D86" s="29" t="str">
        <f>'Input Override'!D86</f>
        <v>£m</v>
      </c>
      <c r="E86" s="29" t="str">
        <f>'Input Override'!E86</f>
        <v>Price Review 2024</v>
      </c>
      <c r="F86" s="40">
        <f ca="1">IF('Input Override'!F86="",'Consolidated Input'!F86,('Input Override'!F86))</f>
        <v>0</v>
      </c>
      <c r="G86" s="40">
        <f ca="1">IF('Input Override'!G86="",'Consolidated Input'!G86,('Input Override'!G86))</f>
        <v>0</v>
      </c>
      <c r="H86" s="40">
        <f ca="1">IF('Input Override'!H86="",'Consolidated Input'!H86,('Input Override'!H86))</f>
        <v>0</v>
      </c>
      <c r="I86" s="40">
        <f ca="1">IF('Input Override'!I86="",'Consolidated Input'!I86,('Input Override'!I86))</f>
        <v>0</v>
      </c>
      <c r="J86" s="40">
        <f ca="1">IF('Input Override'!J86="",'Consolidated Input'!J86,('Input Override'!J86))</f>
        <v>0</v>
      </c>
      <c r="K86" s="40">
        <f ca="1">IF('Input Override'!K86="",'Consolidated Input'!K86,('Input Override'!K86))</f>
        <v>0</v>
      </c>
      <c r="L86" s="40">
        <f ca="1">IF('Input Override'!L86="",'Consolidated Input'!L86,('Input Override'!L86))</f>
        <v>0</v>
      </c>
      <c r="M86" s="51">
        <f t="shared" ca="1" si="2"/>
        <v>0</v>
      </c>
    </row>
    <row r="87" spans="1:13">
      <c r="A87" s="29" t="str">
        <f>'Input Override'!A87</f>
        <v>TMS</v>
      </c>
      <c r="B87" s="29" t="str">
        <f>'Input Override'!B87</f>
        <v>CWW17_143TOT_PR24</v>
      </c>
      <c r="C87" s="29" t="str">
        <f>'Input Override'!C87</f>
        <v>EA/NRW environmental programme bioresources (WINEP/NEP) - Sludge treatment - Thickening and/or dewatering; (WINEP/NEP) capex - Total</v>
      </c>
      <c r="D87" s="29" t="str">
        <f>'Input Override'!D87</f>
        <v>£m</v>
      </c>
      <c r="E87" s="29" t="str">
        <f>'Input Override'!E87</f>
        <v>Price Review 2024</v>
      </c>
      <c r="F87" s="40">
        <f ca="1">IF('Input Override'!F87="",'Consolidated Input'!F87,('Input Override'!F87))</f>
        <v>0</v>
      </c>
      <c r="G87" s="40">
        <f ca="1">IF('Input Override'!G87="",'Consolidated Input'!G87,('Input Override'!G87))</f>
        <v>0</v>
      </c>
      <c r="H87" s="40">
        <f ca="1">IF('Input Override'!H87="",'Consolidated Input'!H87,('Input Override'!H87))</f>
        <v>0</v>
      </c>
      <c r="I87" s="40">
        <f ca="1">IF('Input Override'!I87="",'Consolidated Input'!I87,('Input Override'!I87))</f>
        <v>0</v>
      </c>
      <c r="J87" s="40">
        <f ca="1">IF('Input Override'!J87="",'Consolidated Input'!J87,('Input Override'!J87))</f>
        <v>0</v>
      </c>
      <c r="K87" s="40">
        <f ca="1">IF('Input Override'!K87="",'Consolidated Input'!K87,('Input Override'!K87))</f>
        <v>0</v>
      </c>
      <c r="L87" s="40">
        <f ca="1">IF('Input Override'!L87="",'Consolidated Input'!L87,('Input Override'!L87))</f>
        <v>0</v>
      </c>
      <c r="M87" s="51">
        <f t="shared" ca="1" si="2"/>
        <v>0</v>
      </c>
    </row>
    <row r="88" spans="1:13">
      <c r="A88" s="29" t="str">
        <f>'Input Override'!A88</f>
        <v>TMS</v>
      </c>
      <c r="B88" s="29" t="str">
        <f>'Input Override'!B88</f>
        <v>CWW17_144TOT_PR24</v>
      </c>
      <c r="C88" s="29" t="str">
        <f>'Input Override'!C88</f>
        <v>EA/NRW environmental programme bioresources (WINEP/NEP) - Sludge treatment -Thickening and/or dewatering; (WINEP/NEP) opex - Total</v>
      </c>
      <c r="D88" s="29" t="str">
        <f>'Input Override'!D88</f>
        <v>£m</v>
      </c>
      <c r="E88" s="29" t="str">
        <f>'Input Override'!E88</f>
        <v>Price Review 2024</v>
      </c>
      <c r="F88" s="40">
        <f ca="1">IF('Input Override'!F88="",'Consolidated Input'!F88,('Input Override'!F88))</f>
        <v>0</v>
      </c>
      <c r="G88" s="40">
        <f ca="1">IF('Input Override'!G88="",'Consolidated Input'!G88,('Input Override'!G88))</f>
        <v>0</v>
      </c>
      <c r="H88" s="40">
        <f ca="1">IF('Input Override'!H88="",'Consolidated Input'!H88,('Input Override'!H88))</f>
        <v>0</v>
      </c>
      <c r="I88" s="40">
        <f ca="1">IF('Input Override'!I88="",'Consolidated Input'!I88,('Input Override'!I88))</f>
        <v>0</v>
      </c>
      <c r="J88" s="40">
        <f ca="1">IF('Input Override'!J88="",'Consolidated Input'!J88,('Input Override'!J88))</f>
        <v>0</v>
      </c>
      <c r="K88" s="40">
        <f ca="1">IF('Input Override'!K88="",'Consolidated Input'!K88,('Input Override'!K88))</f>
        <v>0</v>
      </c>
      <c r="L88" s="40">
        <f ca="1">IF('Input Override'!L88="",'Consolidated Input'!L88,('Input Override'!L88))</f>
        <v>0</v>
      </c>
      <c r="M88" s="51">
        <f t="shared" ca="1" si="2"/>
        <v>0</v>
      </c>
    </row>
    <row r="89" spans="1:13">
      <c r="A89" s="29" t="str">
        <f>'Input Override'!A89</f>
        <v>TMS</v>
      </c>
      <c r="B89" s="29" t="str">
        <f>'Input Override'!B89</f>
        <v>CWW17_145TOT_PR24</v>
      </c>
      <c r="C89" s="29" t="str">
        <f>'Input Override'!C89</f>
        <v>EA/NRW environmental programme bioresources (WINEP/NEP) - Sludge treatment - Thickening and/or dewatering; (WINEP/NEP) totex - Total</v>
      </c>
      <c r="D89" s="29" t="str">
        <f>'Input Override'!D89</f>
        <v>£m</v>
      </c>
      <c r="E89" s="29" t="str">
        <f>'Input Override'!E89</f>
        <v>Price Review 2024</v>
      </c>
      <c r="F89" s="40">
        <f ca="1">IF('Input Override'!F89="",'Consolidated Input'!F89,('Input Override'!F89))</f>
        <v>0</v>
      </c>
      <c r="G89" s="40">
        <f ca="1">IF('Input Override'!G89="",'Consolidated Input'!G89,('Input Override'!G89))</f>
        <v>0</v>
      </c>
      <c r="H89" s="40">
        <f ca="1">IF('Input Override'!H89="",'Consolidated Input'!H89,('Input Override'!H89))</f>
        <v>0</v>
      </c>
      <c r="I89" s="40">
        <f ca="1">IF('Input Override'!I89="",'Consolidated Input'!I89,('Input Override'!I89))</f>
        <v>0</v>
      </c>
      <c r="J89" s="40">
        <f ca="1">IF('Input Override'!J89="",'Consolidated Input'!J89,('Input Override'!J89))</f>
        <v>0</v>
      </c>
      <c r="K89" s="40">
        <f ca="1">IF('Input Override'!K89="",'Consolidated Input'!K89,('Input Override'!K89))</f>
        <v>0</v>
      </c>
      <c r="L89" s="40">
        <f ca="1">IF('Input Override'!L89="",'Consolidated Input'!L89,('Input Override'!L89))</f>
        <v>0</v>
      </c>
      <c r="M89" s="51">
        <f t="shared" ca="1" si="2"/>
        <v>0</v>
      </c>
    </row>
    <row r="90" spans="1:13">
      <c r="A90" s="29" t="str">
        <f>'Input Override'!A90</f>
        <v>TMS</v>
      </c>
      <c r="B90" s="29" t="str">
        <f>'Input Override'!B90</f>
        <v>CWW3_143TOT_PR24</v>
      </c>
      <c r="C90" s="29" t="str">
        <f>'Input Override'!C90</f>
        <v>EA/NRW environmental programme bioresources (WINEP/NEP) - Sludge treatment - Thickening and/or dewatering; (WINEP/NEP) capex - Total</v>
      </c>
      <c r="D90" s="29" t="str">
        <f>'Input Override'!D90</f>
        <v>£m</v>
      </c>
      <c r="E90" s="29" t="str">
        <f>'Input Override'!E90</f>
        <v>Price Review 2024</v>
      </c>
      <c r="F90" s="40">
        <f ca="1">IF('Input Override'!F90="",'Consolidated Input'!F90,('Input Override'!F90))</f>
        <v>0</v>
      </c>
      <c r="G90" s="40">
        <f ca="1">IF('Input Override'!G90="",'Consolidated Input'!G90,('Input Override'!G90))</f>
        <v>0</v>
      </c>
      <c r="H90" s="40">
        <f ca="1">IF('Input Override'!H90="",'Consolidated Input'!H90,('Input Override'!H90))</f>
        <v>0</v>
      </c>
      <c r="I90" s="40">
        <f ca="1">IF('Input Override'!I90="",'Consolidated Input'!I90,('Input Override'!I90))</f>
        <v>0</v>
      </c>
      <c r="J90" s="40">
        <f ca="1">IF('Input Override'!J90="",'Consolidated Input'!J90,('Input Override'!J90))</f>
        <v>0</v>
      </c>
      <c r="K90" s="40">
        <f ca="1">IF('Input Override'!K90="",'Consolidated Input'!K90,('Input Override'!K90))</f>
        <v>0</v>
      </c>
      <c r="L90" s="40">
        <f ca="1">IF('Input Override'!L90="",'Consolidated Input'!L90,('Input Override'!L90))</f>
        <v>0</v>
      </c>
      <c r="M90" s="51">
        <f t="shared" ca="1" si="2"/>
        <v>0</v>
      </c>
    </row>
    <row r="91" spans="1:13">
      <c r="A91" s="29" t="str">
        <f>'Input Override'!A91</f>
        <v>TMS</v>
      </c>
      <c r="B91" s="29" t="str">
        <f>'Input Override'!B91</f>
        <v>CWW3_144TOT_PR24</v>
      </c>
      <c r="C91" s="29" t="str">
        <f>'Input Override'!C91</f>
        <v>EA/NRW environmental programme bioresources (WINEP/NEP) - Sludge treatment -Thickening and/or dewatering; (WINEP/NEP) opex - Total</v>
      </c>
      <c r="D91" s="29" t="str">
        <f>'Input Override'!D91</f>
        <v>£m</v>
      </c>
      <c r="E91" s="29" t="str">
        <f>'Input Override'!E91</f>
        <v>Price Review 2024</v>
      </c>
      <c r="F91" s="40">
        <f ca="1">IF('Input Override'!F91="",'Consolidated Input'!F91,('Input Override'!F91))</f>
        <v>0</v>
      </c>
      <c r="G91" s="40">
        <f ca="1">IF('Input Override'!G91="",'Consolidated Input'!G91,('Input Override'!G91))</f>
        <v>0</v>
      </c>
      <c r="H91" s="40">
        <f ca="1">IF('Input Override'!H91="",'Consolidated Input'!H91,('Input Override'!H91))</f>
        <v>0</v>
      </c>
      <c r="I91" s="40">
        <f ca="1">IF('Input Override'!I91="",'Consolidated Input'!I91,('Input Override'!I91))</f>
        <v>0</v>
      </c>
      <c r="J91" s="40">
        <f ca="1">IF('Input Override'!J91="",'Consolidated Input'!J91,('Input Override'!J91))</f>
        <v>0</v>
      </c>
      <c r="K91" s="40">
        <f ca="1">IF('Input Override'!K91="",'Consolidated Input'!K91,('Input Override'!K91))</f>
        <v>0</v>
      </c>
      <c r="L91" s="40">
        <f ca="1">IF('Input Override'!L91="",'Consolidated Input'!L91,('Input Override'!L91))</f>
        <v>0</v>
      </c>
      <c r="M91" s="51">
        <f t="shared" ca="1" si="2"/>
        <v>0</v>
      </c>
    </row>
    <row r="92" spans="1:13">
      <c r="A92" s="29" t="str">
        <f>'Input Override'!A92</f>
        <v>TMS</v>
      </c>
      <c r="B92" s="29" t="str">
        <f>'Input Override'!B92</f>
        <v>CWW3_145TOT_PR24</v>
      </c>
      <c r="C92" s="29" t="str">
        <f>'Input Override'!C92</f>
        <v>EA/NRW environmental programme bioresources (WINEP/NEP) - Sludge treatment - Thickening and/or dewatering; (WINEP/NEP) totex - Total</v>
      </c>
      <c r="D92" s="29" t="str">
        <f>'Input Override'!D92</f>
        <v>£m</v>
      </c>
      <c r="E92" s="29" t="str">
        <f>'Input Override'!E92</f>
        <v>Price Review 2024</v>
      </c>
      <c r="F92" s="40">
        <f ca="1">IF('Input Override'!F92="",'Consolidated Input'!F92,('Input Override'!F92))</f>
        <v>0</v>
      </c>
      <c r="G92" s="40">
        <f ca="1">IF('Input Override'!G92="",'Consolidated Input'!G92,('Input Override'!G92))</f>
        <v>0</v>
      </c>
      <c r="H92" s="40">
        <f ca="1">IF('Input Override'!H92="",'Consolidated Input'!H92,('Input Override'!H92))</f>
        <v>0</v>
      </c>
      <c r="I92" s="40">
        <f ca="1">IF('Input Override'!I92="",'Consolidated Input'!I92,('Input Override'!I92))</f>
        <v>0</v>
      </c>
      <c r="J92" s="40">
        <f ca="1">IF('Input Override'!J92="",'Consolidated Input'!J92,('Input Override'!J92))</f>
        <v>0</v>
      </c>
      <c r="K92" s="40">
        <f ca="1">IF('Input Override'!K92="",'Consolidated Input'!K92,('Input Override'!K92))</f>
        <v>0</v>
      </c>
      <c r="L92" s="40">
        <f ca="1">IF('Input Override'!L92="",'Consolidated Input'!L92,('Input Override'!L92))</f>
        <v>0</v>
      </c>
      <c r="M92" s="51">
        <f t="shared" ca="1" si="2"/>
        <v>0</v>
      </c>
    </row>
    <row r="93" spans="1:13">
      <c r="A93" s="29" t="str">
        <f>'Input Override'!A93</f>
        <v>TMS</v>
      </c>
      <c r="B93" s="29" t="str">
        <f>'Input Override'!B93</f>
        <v>BIO5_002_PR24</v>
      </c>
      <c r="C93" s="29" t="str">
        <f>'Input Override'!C93</f>
        <v>Bioresources data - Tonnes of dry solids undertaking thickening/dewatering</v>
      </c>
      <c r="D93" s="29" t="str">
        <f>'Input Override'!D93</f>
        <v>ttds/yr</v>
      </c>
      <c r="E93" s="29" t="str">
        <f>'Input Override'!E93</f>
        <v>Price Review 2024</v>
      </c>
      <c r="F93" s="40">
        <f ca="1">IF('Input Override'!F93="",'Consolidated Input'!F93,('Input Override'!F93))</f>
        <v>0</v>
      </c>
      <c r="G93" s="40">
        <f ca="1">IF('Input Override'!G93="",'Consolidated Input'!G93,('Input Override'!G93))</f>
        <v>0</v>
      </c>
      <c r="H93" s="40">
        <f ca="1">IF('Input Override'!H93="",'Consolidated Input'!H93,('Input Override'!H93))</f>
        <v>0</v>
      </c>
      <c r="I93" s="40">
        <f ca="1">IF('Input Override'!I93="",'Consolidated Input'!I93,('Input Override'!I93))</f>
        <v>0</v>
      </c>
      <c r="J93" s="40">
        <f ca="1">IF('Input Override'!J93="",'Consolidated Input'!J93,('Input Override'!J93))</f>
        <v>0</v>
      </c>
      <c r="K93" s="40">
        <f ca="1">IF('Input Override'!K93="",'Consolidated Input'!K93,('Input Override'!K93))</f>
        <v>0</v>
      </c>
      <c r="L93" s="40">
        <f ca="1">IF('Input Override'!L93="",'Consolidated Input'!L93,('Input Override'!L93))</f>
        <v>0</v>
      </c>
      <c r="M93" s="51">
        <f t="shared" ca="1" si="2"/>
        <v>0</v>
      </c>
    </row>
    <row r="94" spans="1:13">
      <c r="A94" s="29" t="str">
        <f>'Input Override'!A94</f>
        <v>TMS</v>
      </c>
      <c r="B94" s="29" t="str">
        <f>'Input Override'!B94</f>
        <v>BIO5_007_PR24</v>
      </c>
      <c r="C94" s="29" t="str">
        <f>'Input Override'!C94</f>
        <v>Bioresources data - Total number of sludge treatment schemes providing sludge thickening and dewatering</v>
      </c>
      <c r="D94" s="29" t="str">
        <f>'Input Override'!D94</f>
        <v>nr</v>
      </c>
      <c r="E94" s="29" t="str">
        <f>'Input Override'!E94</f>
        <v>Price Review 2024</v>
      </c>
      <c r="F94" s="40">
        <f ca="1">IF('Input Override'!F94="",'Consolidated Input'!F94,('Input Override'!F94))</f>
        <v>0</v>
      </c>
      <c r="G94" s="40">
        <f ca="1">IF('Input Override'!G94="",'Consolidated Input'!G94,('Input Override'!G94))</f>
        <v>0</v>
      </c>
      <c r="H94" s="40">
        <f ca="1">IF('Input Override'!H94="",'Consolidated Input'!H94,('Input Override'!H94))</f>
        <v>0</v>
      </c>
      <c r="I94" s="40">
        <f ca="1">IF('Input Override'!I94="",'Consolidated Input'!I94,('Input Override'!I94))</f>
        <v>0</v>
      </c>
      <c r="J94" s="40">
        <f ca="1">IF('Input Override'!J94="",'Consolidated Input'!J94,('Input Override'!J94))</f>
        <v>0</v>
      </c>
      <c r="K94" s="40">
        <f ca="1">IF('Input Override'!K94="",'Consolidated Input'!K94,('Input Override'!K94))</f>
        <v>0</v>
      </c>
      <c r="L94" s="40">
        <f ca="1">IF('Input Override'!L94="",'Consolidated Input'!L94,('Input Override'!L94))</f>
        <v>0</v>
      </c>
      <c r="M94" s="51">
        <f t="shared" ca="1" si="2"/>
        <v>0</v>
      </c>
    </row>
    <row r="95" spans="1:13">
      <c r="A95" s="29" t="str">
        <f>'Input Override'!A95</f>
        <v>NWT</v>
      </c>
      <c r="B95" s="29" t="str">
        <f>'Input Override'!B95</f>
        <v>CWW12_143TOT_PR24</v>
      </c>
      <c r="C95" s="29" t="str">
        <f>'Input Override'!C95</f>
        <v>EA/NRW environmental programme bioresources (WINEP/NEP) - Sludge treatment - Thickening and/or dewatering; (WINEP/NEP) capex - Total</v>
      </c>
      <c r="D95" s="29" t="str">
        <f>'Input Override'!D95</f>
        <v>£m</v>
      </c>
      <c r="E95" s="29" t="str">
        <f>'Input Override'!E95</f>
        <v>Price Review 2024</v>
      </c>
      <c r="F95" s="40">
        <f ca="1">IF('Input Override'!F95="",'Consolidated Input'!F95,('Input Override'!F95))</f>
        <v>0</v>
      </c>
      <c r="G95" s="40">
        <f ca="1">IF('Input Override'!G95="",'Consolidated Input'!G95,('Input Override'!G95))</f>
        <v>0</v>
      </c>
      <c r="H95" s="40">
        <f ca="1">IF('Input Override'!H95="",'Consolidated Input'!H95,('Input Override'!H95))</f>
        <v>0</v>
      </c>
      <c r="I95" s="40">
        <f ca="1">IF('Input Override'!I95="",'Consolidated Input'!I95,('Input Override'!I95))</f>
        <v>0</v>
      </c>
      <c r="J95" s="40">
        <f ca="1">IF('Input Override'!J95="",'Consolidated Input'!J95,('Input Override'!J95))</f>
        <v>0</v>
      </c>
      <c r="K95" s="40">
        <f ca="1">IF('Input Override'!K95="",'Consolidated Input'!K95,('Input Override'!K95))</f>
        <v>0</v>
      </c>
      <c r="L95" s="40">
        <f ca="1">IF('Input Override'!L95="",'Consolidated Input'!L95,('Input Override'!L95))</f>
        <v>0</v>
      </c>
      <c r="M95" s="51">
        <f t="shared" ca="1" si="2"/>
        <v>0</v>
      </c>
    </row>
    <row r="96" spans="1:13">
      <c r="A96" s="29" t="str">
        <f>'Input Override'!A96</f>
        <v>NWT</v>
      </c>
      <c r="B96" s="29" t="str">
        <f>'Input Override'!B96</f>
        <v>CWW12_144TOT_PR24</v>
      </c>
      <c r="C96" s="29" t="str">
        <f>'Input Override'!C96</f>
        <v>EA/NRW environmental programme bioresources (WINEP/NEP) - Sludge treatment -Thickening and/or dewatering; (WINEP/NEP) opex - Total</v>
      </c>
      <c r="D96" s="29" t="str">
        <f>'Input Override'!D96</f>
        <v>£m</v>
      </c>
      <c r="E96" s="29" t="str">
        <f>'Input Override'!E96</f>
        <v>Price Review 2024</v>
      </c>
      <c r="F96" s="40">
        <f ca="1">IF('Input Override'!F96="",'Consolidated Input'!F96,('Input Override'!F96))</f>
        <v>0</v>
      </c>
      <c r="G96" s="40">
        <f ca="1">IF('Input Override'!G96="",'Consolidated Input'!G96,('Input Override'!G96))</f>
        <v>0</v>
      </c>
      <c r="H96" s="40">
        <f ca="1">IF('Input Override'!H96="",'Consolidated Input'!H96,('Input Override'!H96))</f>
        <v>0</v>
      </c>
      <c r="I96" s="40">
        <f ca="1">IF('Input Override'!I96="",'Consolidated Input'!I96,('Input Override'!I96))</f>
        <v>0</v>
      </c>
      <c r="J96" s="40">
        <f ca="1">IF('Input Override'!J96="",'Consolidated Input'!J96,('Input Override'!J96))</f>
        <v>0</v>
      </c>
      <c r="K96" s="40">
        <f ca="1">IF('Input Override'!K96="",'Consolidated Input'!K96,('Input Override'!K96))</f>
        <v>0</v>
      </c>
      <c r="L96" s="40">
        <f ca="1">IF('Input Override'!L96="",'Consolidated Input'!L96,('Input Override'!L96))</f>
        <v>0</v>
      </c>
      <c r="M96" s="51">
        <f t="shared" ca="1" si="2"/>
        <v>0</v>
      </c>
    </row>
    <row r="97" spans="1:13">
      <c r="A97" s="29" t="str">
        <f>'Input Override'!A97</f>
        <v>NWT</v>
      </c>
      <c r="B97" s="29" t="str">
        <f>'Input Override'!B97</f>
        <v>CWW12_145TOT_PR24</v>
      </c>
      <c r="C97" s="29" t="str">
        <f>'Input Override'!C97</f>
        <v>EA/NRW environmental programme bioresources (WINEP/NEP) - Sludge treatment - Thickening and/or dewatering; (WINEP/NEP) totex - Total</v>
      </c>
      <c r="D97" s="29" t="str">
        <f>'Input Override'!D97</f>
        <v>£m</v>
      </c>
      <c r="E97" s="29" t="str">
        <f>'Input Override'!E97</f>
        <v>Price Review 2024</v>
      </c>
      <c r="F97" s="40">
        <f ca="1">IF('Input Override'!F97="",'Consolidated Input'!F97,('Input Override'!F97))</f>
        <v>0</v>
      </c>
      <c r="G97" s="40">
        <f ca="1">IF('Input Override'!G97="",'Consolidated Input'!G97,('Input Override'!G97))</f>
        <v>0</v>
      </c>
      <c r="H97" s="40">
        <f ca="1">IF('Input Override'!H97="",'Consolidated Input'!H97,('Input Override'!H97))</f>
        <v>0</v>
      </c>
      <c r="I97" s="40">
        <f ca="1">IF('Input Override'!I97="",'Consolidated Input'!I97,('Input Override'!I97))</f>
        <v>0</v>
      </c>
      <c r="J97" s="40">
        <f ca="1">IF('Input Override'!J97="",'Consolidated Input'!J97,('Input Override'!J97))</f>
        <v>0</v>
      </c>
      <c r="K97" s="40">
        <f ca="1">IF('Input Override'!K97="",'Consolidated Input'!K97,('Input Override'!K97))</f>
        <v>0</v>
      </c>
      <c r="L97" s="40">
        <f ca="1">IF('Input Override'!L97="",'Consolidated Input'!L97,('Input Override'!L97))</f>
        <v>0</v>
      </c>
      <c r="M97" s="51">
        <f t="shared" ca="1" si="2"/>
        <v>0</v>
      </c>
    </row>
    <row r="98" spans="1:13">
      <c r="A98" s="29" t="str">
        <f>'Input Override'!A98</f>
        <v>NWT</v>
      </c>
      <c r="B98" s="29" t="str">
        <f>'Input Override'!B98</f>
        <v>CWW17_143TOT_PR24</v>
      </c>
      <c r="C98" s="29" t="str">
        <f>'Input Override'!C98</f>
        <v>EA/NRW environmental programme bioresources (WINEP/NEP) - Sludge treatment - Thickening and/or dewatering; (WINEP/NEP) capex - Total</v>
      </c>
      <c r="D98" s="29" t="str">
        <f>'Input Override'!D98</f>
        <v>£m</v>
      </c>
      <c r="E98" s="29" t="str">
        <f>'Input Override'!E98</f>
        <v>Price Review 2024</v>
      </c>
      <c r="F98" s="40">
        <f ca="1">IF('Input Override'!F98="",'Consolidated Input'!F98,('Input Override'!F98))</f>
        <v>0</v>
      </c>
      <c r="G98" s="40">
        <f ca="1">IF('Input Override'!G98="",'Consolidated Input'!G98,('Input Override'!G98))</f>
        <v>0</v>
      </c>
      <c r="H98" s="40">
        <f ca="1">IF('Input Override'!H98="",'Consolidated Input'!H98,('Input Override'!H98))</f>
        <v>0</v>
      </c>
      <c r="I98" s="40">
        <f ca="1">IF('Input Override'!I98="",'Consolidated Input'!I98,('Input Override'!I98))</f>
        <v>0</v>
      </c>
      <c r="J98" s="40">
        <f ca="1">IF('Input Override'!J98="",'Consolidated Input'!J98,('Input Override'!J98))</f>
        <v>0</v>
      </c>
      <c r="K98" s="40">
        <f ca="1">IF('Input Override'!K98="",'Consolidated Input'!K98,('Input Override'!K98))</f>
        <v>0</v>
      </c>
      <c r="L98" s="40">
        <f ca="1">IF('Input Override'!L98="",'Consolidated Input'!L98,('Input Override'!L98))</f>
        <v>0</v>
      </c>
      <c r="M98" s="51">
        <f t="shared" ca="1" si="2"/>
        <v>0</v>
      </c>
    </row>
    <row r="99" spans="1:13">
      <c r="A99" s="29" t="str">
        <f>'Input Override'!A99</f>
        <v>NWT</v>
      </c>
      <c r="B99" s="29" t="str">
        <f>'Input Override'!B99</f>
        <v>CWW17_144TOT_PR24</v>
      </c>
      <c r="C99" s="29" t="str">
        <f>'Input Override'!C99</f>
        <v>EA/NRW environmental programme bioresources (WINEP/NEP) - Sludge treatment -Thickening and/or dewatering; (WINEP/NEP) opex - Total</v>
      </c>
      <c r="D99" s="29" t="str">
        <f>'Input Override'!D99</f>
        <v>£m</v>
      </c>
      <c r="E99" s="29" t="str">
        <f>'Input Override'!E99</f>
        <v>Price Review 2024</v>
      </c>
      <c r="F99" s="40">
        <f ca="1">IF('Input Override'!F99="",'Consolidated Input'!F99,('Input Override'!F99))</f>
        <v>0</v>
      </c>
      <c r="G99" s="40">
        <f ca="1">IF('Input Override'!G99="",'Consolidated Input'!G99,('Input Override'!G99))</f>
        <v>0</v>
      </c>
      <c r="H99" s="40">
        <f ca="1">IF('Input Override'!H99="",'Consolidated Input'!H99,('Input Override'!H99))</f>
        <v>0</v>
      </c>
      <c r="I99" s="40">
        <f ca="1">IF('Input Override'!I99="",'Consolidated Input'!I99,('Input Override'!I99))</f>
        <v>0</v>
      </c>
      <c r="J99" s="40">
        <f ca="1">IF('Input Override'!J99="",'Consolidated Input'!J99,('Input Override'!J99))</f>
        <v>0</v>
      </c>
      <c r="K99" s="40">
        <f ca="1">IF('Input Override'!K99="",'Consolidated Input'!K99,('Input Override'!K99))</f>
        <v>0</v>
      </c>
      <c r="L99" s="40">
        <f ca="1">IF('Input Override'!L99="",'Consolidated Input'!L99,('Input Override'!L99))</f>
        <v>0</v>
      </c>
      <c r="M99" s="51">
        <f t="shared" ca="1" si="2"/>
        <v>0</v>
      </c>
    </row>
    <row r="100" spans="1:13">
      <c r="A100" s="29" t="str">
        <f>'Input Override'!A100</f>
        <v>NWT</v>
      </c>
      <c r="B100" s="29" t="str">
        <f>'Input Override'!B100</f>
        <v>CWW17_145TOT_PR24</v>
      </c>
      <c r="C100" s="29" t="str">
        <f>'Input Override'!C100</f>
        <v>EA/NRW environmental programme bioresources (WINEP/NEP) - Sludge treatment - Thickening and/or dewatering; (WINEP/NEP) totex - Total</v>
      </c>
      <c r="D100" s="29" t="str">
        <f>'Input Override'!D100</f>
        <v>£m</v>
      </c>
      <c r="E100" s="29" t="str">
        <f>'Input Override'!E100</f>
        <v>Price Review 2024</v>
      </c>
      <c r="F100" s="40">
        <f ca="1">IF('Input Override'!F100="",'Consolidated Input'!F100,('Input Override'!F100))</f>
        <v>0</v>
      </c>
      <c r="G100" s="40">
        <f ca="1">IF('Input Override'!G100="",'Consolidated Input'!G100,('Input Override'!G100))</f>
        <v>0</v>
      </c>
      <c r="H100" s="40">
        <f ca="1">IF('Input Override'!H100="",'Consolidated Input'!H100,('Input Override'!H100))</f>
        <v>0</v>
      </c>
      <c r="I100" s="40">
        <f ca="1">IF('Input Override'!I100="",'Consolidated Input'!I100,('Input Override'!I100))</f>
        <v>0</v>
      </c>
      <c r="J100" s="40">
        <f ca="1">IF('Input Override'!J100="",'Consolidated Input'!J100,('Input Override'!J100))</f>
        <v>0</v>
      </c>
      <c r="K100" s="40">
        <f ca="1">IF('Input Override'!K100="",'Consolidated Input'!K100,('Input Override'!K100))</f>
        <v>0</v>
      </c>
      <c r="L100" s="40">
        <f ca="1">IF('Input Override'!L100="",'Consolidated Input'!L100,('Input Override'!L100))</f>
        <v>0</v>
      </c>
      <c r="M100" s="51">
        <f t="shared" ca="1" si="2"/>
        <v>0</v>
      </c>
    </row>
    <row r="101" spans="1:13">
      <c r="A101" s="29" t="str">
        <f>'Input Override'!A101</f>
        <v>NWT</v>
      </c>
      <c r="B101" s="29" t="str">
        <f>'Input Override'!B101</f>
        <v>CWW3_143TOT_PR24</v>
      </c>
      <c r="C101" s="29" t="str">
        <f>'Input Override'!C101</f>
        <v>EA/NRW environmental programme bioresources (WINEP/NEP) - Sludge treatment - Thickening and/or dewatering; (WINEP/NEP) capex - Total</v>
      </c>
      <c r="D101" s="29" t="str">
        <f>'Input Override'!D101</f>
        <v>£m</v>
      </c>
      <c r="E101" s="29" t="str">
        <f>'Input Override'!E101</f>
        <v>Price Review 2024</v>
      </c>
      <c r="F101" s="40">
        <f ca="1">IF('Input Override'!F101="",'Consolidated Input'!F101,('Input Override'!F101))</f>
        <v>0</v>
      </c>
      <c r="G101" s="40">
        <f ca="1">IF('Input Override'!G101="",'Consolidated Input'!G101,('Input Override'!G101))</f>
        <v>0</v>
      </c>
      <c r="H101" s="40">
        <f ca="1">IF('Input Override'!H101="",'Consolidated Input'!H101,('Input Override'!H101))</f>
        <v>5.7563135540163284</v>
      </c>
      <c r="I101" s="40">
        <f ca="1">IF('Input Override'!I101="",'Consolidated Input'!I101,('Input Override'!I101))</f>
        <v>5.8485419612671823</v>
      </c>
      <c r="J101" s="40">
        <f ca="1">IF('Input Override'!J101="",'Consolidated Input'!J101,('Input Override'!J101))</f>
        <v>5.9796793204369028</v>
      </c>
      <c r="K101" s="40">
        <f ca="1">IF('Input Override'!K101="",'Consolidated Input'!K101,('Input Override'!K101))</f>
        <v>0</v>
      </c>
      <c r="L101" s="40">
        <f ca="1">IF('Input Override'!L101="",'Consolidated Input'!L101,('Input Override'!L101))</f>
        <v>0</v>
      </c>
      <c r="M101" s="51">
        <f t="shared" ref="M101:M127" ca="1" si="3">SUM(F101:L101)</f>
        <v>17.584534835720412</v>
      </c>
    </row>
    <row r="102" spans="1:13">
      <c r="A102" s="29" t="str">
        <f>'Input Override'!A102</f>
        <v>NWT</v>
      </c>
      <c r="B102" s="29" t="str">
        <f>'Input Override'!B102</f>
        <v>CWW3_144TOT_PR24</v>
      </c>
      <c r="C102" s="29" t="str">
        <f>'Input Override'!C102</f>
        <v>EA/NRW environmental programme bioresources (WINEP/NEP) - Sludge treatment -Thickening and/or dewatering; (WINEP/NEP) opex - Total</v>
      </c>
      <c r="D102" s="29" t="str">
        <f>'Input Override'!D102</f>
        <v>£m</v>
      </c>
      <c r="E102" s="29" t="str">
        <f>'Input Override'!E102</f>
        <v>Price Review 2024</v>
      </c>
      <c r="F102" s="40">
        <f ca="1">IF('Input Override'!F102="",'Consolidated Input'!F102,('Input Override'!F102))</f>
        <v>0</v>
      </c>
      <c r="G102" s="40">
        <f ca="1">IF('Input Override'!G102="",'Consolidated Input'!G102,('Input Override'!G102))</f>
        <v>0</v>
      </c>
      <c r="H102" s="40">
        <f ca="1">IF('Input Override'!H102="",'Consolidated Input'!H102,('Input Override'!H102))</f>
        <v>3.080074507417911</v>
      </c>
      <c r="I102" s="40">
        <f ca="1">IF('Input Override'!I102="",'Consolidated Input'!I102,('Input Override'!I102))</f>
        <v>3.1294238632803819</v>
      </c>
      <c r="J102" s="40">
        <f ca="1">IF('Input Override'!J102="",'Consolidated Input'!J102,('Input Override'!J102))</f>
        <v>3.1054868982869599</v>
      </c>
      <c r="K102" s="40">
        <f ca="1">IF('Input Override'!K102="",'Consolidated Input'!K102,('Input Override'!K102))</f>
        <v>3.151358115513748</v>
      </c>
      <c r="L102" s="40">
        <f ca="1">IF('Input Override'!L102="",'Consolidated Input'!L102,('Input Override'!L102))</f>
        <v>3.1412447965530101</v>
      </c>
      <c r="M102" s="51">
        <f t="shared" ca="1" si="3"/>
        <v>15.607588181052012</v>
      </c>
    </row>
    <row r="103" spans="1:13">
      <c r="A103" s="29" t="str">
        <f>'Input Override'!A103</f>
        <v>NWT</v>
      </c>
      <c r="B103" s="29" t="str">
        <f>'Input Override'!B103</f>
        <v>CWW3_145TOT_PR24</v>
      </c>
      <c r="C103" s="29" t="str">
        <f>'Input Override'!C103</f>
        <v>EA/NRW environmental programme bioresources (WINEP/NEP) - Sludge treatment - Thickening and/or dewatering; (WINEP/NEP) totex - Total</v>
      </c>
      <c r="D103" s="29" t="str">
        <f>'Input Override'!D103</f>
        <v>£m</v>
      </c>
      <c r="E103" s="29" t="str">
        <f>'Input Override'!E103</f>
        <v>Price Review 2024</v>
      </c>
      <c r="F103" s="40">
        <f ca="1">IF('Input Override'!F103="",'Consolidated Input'!F103,('Input Override'!F103))</f>
        <v>0</v>
      </c>
      <c r="G103" s="40">
        <f ca="1">IF('Input Override'!G103="",'Consolidated Input'!G103,('Input Override'!G103))</f>
        <v>0</v>
      </c>
      <c r="H103" s="40">
        <f ca="1">IF('Input Override'!H103="",'Consolidated Input'!H103,('Input Override'!H103))</f>
        <v>8.8363880614342385</v>
      </c>
      <c r="I103" s="40">
        <f ca="1">IF('Input Override'!I103="",'Consolidated Input'!I103,('Input Override'!I103))</f>
        <v>8.9779658245475638</v>
      </c>
      <c r="J103" s="40">
        <f ca="1">IF('Input Override'!J103="",'Consolidated Input'!J103,('Input Override'!J103))</f>
        <v>9.0851662187238631</v>
      </c>
      <c r="K103" s="40">
        <f ca="1">IF('Input Override'!K103="",'Consolidated Input'!K103,('Input Override'!K103))</f>
        <v>3.151358115513748</v>
      </c>
      <c r="L103" s="40">
        <f ca="1">IF('Input Override'!L103="",'Consolidated Input'!L103,('Input Override'!L103))</f>
        <v>3.1412447965530101</v>
      </c>
      <c r="M103" s="51">
        <f t="shared" ca="1" si="3"/>
        <v>33.19212301677242</v>
      </c>
    </row>
    <row r="104" spans="1:13">
      <c r="A104" s="29" t="str">
        <f>'Input Override'!A104</f>
        <v>NWT</v>
      </c>
      <c r="B104" s="29" t="str">
        <f>'Input Override'!B104</f>
        <v>BIO5_002_PR24</v>
      </c>
      <c r="C104" s="29" t="str">
        <f>'Input Override'!C104</f>
        <v>Bioresources data - Tonnes of dry solids undertaking thickening/dewatering</v>
      </c>
      <c r="D104" s="29" t="str">
        <f>'Input Override'!D104</f>
        <v>ttds/yr</v>
      </c>
      <c r="E104" s="29" t="str">
        <f>'Input Override'!E104</f>
        <v>Price Review 2024</v>
      </c>
      <c r="F104" s="40">
        <f ca="1">IF('Input Override'!F104="",'Consolidated Input'!F104,('Input Override'!F104))</f>
        <v>0</v>
      </c>
      <c r="G104" s="40">
        <f ca="1">IF('Input Override'!G104="",'Consolidated Input'!G104,('Input Override'!G104))</f>
        <v>0</v>
      </c>
      <c r="H104" s="40">
        <f ca="1">IF('Input Override'!H104="",'Consolidated Input'!H104,('Input Override'!H104))</f>
        <v>0</v>
      </c>
      <c r="I104" s="40">
        <f ca="1">IF('Input Override'!I104="",'Consolidated Input'!I104,('Input Override'!I104))</f>
        <v>0</v>
      </c>
      <c r="J104" s="40">
        <f ca="1">IF('Input Override'!J104="",'Consolidated Input'!J104,('Input Override'!J104))</f>
        <v>0</v>
      </c>
      <c r="K104" s="40">
        <f ca="1">IF('Input Override'!K104="",'Consolidated Input'!K104,('Input Override'!K104))</f>
        <v>29.02744132766831</v>
      </c>
      <c r="L104" s="40">
        <f ca="1">IF('Input Override'!L104="",'Consolidated Input'!L104,('Input Override'!L104))</f>
        <v>0</v>
      </c>
      <c r="M104" s="51">
        <f t="shared" ca="1" si="3"/>
        <v>29.02744132766831</v>
      </c>
    </row>
    <row r="105" spans="1:13">
      <c r="A105" s="29" t="str">
        <f>'Input Override'!A105</f>
        <v>NWT</v>
      </c>
      <c r="B105" s="29" t="str">
        <f>'Input Override'!B105</f>
        <v>BIO5_007_PR24</v>
      </c>
      <c r="C105" s="29" t="str">
        <f>'Input Override'!C105</f>
        <v>Bioresources data - Total number of sludge treatment schemes providing sludge thickening and dewatering</v>
      </c>
      <c r="D105" s="29" t="str">
        <f>'Input Override'!D105</f>
        <v>nr</v>
      </c>
      <c r="E105" s="29" t="str">
        <f>'Input Override'!E105</f>
        <v>Price Review 2024</v>
      </c>
      <c r="F105" s="40">
        <f ca="1">IF('Input Override'!F105="",'Consolidated Input'!F105,('Input Override'!F105))</f>
        <v>0</v>
      </c>
      <c r="G105" s="40">
        <f ca="1">IF('Input Override'!G105="",'Consolidated Input'!G105,('Input Override'!G105))</f>
        <v>0</v>
      </c>
      <c r="H105" s="40">
        <f ca="1">IF('Input Override'!H105="",'Consolidated Input'!H105,('Input Override'!H105))</f>
        <v>0</v>
      </c>
      <c r="I105" s="40">
        <f ca="1">IF('Input Override'!I105="",'Consolidated Input'!I105,('Input Override'!I105))</f>
        <v>0</v>
      </c>
      <c r="J105" s="40">
        <f ca="1">IF('Input Override'!J105="",'Consolidated Input'!J105,('Input Override'!J105))</f>
        <v>0</v>
      </c>
      <c r="K105" s="40">
        <f ca="1">IF('Input Override'!K105="",'Consolidated Input'!K105,('Input Override'!K105))</f>
        <v>1</v>
      </c>
      <c r="L105" s="40">
        <f ca="1">IF('Input Override'!L105="",'Consolidated Input'!L105,('Input Override'!L105))</f>
        <v>0</v>
      </c>
      <c r="M105" s="51">
        <f t="shared" ca="1" si="3"/>
        <v>1</v>
      </c>
    </row>
    <row r="106" spans="1:13">
      <c r="A106" s="29" t="str">
        <f>'Input Override'!A106</f>
        <v>WSX</v>
      </c>
      <c r="B106" s="29" t="str">
        <f>'Input Override'!B106</f>
        <v>CWW12_143TOT_PR24</v>
      </c>
      <c r="C106" s="29" t="str">
        <f>'Input Override'!C106</f>
        <v>EA/NRW environmental programme bioresources (WINEP/NEP) - Sludge treatment - Thickening and/or dewatering; (WINEP/NEP) capex - Total</v>
      </c>
      <c r="D106" s="29" t="str">
        <f>'Input Override'!D106</f>
        <v>£m</v>
      </c>
      <c r="E106" s="29" t="str">
        <f>'Input Override'!E106</f>
        <v>Price Review 2024</v>
      </c>
      <c r="F106" s="40">
        <f ca="1">IF('Input Override'!F106="",'Consolidated Input'!F106,('Input Override'!F106))</f>
        <v>0</v>
      </c>
      <c r="G106" s="40">
        <f ca="1">IF('Input Override'!G106="",'Consolidated Input'!G106,('Input Override'!G106))</f>
        <v>0</v>
      </c>
      <c r="H106" s="40">
        <f ca="1">IF('Input Override'!H106="",'Consolidated Input'!H106,('Input Override'!H106))</f>
        <v>0</v>
      </c>
      <c r="I106" s="40">
        <f ca="1">IF('Input Override'!I106="",'Consolidated Input'!I106,('Input Override'!I106))</f>
        <v>0</v>
      </c>
      <c r="J106" s="40">
        <f ca="1">IF('Input Override'!J106="",'Consolidated Input'!J106,('Input Override'!J106))</f>
        <v>0</v>
      </c>
      <c r="K106" s="40">
        <f ca="1">IF('Input Override'!K106="",'Consolidated Input'!K106,('Input Override'!K106))</f>
        <v>0</v>
      </c>
      <c r="L106" s="40">
        <f ca="1">IF('Input Override'!L106="",'Consolidated Input'!L106,('Input Override'!L106))</f>
        <v>0</v>
      </c>
      <c r="M106" s="51">
        <f t="shared" ca="1" si="3"/>
        <v>0</v>
      </c>
    </row>
    <row r="107" spans="1:13">
      <c r="A107" s="29" t="str">
        <f>'Input Override'!A107</f>
        <v>WSX</v>
      </c>
      <c r="B107" s="29" t="str">
        <f>'Input Override'!B107</f>
        <v>CWW12_144TOT_PR24</v>
      </c>
      <c r="C107" s="29" t="str">
        <f>'Input Override'!C107</f>
        <v>EA/NRW environmental programme bioresources (WINEP/NEP) - Sludge treatment -Thickening and/or dewatering; (WINEP/NEP) opex - Total</v>
      </c>
      <c r="D107" s="29" t="str">
        <f>'Input Override'!D107</f>
        <v>£m</v>
      </c>
      <c r="E107" s="29" t="str">
        <f>'Input Override'!E107</f>
        <v>Price Review 2024</v>
      </c>
      <c r="F107" s="40">
        <f ca="1">IF('Input Override'!F107="",'Consolidated Input'!F107,('Input Override'!F107))</f>
        <v>0</v>
      </c>
      <c r="G107" s="40">
        <f ca="1">IF('Input Override'!G107="",'Consolidated Input'!G107,('Input Override'!G107))</f>
        <v>0</v>
      </c>
      <c r="H107" s="40">
        <f ca="1">IF('Input Override'!H107="",'Consolidated Input'!H107,('Input Override'!H107))</f>
        <v>0</v>
      </c>
      <c r="I107" s="40">
        <f ca="1">IF('Input Override'!I107="",'Consolidated Input'!I107,('Input Override'!I107))</f>
        <v>0</v>
      </c>
      <c r="J107" s="40">
        <f ca="1">IF('Input Override'!J107="",'Consolidated Input'!J107,('Input Override'!J107))</f>
        <v>0</v>
      </c>
      <c r="K107" s="40">
        <f ca="1">IF('Input Override'!K107="",'Consolidated Input'!K107,('Input Override'!K107))</f>
        <v>0</v>
      </c>
      <c r="L107" s="40">
        <f ca="1">IF('Input Override'!L107="",'Consolidated Input'!L107,('Input Override'!L107))</f>
        <v>0</v>
      </c>
      <c r="M107" s="51">
        <f t="shared" ca="1" si="3"/>
        <v>0</v>
      </c>
    </row>
    <row r="108" spans="1:13">
      <c r="A108" s="29" t="str">
        <f>'Input Override'!A108</f>
        <v>WSX</v>
      </c>
      <c r="B108" s="29" t="str">
        <f>'Input Override'!B108</f>
        <v>CWW12_145TOT_PR24</v>
      </c>
      <c r="C108" s="29" t="str">
        <f>'Input Override'!C108</f>
        <v>EA/NRW environmental programme bioresources (WINEP/NEP) - Sludge treatment - Thickening and/or dewatering; (WINEP/NEP) totex - Total</v>
      </c>
      <c r="D108" s="29" t="str">
        <f>'Input Override'!D108</f>
        <v>£m</v>
      </c>
      <c r="E108" s="29" t="str">
        <f>'Input Override'!E108</f>
        <v>Price Review 2024</v>
      </c>
      <c r="F108" s="40">
        <f ca="1">IF('Input Override'!F108="",'Consolidated Input'!F108,('Input Override'!F108))</f>
        <v>0</v>
      </c>
      <c r="G108" s="40">
        <f ca="1">IF('Input Override'!G108="",'Consolidated Input'!G108,('Input Override'!G108))</f>
        <v>0</v>
      </c>
      <c r="H108" s="40">
        <f ca="1">IF('Input Override'!H108="",'Consolidated Input'!H108,('Input Override'!H108))</f>
        <v>0</v>
      </c>
      <c r="I108" s="40">
        <f ca="1">IF('Input Override'!I108="",'Consolidated Input'!I108,('Input Override'!I108))</f>
        <v>0</v>
      </c>
      <c r="J108" s="40">
        <f ca="1">IF('Input Override'!J108="",'Consolidated Input'!J108,('Input Override'!J108))</f>
        <v>0</v>
      </c>
      <c r="K108" s="40">
        <f ca="1">IF('Input Override'!K108="",'Consolidated Input'!K108,('Input Override'!K108))</f>
        <v>0</v>
      </c>
      <c r="L108" s="40">
        <f ca="1">IF('Input Override'!L108="",'Consolidated Input'!L108,('Input Override'!L108))</f>
        <v>0</v>
      </c>
      <c r="M108" s="51">
        <f t="shared" ca="1" si="3"/>
        <v>0</v>
      </c>
    </row>
    <row r="109" spans="1:13">
      <c r="A109" s="29" t="str">
        <f>'Input Override'!A109</f>
        <v>WSX</v>
      </c>
      <c r="B109" s="29" t="str">
        <f>'Input Override'!B109</f>
        <v>CWW17_143TOT_PR24</v>
      </c>
      <c r="C109" s="29" t="str">
        <f>'Input Override'!C109</f>
        <v>EA/NRW environmental programme bioresources (WINEP/NEP) - Sludge treatment - Thickening and/or dewatering; (WINEP/NEP) capex - Total</v>
      </c>
      <c r="D109" s="29" t="str">
        <f>'Input Override'!D109</f>
        <v>£m</v>
      </c>
      <c r="E109" s="29" t="str">
        <f>'Input Override'!E109</f>
        <v>Price Review 2024</v>
      </c>
      <c r="F109" s="40">
        <f ca="1">IF('Input Override'!F109="",'Consolidated Input'!F109,('Input Override'!F109))</f>
        <v>0</v>
      </c>
      <c r="G109" s="40">
        <f ca="1">IF('Input Override'!G109="",'Consolidated Input'!G109,('Input Override'!G109))</f>
        <v>0</v>
      </c>
      <c r="H109" s="40">
        <f ca="1">IF('Input Override'!H109="",'Consolidated Input'!H109,('Input Override'!H109))</f>
        <v>0</v>
      </c>
      <c r="I109" s="40">
        <f ca="1">IF('Input Override'!I109="",'Consolidated Input'!I109,('Input Override'!I109))</f>
        <v>0</v>
      </c>
      <c r="J109" s="40">
        <f ca="1">IF('Input Override'!J109="",'Consolidated Input'!J109,('Input Override'!J109))</f>
        <v>0</v>
      </c>
      <c r="K109" s="40">
        <f ca="1">IF('Input Override'!K109="",'Consolidated Input'!K109,('Input Override'!K109))</f>
        <v>0</v>
      </c>
      <c r="L109" s="40">
        <f ca="1">IF('Input Override'!L109="",'Consolidated Input'!L109,('Input Override'!L109))</f>
        <v>0</v>
      </c>
      <c r="M109" s="51">
        <f t="shared" ca="1" si="3"/>
        <v>0</v>
      </c>
    </row>
    <row r="110" spans="1:13">
      <c r="A110" s="29" t="str">
        <f>'Input Override'!A110</f>
        <v>WSX</v>
      </c>
      <c r="B110" s="29" t="str">
        <f>'Input Override'!B110</f>
        <v>CWW17_144TOT_PR24</v>
      </c>
      <c r="C110" s="29" t="str">
        <f>'Input Override'!C110</f>
        <v>EA/NRW environmental programme bioresources (WINEP/NEP) - Sludge treatment -Thickening and/or dewatering; (WINEP/NEP) opex - Total</v>
      </c>
      <c r="D110" s="29" t="str">
        <f>'Input Override'!D110</f>
        <v>£m</v>
      </c>
      <c r="E110" s="29" t="str">
        <f>'Input Override'!E110</f>
        <v>Price Review 2024</v>
      </c>
      <c r="F110" s="40">
        <f ca="1">IF('Input Override'!F110="",'Consolidated Input'!F110,('Input Override'!F110))</f>
        <v>0</v>
      </c>
      <c r="G110" s="40">
        <f ca="1">IF('Input Override'!G110="",'Consolidated Input'!G110,('Input Override'!G110))</f>
        <v>0</v>
      </c>
      <c r="H110" s="40">
        <f ca="1">IF('Input Override'!H110="",'Consolidated Input'!H110,('Input Override'!H110))</f>
        <v>0</v>
      </c>
      <c r="I110" s="40">
        <f ca="1">IF('Input Override'!I110="",'Consolidated Input'!I110,('Input Override'!I110))</f>
        <v>0</v>
      </c>
      <c r="J110" s="40">
        <f ca="1">IF('Input Override'!J110="",'Consolidated Input'!J110,('Input Override'!J110))</f>
        <v>0</v>
      </c>
      <c r="K110" s="40">
        <f ca="1">IF('Input Override'!K110="",'Consolidated Input'!K110,('Input Override'!K110))</f>
        <v>0</v>
      </c>
      <c r="L110" s="40">
        <f ca="1">IF('Input Override'!L110="",'Consolidated Input'!L110,('Input Override'!L110))</f>
        <v>0</v>
      </c>
      <c r="M110" s="51">
        <f t="shared" ca="1" si="3"/>
        <v>0</v>
      </c>
    </row>
    <row r="111" spans="1:13">
      <c r="A111" s="29" t="str">
        <f>'Input Override'!A111</f>
        <v>WSX</v>
      </c>
      <c r="B111" s="29" t="str">
        <f>'Input Override'!B111</f>
        <v>CWW17_145TOT_PR24</v>
      </c>
      <c r="C111" s="29" t="str">
        <f>'Input Override'!C111</f>
        <v>EA/NRW environmental programme bioresources (WINEP/NEP) - Sludge treatment - Thickening and/or dewatering; (WINEP/NEP) totex - Total</v>
      </c>
      <c r="D111" s="29" t="str">
        <f>'Input Override'!D111</f>
        <v>£m</v>
      </c>
      <c r="E111" s="29" t="str">
        <f>'Input Override'!E111</f>
        <v>Price Review 2024</v>
      </c>
      <c r="F111" s="40">
        <f ca="1">IF('Input Override'!F111="",'Consolidated Input'!F111,('Input Override'!F111))</f>
        <v>0</v>
      </c>
      <c r="G111" s="40">
        <f ca="1">IF('Input Override'!G111="",'Consolidated Input'!G111,('Input Override'!G111))</f>
        <v>0</v>
      </c>
      <c r="H111" s="40">
        <f ca="1">IF('Input Override'!H111="",'Consolidated Input'!H111,('Input Override'!H111))</f>
        <v>0</v>
      </c>
      <c r="I111" s="40">
        <f ca="1">IF('Input Override'!I111="",'Consolidated Input'!I111,('Input Override'!I111))</f>
        <v>0</v>
      </c>
      <c r="J111" s="40">
        <f ca="1">IF('Input Override'!J111="",'Consolidated Input'!J111,('Input Override'!J111))</f>
        <v>0</v>
      </c>
      <c r="K111" s="40">
        <f ca="1">IF('Input Override'!K111="",'Consolidated Input'!K111,('Input Override'!K111))</f>
        <v>0</v>
      </c>
      <c r="L111" s="40">
        <f ca="1">IF('Input Override'!L111="",'Consolidated Input'!L111,('Input Override'!L111))</f>
        <v>0</v>
      </c>
      <c r="M111" s="51">
        <f t="shared" ca="1" si="3"/>
        <v>0</v>
      </c>
    </row>
    <row r="112" spans="1:13">
      <c r="A112" s="29" t="str">
        <f>'Input Override'!A112</f>
        <v>WSX</v>
      </c>
      <c r="B112" s="29" t="str">
        <f>'Input Override'!B112</f>
        <v>CWW3_143TOT_PR24</v>
      </c>
      <c r="C112" s="29" t="str">
        <f>'Input Override'!C112</f>
        <v>EA/NRW environmental programme bioresources (WINEP/NEP) - Sludge treatment - Thickening and/or dewatering; (WINEP/NEP) capex - Total</v>
      </c>
      <c r="D112" s="29" t="str">
        <f>'Input Override'!D112</f>
        <v>£m</v>
      </c>
      <c r="E112" s="29" t="str">
        <f>'Input Override'!E112</f>
        <v>Price Review 2024</v>
      </c>
      <c r="F112" s="40">
        <f ca="1">IF('Input Override'!F112="",'Consolidated Input'!F112,('Input Override'!F112))</f>
        <v>0</v>
      </c>
      <c r="G112" s="40">
        <f ca="1">IF('Input Override'!G112="",'Consolidated Input'!G112,('Input Override'!G112))</f>
        <v>0</v>
      </c>
      <c r="H112" s="40">
        <f ca="1">IF('Input Override'!H112="",'Consolidated Input'!H112,('Input Override'!H112))</f>
        <v>0</v>
      </c>
      <c r="I112" s="40">
        <f ca="1">IF('Input Override'!I112="",'Consolidated Input'!I112,('Input Override'!I112))</f>
        <v>0</v>
      </c>
      <c r="J112" s="40">
        <f ca="1">IF('Input Override'!J112="",'Consolidated Input'!J112,('Input Override'!J112))</f>
        <v>0</v>
      </c>
      <c r="K112" s="40">
        <f ca="1">IF('Input Override'!K112="",'Consolidated Input'!K112,('Input Override'!K112))</f>
        <v>0</v>
      </c>
      <c r="L112" s="40">
        <f ca="1">IF('Input Override'!L112="",'Consolidated Input'!L112,('Input Override'!L112))</f>
        <v>0</v>
      </c>
      <c r="M112" s="51">
        <f t="shared" ca="1" si="3"/>
        <v>0</v>
      </c>
    </row>
    <row r="113" spans="1:13">
      <c r="A113" s="29" t="str">
        <f>'Input Override'!A113</f>
        <v>WSX</v>
      </c>
      <c r="B113" s="29" t="str">
        <f>'Input Override'!B113</f>
        <v>CWW3_144TOT_PR24</v>
      </c>
      <c r="C113" s="29" t="str">
        <f>'Input Override'!C113</f>
        <v>EA/NRW environmental programme bioresources (WINEP/NEP) - Sludge treatment -Thickening and/or dewatering; (WINEP/NEP) opex - Total</v>
      </c>
      <c r="D113" s="29" t="str">
        <f>'Input Override'!D113</f>
        <v>£m</v>
      </c>
      <c r="E113" s="29" t="str">
        <f>'Input Override'!E113</f>
        <v>Price Review 2024</v>
      </c>
      <c r="F113" s="40">
        <f ca="1">IF('Input Override'!F113="",'Consolidated Input'!F113,('Input Override'!F113))</f>
        <v>0</v>
      </c>
      <c r="G113" s="40">
        <f ca="1">IF('Input Override'!G113="",'Consolidated Input'!G113,('Input Override'!G113))</f>
        <v>0</v>
      </c>
      <c r="H113" s="40">
        <f ca="1">IF('Input Override'!H113="",'Consolidated Input'!H113,('Input Override'!H113))</f>
        <v>0</v>
      </c>
      <c r="I113" s="40">
        <f ca="1">IF('Input Override'!I113="",'Consolidated Input'!I113,('Input Override'!I113))</f>
        <v>0</v>
      </c>
      <c r="J113" s="40">
        <f ca="1">IF('Input Override'!J113="",'Consolidated Input'!J113,('Input Override'!J113))</f>
        <v>0</v>
      </c>
      <c r="K113" s="40">
        <f ca="1">IF('Input Override'!K113="",'Consolidated Input'!K113,('Input Override'!K113))</f>
        <v>0</v>
      </c>
      <c r="L113" s="40">
        <f ca="1">IF('Input Override'!L113="",'Consolidated Input'!L113,('Input Override'!L113))</f>
        <v>0</v>
      </c>
      <c r="M113" s="51">
        <f t="shared" ca="1" si="3"/>
        <v>0</v>
      </c>
    </row>
    <row r="114" spans="1:13">
      <c r="A114" s="29" t="str">
        <f>'Input Override'!A114</f>
        <v>WSX</v>
      </c>
      <c r="B114" s="29" t="str">
        <f>'Input Override'!B114</f>
        <v>CWW3_145TOT_PR24</v>
      </c>
      <c r="C114" s="29" t="str">
        <f>'Input Override'!C114</f>
        <v>EA/NRW environmental programme bioresources (WINEP/NEP) - Sludge treatment - Thickening and/or dewatering; (WINEP/NEP) totex - Total</v>
      </c>
      <c r="D114" s="29" t="str">
        <f>'Input Override'!D114</f>
        <v>£m</v>
      </c>
      <c r="E114" s="29" t="str">
        <f>'Input Override'!E114</f>
        <v>Price Review 2024</v>
      </c>
      <c r="F114" s="40">
        <f ca="1">IF('Input Override'!F114="",'Consolidated Input'!F114,('Input Override'!F114))</f>
        <v>0</v>
      </c>
      <c r="G114" s="40">
        <f ca="1">IF('Input Override'!G114="",'Consolidated Input'!G114,('Input Override'!G114))</f>
        <v>0</v>
      </c>
      <c r="H114" s="40">
        <f ca="1">IF('Input Override'!H114="",'Consolidated Input'!H114,('Input Override'!H114))</f>
        <v>0</v>
      </c>
      <c r="I114" s="40">
        <f ca="1">IF('Input Override'!I114="",'Consolidated Input'!I114,('Input Override'!I114))</f>
        <v>0</v>
      </c>
      <c r="J114" s="40">
        <f ca="1">IF('Input Override'!J114="",'Consolidated Input'!J114,('Input Override'!J114))</f>
        <v>0</v>
      </c>
      <c r="K114" s="40">
        <f ca="1">IF('Input Override'!K114="",'Consolidated Input'!K114,('Input Override'!K114))</f>
        <v>0</v>
      </c>
      <c r="L114" s="40">
        <f ca="1">IF('Input Override'!L114="",'Consolidated Input'!L114,('Input Override'!L114))</f>
        <v>0</v>
      </c>
      <c r="M114" s="51">
        <f t="shared" ca="1" si="3"/>
        <v>0</v>
      </c>
    </row>
    <row r="115" spans="1:13">
      <c r="A115" s="29" t="str">
        <f>'Input Override'!A115</f>
        <v>WSX</v>
      </c>
      <c r="B115" s="29" t="str">
        <f>'Input Override'!B115</f>
        <v>BIO5_002_PR24</v>
      </c>
      <c r="C115" s="29" t="str">
        <f>'Input Override'!C115</f>
        <v>Bioresources data - Tonnes of dry solids undertaking thickening/dewatering</v>
      </c>
      <c r="D115" s="29" t="str">
        <f>'Input Override'!D115</f>
        <v>ttds/yr</v>
      </c>
      <c r="E115" s="29" t="str">
        <f>'Input Override'!E115</f>
        <v>Price Review 2024</v>
      </c>
      <c r="F115" s="40">
        <f ca="1">IF('Input Override'!F115="",'Consolidated Input'!F115,('Input Override'!F115))</f>
        <v>0</v>
      </c>
      <c r="G115" s="40">
        <f ca="1">IF('Input Override'!G115="",'Consolidated Input'!G115,('Input Override'!G115))</f>
        <v>0</v>
      </c>
      <c r="H115" s="40">
        <f ca="1">IF('Input Override'!H115="",'Consolidated Input'!H115,('Input Override'!H115))</f>
        <v>0</v>
      </c>
      <c r="I115" s="40">
        <f ca="1">IF('Input Override'!I115="",'Consolidated Input'!I115,('Input Override'!I115))</f>
        <v>0</v>
      </c>
      <c r="J115" s="40">
        <f ca="1">IF('Input Override'!J115="",'Consolidated Input'!J115,('Input Override'!J115))</f>
        <v>0</v>
      </c>
      <c r="K115" s="40">
        <f ca="1">IF('Input Override'!K115="",'Consolidated Input'!K115,('Input Override'!K115))</f>
        <v>0</v>
      </c>
      <c r="L115" s="40">
        <f ca="1">IF('Input Override'!L115="",'Consolidated Input'!L115,('Input Override'!L115))</f>
        <v>0</v>
      </c>
      <c r="M115" s="51">
        <f t="shared" ca="1" si="3"/>
        <v>0</v>
      </c>
    </row>
    <row r="116" spans="1:13">
      <c r="A116" s="29" t="str">
        <f>'Input Override'!A116</f>
        <v>WSX</v>
      </c>
      <c r="B116" s="29" t="str">
        <f>'Input Override'!B116</f>
        <v>BIO5_007_PR24</v>
      </c>
      <c r="C116" s="29" t="str">
        <f>'Input Override'!C116</f>
        <v>Bioresources data - Total number of sludge treatment schemes providing sludge thickening and dewatering</v>
      </c>
      <c r="D116" s="29" t="str">
        <f>'Input Override'!D116</f>
        <v>nr</v>
      </c>
      <c r="E116" s="29" t="str">
        <f>'Input Override'!E116</f>
        <v>Price Review 2024</v>
      </c>
      <c r="F116" s="40">
        <f ca="1">IF('Input Override'!F116="",'Consolidated Input'!F116,('Input Override'!F116))</f>
        <v>0</v>
      </c>
      <c r="G116" s="40">
        <f ca="1">IF('Input Override'!G116="",'Consolidated Input'!G116,('Input Override'!G116))</f>
        <v>0</v>
      </c>
      <c r="H116" s="40">
        <f ca="1">IF('Input Override'!H116="",'Consolidated Input'!H116,('Input Override'!H116))</f>
        <v>0</v>
      </c>
      <c r="I116" s="40">
        <f ca="1">IF('Input Override'!I116="",'Consolidated Input'!I116,('Input Override'!I116))</f>
        <v>0</v>
      </c>
      <c r="J116" s="40">
        <f ca="1">IF('Input Override'!J116="",'Consolidated Input'!J116,('Input Override'!J116))</f>
        <v>0</v>
      </c>
      <c r="K116" s="40">
        <f ca="1">IF('Input Override'!K116="",'Consolidated Input'!K116,('Input Override'!K116))</f>
        <v>0</v>
      </c>
      <c r="L116" s="40">
        <f ca="1">IF('Input Override'!L116="",'Consolidated Input'!L116,('Input Override'!L116))</f>
        <v>0</v>
      </c>
      <c r="M116" s="51">
        <f t="shared" ca="1" si="3"/>
        <v>0</v>
      </c>
    </row>
    <row r="117" spans="1:13">
      <c r="A117" s="29" t="str">
        <f>'Input Override'!A117</f>
        <v>YKY</v>
      </c>
      <c r="B117" s="29" t="str">
        <f>'Input Override'!B117</f>
        <v>CWW12_143TOT_PR24</v>
      </c>
      <c r="C117" s="29" t="str">
        <f>'Input Override'!C117</f>
        <v>EA/NRW environmental programme bioresources (WINEP/NEP) - Sludge treatment - Thickening and/or dewatering; (WINEP/NEP) capex - Total</v>
      </c>
      <c r="D117" s="29" t="str">
        <f>'Input Override'!D117</f>
        <v>£m</v>
      </c>
      <c r="E117" s="29" t="str">
        <f>'Input Override'!E117</f>
        <v>Price Review 2025</v>
      </c>
      <c r="F117" s="40">
        <f ca="1">IF('Input Override'!F117="",'Consolidated Input'!F117,('Input Override'!F117))</f>
        <v>0</v>
      </c>
      <c r="G117" s="40">
        <f ca="1">IF('Input Override'!G117="",'Consolidated Input'!G117,('Input Override'!G117))</f>
        <v>0</v>
      </c>
      <c r="H117" s="40">
        <f ca="1">IF('Input Override'!H117="",'Consolidated Input'!H117,('Input Override'!H117))</f>
        <v>0</v>
      </c>
      <c r="I117" s="40">
        <f ca="1">IF('Input Override'!I117="",'Consolidated Input'!I117,('Input Override'!I117))</f>
        <v>0</v>
      </c>
      <c r="J117" s="40">
        <f ca="1">IF('Input Override'!J117="",'Consolidated Input'!J117,('Input Override'!J117))</f>
        <v>0</v>
      </c>
      <c r="K117" s="40">
        <f ca="1">IF('Input Override'!K117="",'Consolidated Input'!K117,('Input Override'!K117))</f>
        <v>0</v>
      </c>
      <c r="L117" s="40">
        <f ca="1">IF('Input Override'!L117="",'Consolidated Input'!L117,('Input Override'!L117))</f>
        <v>0</v>
      </c>
      <c r="M117" s="51">
        <f t="shared" ca="1" si="3"/>
        <v>0</v>
      </c>
    </row>
    <row r="118" spans="1:13">
      <c r="A118" s="29" t="str">
        <f>'Input Override'!A118</f>
        <v>YKY</v>
      </c>
      <c r="B118" s="29" t="str">
        <f>'Input Override'!B118</f>
        <v>CWW12_144TOT_PR24</v>
      </c>
      <c r="C118" s="29" t="str">
        <f>'Input Override'!C118</f>
        <v>EA/NRW environmental programme bioresources (WINEP/NEP) - Sludge treatment -Thickening and/or dewatering; (WINEP/NEP) opex - Total</v>
      </c>
      <c r="D118" s="29" t="str">
        <f>'Input Override'!D118</f>
        <v>£m</v>
      </c>
      <c r="E118" s="29" t="str">
        <f>'Input Override'!E118</f>
        <v>Price Review 2026</v>
      </c>
      <c r="F118" s="40">
        <f ca="1">IF('Input Override'!F118="",'Consolidated Input'!F118,('Input Override'!F118))</f>
        <v>0</v>
      </c>
      <c r="G118" s="40">
        <f ca="1">IF('Input Override'!G118="",'Consolidated Input'!G118,('Input Override'!G118))</f>
        <v>0</v>
      </c>
      <c r="H118" s="40">
        <f ca="1">IF('Input Override'!H118="",'Consolidated Input'!H118,('Input Override'!H118))</f>
        <v>0</v>
      </c>
      <c r="I118" s="40">
        <f ca="1">IF('Input Override'!I118="",'Consolidated Input'!I118,('Input Override'!I118))</f>
        <v>0</v>
      </c>
      <c r="J118" s="40">
        <f ca="1">IF('Input Override'!J118="",'Consolidated Input'!J118,('Input Override'!J118))</f>
        <v>0</v>
      </c>
      <c r="K118" s="40">
        <f ca="1">IF('Input Override'!K118="",'Consolidated Input'!K118,('Input Override'!K118))</f>
        <v>0</v>
      </c>
      <c r="L118" s="40">
        <f ca="1">IF('Input Override'!L118="",'Consolidated Input'!L118,('Input Override'!L118))</f>
        <v>0</v>
      </c>
      <c r="M118" s="51">
        <f t="shared" ca="1" si="3"/>
        <v>0</v>
      </c>
    </row>
    <row r="119" spans="1:13">
      <c r="A119" s="29" t="str">
        <f>'Input Override'!A119</f>
        <v>YKY</v>
      </c>
      <c r="B119" s="29" t="str">
        <f>'Input Override'!B119</f>
        <v>CWW12_145TOT_PR24</v>
      </c>
      <c r="C119" s="29" t="str">
        <f>'Input Override'!C119</f>
        <v>EA/NRW environmental programme bioresources (WINEP/NEP) - Sludge treatment - Thickening and/or dewatering; (WINEP/NEP) totex - Total</v>
      </c>
      <c r="D119" s="29" t="str">
        <f>'Input Override'!D119</f>
        <v>£m</v>
      </c>
      <c r="E119" s="29" t="str">
        <f>'Input Override'!E119</f>
        <v>Price Review 2027</v>
      </c>
      <c r="F119" s="40">
        <f ca="1">IF('Input Override'!F119="",'Consolidated Input'!F119,('Input Override'!F119))</f>
        <v>0</v>
      </c>
      <c r="G119" s="40">
        <f ca="1">IF('Input Override'!G119="",'Consolidated Input'!G119,('Input Override'!G119))</f>
        <v>0</v>
      </c>
      <c r="H119" s="40">
        <f ca="1">IF('Input Override'!H119="",'Consolidated Input'!H119,('Input Override'!H119))</f>
        <v>0</v>
      </c>
      <c r="I119" s="40">
        <f ca="1">IF('Input Override'!I119="",'Consolidated Input'!I119,('Input Override'!I119))</f>
        <v>0</v>
      </c>
      <c r="J119" s="40">
        <f ca="1">IF('Input Override'!J119="",'Consolidated Input'!J119,('Input Override'!J119))</f>
        <v>0</v>
      </c>
      <c r="K119" s="40">
        <f ca="1">IF('Input Override'!K119="",'Consolidated Input'!K119,('Input Override'!K119))</f>
        <v>0</v>
      </c>
      <c r="L119" s="40">
        <f ca="1">IF('Input Override'!L119="",'Consolidated Input'!L119,('Input Override'!L119))</f>
        <v>0</v>
      </c>
      <c r="M119" s="51">
        <f t="shared" ca="1" si="3"/>
        <v>0</v>
      </c>
    </row>
    <row r="120" spans="1:13">
      <c r="A120" s="29" t="str">
        <f>'Input Override'!A120</f>
        <v>YKY</v>
      </c>
      <c r="B120" s="29" t="str">
        <f>'Input Override'!B120</f>
        <v>CWW17_143TOT_PR24</v>
      </c>
      <c r="C120" s="29" t="str">
        <f>'Input Override'!C120</f>
        <v>EA/NRW environmental programme bioresources (WINEP/NEP) - Sludge treatment - Thickening and/or dewatering; (WINEP/NEP) capex - Total</v>
      </c>
      <c r="D120" s="29" t="str">
        <f>'Input Override'!D120</f>
        <v>£m</v>
      </c>
      <c r="E120" s="29" t="str">
        <f>'Input Override'!E120</f>
        <v>Price Review 2028</v>
      </c>
      <c r="F120" s="40">
        <f ca="1">IF('Input Override'!F120="",'Consolidated Input'!F120,('Input Override'!F120))</f>
        <v>0</v>
      </c>
      <c r="G120" s="40">
        <f ca="1">IF('Input Override'!G120="",'Consolidated Input'!G120,('Input Override'!G120))</f>
        <v>0</v>
      </c>
      <c r="H120" s="40">
        <f ca="1">IF('Input Override'!H120="",'Consolidated Input'!H120,('Input Override'!H120))</f>
        <v>0</v>
      </c>
      <c r="I120" s="40">
        <f ca="1">IF('Input Override'!I120="",'Consolidated Input'!I120,('Input Override'!I120))</f>
        <v>0</v>
      </c>
      <c r="J120" s="40">
        <f ca="1">IF('Input Override'!J120="",'Consolidated Input'!J120,('Input Override'!J120))</f>
        <v>0</v>
      </c>
      <c r="K120" s="40">
        <f ca="1">IF('Input Override'!K120="",'Consolidated Input'!K120,('Input Override'!K120))</f>
        <v>0</v>
      </c>
      <c r="L120" s="40">
        <f ca="1">IF('Input Override'!L120="",'Consolidated Input'!L120,('Input Override'!L120))</f>
        <v>0</v>
      </c>
      <c r="M120" s="51">
        <f t="shared" ca="1" si="3"/>
        <v>0</v>
      </c>
    </row>
    <row r="121" spans="1:13">
      <c r="A121" s="29" t="str">
        <f>'Input Override'!A121</f>
        <v>YKY</v>
      </c>
      <c r="B121" s="29" t="str">
        <f>'Input Override'!B121</f>
        <v>CWW17_144TOT_PR24</v>
      </c>
      <c r="C121" s="29" t="str">
        <f>'Input Override'!C121</f>
        <v>EA/NRW environmental programme bioresources (WINEP/NEP) - Sludge treatment -Thickening and/or dewatering; (WINEP/NEP) opex - Total</v>
      </c>
      <c r="D121" s="29" t="str">
        <f>'Input Override'!D121</f>
        <v>£m</v>
      </c>
      <c r="E121" s="29" t="str">
        <f>'Input Override'!E121</f>
        <v>Price Review 2029</v>
      </c>
      <c r="F121" s="40">
        <f ca="1">IF('Input Override'!F121="",'Consolidated Input'!F121,('Input Override'!F121))</f>
        <v>0</v>
      </c>
      <c r="G121" s="40">
        <f ca="1">IF('Input Override'!G121="",'Consolidated Input'!G121,('Input Override'!G121))</f>
        <v>0</v>
      </c>
      <c r="H121" s="40">
        <f ca="1">IF('Input Override'!H121="",'Consolidated Input'!H121,('Input Override'!H121))</f>
        <v>0</v>
      </c>
      <c r="I121" s="40">
        <f ca="1">IF('Input Override'!I121="",'Consolidated Input'!I121,('Input Override'!I121))</f>
        <v>0</v>
      </c>
      <c r="J121" s="40">
        <f ca="1">IF('Input Override'!J121="",'Consolidated Input'!J121,('Input Override'!J121))</f>
        <v>0</v>
      </c>
      <c r="K121" s="40">
        <f ca="1">IF('Input Override'!K121="",'Consolidated Input'!K121,('Input Override'!K121))</f>
        <v>0</v>
      </c>
      <c r="L121" s="40">
        <f ca="1">IF('Input Override'!L121="",'Consolidated Input'!L121,('Input Override'!L121))</f>
        <v>0</v>
      </c>
      <c r="M121" s="51">
        <f t="shared" ca="1" si="3"/>
        <v>0</v>
      </c>
    </row>
    <row r="122" spans="1:13">
      <c r="A122" s="29" t="str">
        <f>'Input Override'!A122</f>
        <v>YKY</v>
      </c>
      <c r="B122" s="29" t="str">
        <f>'Input Override'!B122</f>
        <v>CWW17_145TOT_PR24</v>
      </c>
      <c r="C122" s="29" t="str">
        <f>'Input Override'!C122</f>
        <v>EA/NRW environmental programme bioresources (WINEP/NEP) - Sludge treatment - Thickening and/or dewatering; (WINEP/NEP) totex - Total</v>
      </c>
      <c r="D122" s="29" t="str">
        <f>'Input Override'!D122</f>
        <v>£m</v>
      </c>
      <c r="E122" s="29" t="str">
        <f>'Input Override'!E122</f>
        <v>Price Review 2030</v>
      </c>
      <c r="F122" s="40">
        <f ca="1">IF('Input Override'!F122="",'Consolidated Input'!F122,('Input Override'!F122))</f>
        <v>0</v>
      </c>
      <c r="G122" s="40">
        <f ca="1">IF('Input Override'!G122="",'Consolidated Input'!G122,('Input Override'!G122))</f>
        <v>0</v>
      </c>
      <c r="H122" s="40">
        <f ca="1">IF('Input Override'!H122="",'Consolidated Input'!H122,('Input Override'!H122))</f>
        <v>0</v>
      </c>
      <c r="I122" s="40">
        <f ca="1">IF('Input Override'!I122="",'Consolidated Input'!I122,('Input Override'!I122))</f>
        <v>0</v>
      </c>
      <c r="J122" s="40">
        <f ca="1">IF('Input Override'!J122="",'Consolidated Input'!J122,('Input Override'!J122))</f>
        <v>0</v>
      </c>
      <c r="K122" s="40">
        <f ca="1">IF('Input Override'!K122="",'Consolidated Input'!K122,('Input Override'!K122))</f>
        <v>0</v>
      </c>
      <c r="L122" s="40">
        <f ca="1">IF('Input Override'!L122="",'Consolidated Input'!L122,('Input Override'!L122))</f>
        <v>0</v>
      </c>
      <c r="M122" s="51">
        <f t="shared" ca="1" si="3"/>
        <v>0</v>
      </c>
    </row>
    <row r="123" spans="1:13">
      <c r="A123" s="29" t="str">
        <f>'Input Override'!A123</f>
        <v>YKY</v>
      </c>
      <c r="B123" s="29" t="str">
        <f>'Input Override'!B123</f>
        <v>CWW3_143TOT_PR24</v>
      </c>
      <c r="C123" s="29" t="str">
        <f>'Input Override'!C123</f>
        <v>EA/NRW environmental programme bioresources (WINEP/NEP) - Sludge treatment - Thickening and/or dewatering; (WINEP/NEP) capex - Total</v>
      </c>
      <c r="D123" s="29" t="str">
        <f>'Input Override'!D123</f>
        <v>£m</v>
      </c>
      <c r="E123" s="29" t="str">
        <f>'Input Override'!E123</f>
        <v>Price Review 2031</v>
      </c>
      <c r="F123" s="40">
        <f ca="1">IF('Input Override'!F123="",'Consolidated Input'!F123,('Input Override'!F123))</f>
        <v>0</v>
      </c>
      <c r="G123" s="40">
        <f ca="1">IF('Input Override'!G123="",'Consolidated Input'!G123,('Input Override'!G123))</f>
        <v>0</v>
      </c>
      <c r="H123" s="40">
        <f ca="1">IF('Input Override'!H123="",'Consolidated Input'!H123,('Input Override'!H123))</f>
        <v>0</v>
      </c>
      <c r="I123" s="40">
        <f ca="1">IF('Input Override'!I123="",'Consolidated Input'!I123,('Input Override'!I123))</f>
        <v>0</v>
      </c>
      <c r="J123" s="40">
        <f ca="1">IF('Input Override'!J123="",'Consolidated Input'!J123,('Input Override'!J123))</f>
        <v>2.1309999999999998</v>
      </c>
      <c r="K123" s="40">
        <f ca="1">IF('Input Override'!K123="",'Consolidated Input'!K123,('Input Override'!K123))</f>
        <v>2.5310000000000001</v>
      </c>
      <c r="L123" s="40">
        <f ca="1">IF('Input Override'!L123="",'Consolidated Input'!L123,('Input Override'!L123))</f>
        <v>1.2535712000000001</v>
      </c>
      <c r="M123" s="51">
        <f t="shared" ca="1" si="3"/>
        <v>5.9155712000000005</v>
      </c>
    </row>
    <row r="124" spans="1:13">
      <c r="A124" s="29" t="str">
        <f>'Input Override'!A124</f>
        <v>YKY</v>
      </c>
      <c r="B124" s="29" t="str">
        <f>'Input Override'!B124</f>
        <v>CWW3_144TOT_PR24</v>
      </c>
      <c r="C124" s="29" t="str">
        <f>'Input Override'!C124</f>
        <v>EA/NRW environmental programme bioresources (WINEP/NEP) - Sludge treatment -Thickening and/or dewatering; (WINEP/NEP) opex - Total</v>
      </c>
      <c r="D124" s="29" t="str">
        <f>'Input Override'!D124</f>
        <v>£m</v>
      </c>
      <c r="E124" s="29" t="str">
        <f>'Input Override'!E124</f>
        <v>Price Review 2032</v>
      </c>
      <c r="F124" s="40">
        <f ca="1">IF('Input Override'!F124="",'Consolidated Input'!F124,('Input Override'!F124))</f>
        <v>0</v>
      </c>
      <c r="G124" s="40">
        <f ca="1">IF('Input Override'!G124="",'Consolidated Input'!G124,('Input Override'!G124))</f>
        <v>0</v>
      </c>
      <c r="H124" s="40">
        <f ca="1">IF('Input Override'!H124="",'Consolidated Input'!H124,('Input Override'!H124))</f>
        <v>0</v>
      </c>
      <c r="I124" s="40">
        <f ca="1">IF('Input Override'!I124="",'Consolidated Input'!I124,('Input Override'!I124))</f>
        <v>0</v>
      </c>
      <c r="J124" s="40">
        <f ca="1">IF('Input Override'!J124="",'Consolidated Input'!J124,('Input Override'!J124))</f>
        <v>0</v>
      </c>
      <c r="K124" s="40">
        <f ca="1">IF('Input Override'!K124="",'Consolidated Input'!K124,('Input Override'!K124))</f>
        <v>0</v>
      </c>
      <c r="L124" s="40">
        <f ca="1">IF('Input Override'!L124="",'Consolidated Input'!L124,('Input Override'!L124))</f>
        <v>0.14699999999999999</v>
      </c>
      <c r="M124" s="51">
        <f t="shared" ca="1" si="3"/>
        <v>0.14699999999999999</v>
      </c>
    </row>
    <row r="125" spans="1:13">
      <c r="A125" s="29" t="str">
        <f>'Input Override'!A125</f>
        <v>YKY</v>
      </c>
      <c r="B125" s="29" t="str">
        <f>'Input Override'!B125</f>
        <v>CWW3_145TOT_PR24</v>
      </c>
      <c r="C125" s="29" t="str">
        <f>'Input Override'!C125</f>
        <v>EA/NRW environmental programme bioresources (WINEP/NEP) - Sludge treatment - Thickening and/or dewatering; (WINEP/NEP) totex - Total</v>
      </c>
      <c r="D125" s="29" t="str">
        <f>'Input Override'!D125</f>
        <v>£m</v>
      </c>
      <c r="E125" s="29" t="str">
        <f>'Input Override'!E125</f>
        <v>Price Review 2033</v>
      </c>
      <c r="F125" s="40">
        <f ca="1">IF('Input Override'!F125="",'Consolidated Input'!F125,('Input Override'!F125))</f>
        <v>0</v>
      </c>
      <c r="G125" s="40">
        <f ca="1">IF('Input Override'!G125="",'Consolidated Input'!G125,('Input Override'!G125))</f>
        <v>0</v>
      </c>
      <c r="H125" s="40">
        <f ca="1">IF('Input Override'!H125="",'Consolidated Input'!H125,('Input Override'!H125))</f>
        <v>0</v>
      </c>
      <c r="I125" s="40">
        <f ca="1">IF('Input Override'!I125="",'Consolidated Input'!I125,('Input Override'!I125))</f>
        <v>0</v>
      </c>
      <c r="J125" s="40">
        <f ca="1">IF('Input Override'!J125="",'Consolidated Input'!J125,('Input Override'!J125))</f>
        <v>2.1309999999999998</v>
      </c>
      <c r="K125" s="40">
        <f ca="1">IF('Input Override'!K125="",'Consolidated Input'!K125,('Input Override'!K125))</f>
        <v>2.5310000000000001</v>
      </c>
      <c r="L125" s="40">
        <f ca="1">IF('Input Override'!L125="",'Consolidated Input'!L125,('Input Override'!L125))</f>
        <v>1.4005711999999999</v>
      </c>
      <c r="M125" s="51">
        <f t="shared" ca="1" si="3"/>
        <v>6.0625711999999998</v>
      </c>
    </row>
    <row r="126" spans="1:13">
      <c r="A126" s="29" t="str">
        <f>'Input Override'!A126</f>
        <v>YKY</v>
      </c>
      <c r="B126" s="29" t="str">
        <f>'Input Override'!B126</f>
        <v>BIO5_002_PR24</v>
      </c>
      <c r="C126" s="29" t="str">
        <f>'Input Override'!C126</f>
        <v>Bioresources data - Tonnes of dry solids undertaking thickening/dewatering</v>
      </c>
      <c r="D126" s="29" t="str">
        <f>'Input Override'!D126</f>
        <v>ttds/yr</v>
      </c>
      <c r="E126" s="29" t="str">
        <f>'Input Override'!E126</f>
        <v>Price Review 2034</v>
      </c>
      <c r="F126" s="40">
        <f ca="1">IF('Input Override'!F126="",'Consolidated Input'!F126,('Input Override'!F126))</f>
        <v>0</v>
      </c>
      <c r="G126" s="40">
        <f ca="1">IF('Input Override'!G126="",'Consolidated Input'!G126,('Input Override'!G126))</f>
        <v>0</v>
      </c>
      <c r="H126" s="40">
        <f ca="1">IF('Input Override'!H126="",'Consolidated Input'!H126,('Input Override'!H126))</f>
        <v>0</v>
      </c>
      <c r="I126" s="40">
        <f ca="1">IF('Input Override'!I126="",'Consolidated Input'!I126,('Input Override'!I126))</f>
        <v>16.422999999999998</v>
      </c>
      <c r="J126" s="40">
        <f ca="1">IF('Input Override'!J126="",'Consolidated Input'!J126,('Input Override'!J126))</f>
        <v>0</v>
      </c>
      <c r="K126" s="40">
        <f ca="1">IF('Input Override'!K126="",'Consolidated Input'!K126,('Input Override'!K126))</f>
        <v>0</v>
      </c>
      <c r="L126" s="40">
        <f ca="1">IF('Input Override'!L126="",'Consolidated Input'!L126,('Input Override'!L126))</f>
        <v>0</v>
      </c>
      <c r="M126" s="51">
        <f t="shared" ca="1" si="3"/>
        <v>16.422999999999998</v>
      </c>
    </row>
    <row r="127" spans="1:13">
      <c r="A127" s="29" t="str">
        <f>'Input Override'!A127</f>
        <v>YKY</v>
      </c>
      <c r="B127" s="29" t="str">
        <f>'Input Override'!B127</f>
        <v>BIO5_007_PR24</v>
      </c>
      <c r="C127" s="29" t="str">
        <f>'Input Override'!C127</f>
        <v>Bioresources data - Total number of sludge treatment schemes providing sludge thickening and dewatering</v>
      </c>
      <c r="D127" s="29" t="str">
        <f>'Input Override'!D127</f>
        <v>nr</v>
      </c>
      <c r="E127" s="29" t="str">
        <f>'Input Override'!E127</f>
        <v>Price Review 2035</v>
      </c>
      <c r="F127" s="40">
        <f ca="1">IF('Input Override'!F127="",'Consolidated Input'!F127,('Input Override'!F127))</f>
        <v>0</v>
      </c>
      <c r="G127" s="40">
        <f ca="1">IF('Input Override'!G127="",'Consolidated Input'!G127,('Input Override'!G127))</f>
        <v>0</v>
      </c>
      <c r="H127" s="40">
        <f ca="1">IF('Input Override'!H127="",'Consolidated Input'!H127,('Input Override'!H127))</f>
        <v>0</v>
      </c>
      <c r="I127" s="40">
        <f ca="1">IF('Input Override'!I127="",'Consolidated Input'!I127,('Input Override'!I127))</f>
        <v>3</v>
      </c>
      <c r="J127" s="40">
        <f ca="1">IF('Input Override'!J127="",'Consolidated Input'!J127,('Input Override'!J127))</f>
        <v>0</v>
      </c>
      <c r="K127" s="40">
        <f ca="1">IF('Input Override'!K127="",'Consolidated Input'!K127,('Input Override'!K127))</f>
        <v>0</v>
      </c>
      <c r="L127" s="40">
        <f ca="1">IF('Input Override'!L127="",'Consolidated Input'!L127,('Input Override'!L127))</f>
        <v>0</v>
      </c>
      <c r="M127" s="51">
        <f t="shared" ca="1" si="3"/>
        <v>3</v>
      </c>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36324-51BA-4A25-8A25-08D08D8B5ADD}">
  <sheetPr>
    <tabColor rgb="FFFFDB8E"/>
  </sheetPr>
  <dimension ref="A1:M18"/>
  <sheetViews>
    <sheetView zoomScale="80" zoomScaleNormal="80" workbookViewId="0"/>
  </sheetViews>
  <sheetFormatPr defaultRowHeight="12.75"/>
  <cols>
    <col min="1" max="1" width="21.28515625" style="18" customWidth="1"/>
    <col min="2" max="9" width="20.5703125" customWidth="1"/>
    <col min="10" max="10" width="15.7109375" customWidth="1"/>
    <col min="11" max="11" width="15.85546875" customWidth="1"/>
    <col min="12" max="12" width="19.42578125" customWidth="1"/>
    <col min="13" max="13" width="15.5703125" customWidth="1"/>
  </cols>
  <sheetData>
    <row r="1" spans="1:13" ht="30.75">
      <c r="A1" s="1" t="e">
        <f ca="1" xml:space="preserve"> RIGHT(CELL("filename", $A$1), LEN(CELL("filename", $A$1)) - SEARCH("]", CELL("filename", $A$1)))</f>
        <v>#VALUE!</v>
      </c>
      <c r="B1" s="1"/>
      <c r="C1" s="1"/>
      <c r="D1" s="1"/>
      <c r="E1" s="1"/>
      <c r="F1" s="1"/>
      <c r="G1" s="1"/>
      <c r="H1" s="1"/>
      <c r="I1" s="1"/>
    </row>
    <row r="3" spans="1:13">
      <c r="B3" s="246" t="s">
        <v>90</v>
      </c>
      <c r="C3" s="247"/>
      <c r="D3" s="247"/>
      <c r="E3" s="247"/>
      <c r="F3" s="247"/>
      <c r="G3" s="247"/>
      <c r="H3" s="247"/>
      <c r="I3" s="248"/>
      <c r="K3" s="31"/>
      <c r="L3" s="31"/>
    </row>
    <row r="4" spans="1:13" ht="20.25">
      <c r="A4" s="137"/>
      <c r="B4" s="149" t="str">
        <f>'Final Input'!$B$15</f>
        <v>CWW3_145TOT_PR24</v>
      </c>
      <c r="C4" s="140" t="str">
        <f>'Final Input'!$B$15</f>
        <v>CWW3_145TOT_PR24</v>
      </c>
      <c r="D4" s="140" t="str">
        <f>'Final Input'!$B$15</f>
        <v>CWW3_145TOT_PR24</v>
      </c>
      <c r="E4" s="140" t="str">
        <f>'Final Input'!$B$15</f>
        <v>CWW3_145TOT_PR24</v>
      </c>
      <c r="F4" s="140" t="str">
        <f>'Final Input'!$B$15</f>
        <v>CWW3_145TOT_PR24</v>
      </c>
      <c r="G4" s="140" t="str">
        <f>'Final Input'!$B$15</f>
        <v>CWW3_145TOT_PR24</v>
      </c>
      <c r="H4" s="140" t="str">
        <f>'Final Input'!$B$15</f>
        <v>CWW3_145TOT_PR24</v>
      </c>
      <c r="I4" s="140" t="str">
        <f>'Final Input'!$B$15</f>
        <v>CWW3_145TOT_PR24</v>
      </c>
      <c r="K4" s="139" t="str">
        <f>'Final Input'!$B$16</f>
        <v>BIO5_002_PR24</v>
      </c>
      <c r="L4" s="138" t="s">
        <v>100</v>
      </c>
    </row>
    <row r="5" spans="1:13" ht="75" customHeight="1">
      <c r="A5" s="138" t="s">
        <v>138</v>
      </c>
      <c r="B5" s="139" t="s">
        <v>139</v>
      </c>
      <c r="C5" s="140" t="s">
        <v>72</v>
      </c>
      <c r="D5" s="140" t="s">
        <v>73</v>
      </c>
      <c r="E5" s="140" t="s">
        <v>74</v>
      </c>
      <c r="F5" s="140" t="s">
        <v>75</v>
      </c>
      <c r="G5" s="140" t="s">
        <v>76</v>
      </c>
      <c r="H5" s="140" t="s">
        <v>77</v>
      </c>
      <c r="I5" s="140" t="s">
        <v>78</v>
      </c>
      <c r="J5" s="139" t="s">
        <v>140</v>
      </c>
      <c r="K5" s="138" t="str">
        <f>'Final Input'!$B$16</f>
        <v>BIO5_002_PR24</v>
      </c>
      <c r="L5" s="138" t="s">
        <v>100</v>
      </c>
      <c r="M5" s="138" t="s">
        <v>141</v>
      </c>
    </row>
    <row r="6" spans="1:13" ht="13.15">
      <c r="A6" s="27" t="s">
        <v>82</v>
      </c>
      <c r="B6" s="59">
        <f ca="1">SUMIFS('Consolidated Input'!M:M,'Consolidated Input'!A:A,$A6,'Consolidated Input'!C:C,$B$3)</f>
        <v>17.021000000000001</v>
      </c>
      <c r="C6" s="59">
        <f ca="1">SUMIFS('Final Input'!F:F,'Final Input'!$A:$A,$A6,'Final Input'!$C:$C,$B$3)</f>
        <v>0</v>
      </c>
      <c r="D6" s="59">
        <f ca="1">SUMIFS('Final Input'!G:G,'Final Input'!$A:$A,$A6,'Final Input'!$C:$C,$B$3)</f>
        <v>0</v>
      </c>
      <c r="E6" s="59">
        <f ca="1">SUMIFS('Final Input'!H:H,'Final Input'!$A:$A,$A6,'Final Input'!$C:$C,$B$3)</f>
        <v>0</v>
      </c>
      <c r="F6" s="59">
        <f ca="1">SUMIFS('Final Input'!I:I,'Final Input'!$A:$A,$A6,'Final Input'!$C:$C,$B$3)</f>
        <v>1.3340000000000001</v>
      </c>
      <c r="G6" s="59">
        <f ca="1">SUMIFS('Final Input'!J:J,'Final Input'!$A:$A,$A6,'Final Input'!$C:$C,$B$3)</f>
        <v>3.7810000000000001</v>
      </c>
      <c r="H6" s="59">
        <f ca="1">SUMIFS('Final Input'!K:K,'Final Input'!$A:$A,$A6,'Final Input'!$C:$C,$B$3)</f>
        <v>6.8819999999999997</v>
      </c>
      <c r="I6" s="59">
        <f ca="1">SUMIFS('Final Input'!L:L,'Final Input'!$A:$A,$A6,'Final Input'!$C:$C,$B$3)</f>
        <v>5.024</v>
      </c>
      <c r="J6" s="59">
        <f ca="1">SUM(C6:I6)</f>
        <v>17.021000000000001</v>
      </c>
      <c r="K6" s="59">
        <f ca="1">SUMIFS('Final Input'!$M:$M,'Final Input'!$A:$A,A6,'Final Input'!$B:$B,$K$4)</f>
        <v>40</v>
      </c>
      <c r="L6" s="60">
        <f ca="1">SUMIFS('Final Input'!$M:$M,'Final Input'!$A:$A,A6,'Final Input'!$B:$B,$L$4)</f>
        <v>1</v>
      </c>
      <c r="M6" s="61"/>
    </row>
    <row r="7" spans="1:13" ht="13.15">
      <c r="A7" s="27" t="s">
        <v>103</v>
      </c>
      <c r="B7" s="59">
        <f ca="1">SUMIFS('Consolidated Input'!M:M,'Consolidated Input'!A:A,$A7,'Consolidated Input'!C:C,$B$3)</f>
        <v>19.995000000000001</v>
      </c>
      <c r="C7" s="59">
        <f ca="1">SUMIFS('Final Input'!F:F,'Final Input'!$A:$A,$A7,'Final Input'!$C:$C,$B$3)</f>
        <v>0</v>
      </c>
      <c r="D7" s="59">
        <f ca="1">SUMIFS('Final Input'!G:G,'Final Input'!$A:$A,$A7,'Final Input'!$C:$C,$B$3)</f>
        <v>0</v>
      </c>
      <c r="E7" s="59">
        <f ca="1">SUMIFS('Final Input'!H:H,'Final Input'!$A:$A,$A7,'Final Input'!$C:$C,$B$3)</f>
        <v>1.9330000000000001</v>
      </c>
      <c r="F7" s="59">
        <f ca="1">SUMIFS('Final Input'!I:I,'Final Input'!$A:$A,$A7,'Final Input'!$C:$C,$B$3)</f>
        <v>3.7810000000000001</v>
      </c>
      <c r="G7" s="59">
        <f ca="1">SUMIFS('Final Input'!J:J,'Final Input'!$A:$A,$A7,'Final Input'!$C:$C,$B$3)</f>
        <v>5.6219999999999999</v>
      </c>
      <c r="H7" s="59">
        <f ca="1">SUMIFS('Final Input'!K:K,'Final Input'!$A:$A,$A7,'Final Input'!$C:$C,$B$3)</f>
        <v>5.0310000000000006</v>
      </c>
      <c r="I7" s="59">
        <f ca="1">SUMIFS('Final Input'!L:L,'Final Input'!$A:$A,$A7,'Final Input'!$C:$C,$B$3)</f>
        <v>3.6280000000000001</v>
      </c>
      <c r="J7" s="59">
        <f t="shared" ref="J7:J16" ca="1" si="0">SUM(C7:I7)</f>
        <v>19.995000000000001</v>
      </c>
      <c r="K7" s="59">
        <f ca="1">SUMIFS('Final Input'!$M:$M,'Final Input'!$A:$A,A7,'Final Input'!$B:$B,$K$4)</f>
        <v>10.934999999999999</v>
      </c>
      <c r="L7" s="60">
        <f ca="1">SUMIFS('Final Input'!$M:$M,'Final Input'!$A:$A,A7,'Final Input'!$B:$B,$L$4)</f>
        <v>5</v>
      </c>
      <c r="M7" s="61"/>
    </row>
    <row r="8" spans="1:13" ht="13.15">
      <c r="A8" s="27" t="s">
        <v>104</v>
      </c>
      <c r="B8" s="59">
        <f ca="1">SUMIFS('Consolidated Input'!M:M,'Consolidated Input'!A:A,$A8,'Consolidated Input'!C:C,$B$3)</f>
        <v>0</v>
      </c>
      <c r="C8" s="59">
        <f ca="1">SUMIFS('Final Input'!F:F,'Final Input'!$A:$A,$A8,'Final Input'!$C:$C,$B$3)</f>
        <v>0</v>
      </c>
      <c r="D8" s="59">
        <f ca="1">SUMIFS('Final Input'!G:G,'Final Input'!$A:$A,$A8,'Final Input'!$C:$C,$B$3)</f>
        <v>0</v>
      </c>
      <c r="E8" s="59">
        <f ca="1">SUMIFS('Final Input'!H:H,'Final Input'!$A:$A,$A8,'Final Input'!$C:$C,$B$3)</f>
        <v>0</v>
      </c>
      <c r="F8" s="59">
        <f ca="1">SUMIFS('Final Input'!I:I,'Final Input'!$A:$A,$A8,'Final Input'!$C:$C,$B$3)</f>
        <v>0</v>
      </c>
      <c r="G8" s="59">
        <f ca="1">SUMIFS('Final Input'!J:J,'Final Input'!$A:$A,$A8,'Final Input'!$C:$C,$B$3)</f>
        <v>0</v>
      </c>
      <c r="H8" s="59">
        <f ca="1">SUMIFS('Final Input'!K:K,'Final Input'!$A:$A,$A8,'Final Input'!$C:$C,$B$3)</f>
        <v>0</v>
      </c>
      <c r="I8" s="59">
        <f ca="1">SUMIFS('Final Input'!L:L,'Final Input'!$A:$A,$A8,'Final Input'!$C:$C,$B$3)</f>
        <v>0</v>
      </c>
      <c r="J8" s="59">
        <f t="shared" ref="J8" ca="1" si="1">SUM(C8:I8)</f>
        <v>0</v>
      </c>
      <c r="K8" s="59">
        <f ca="1">SUMIFS('Final Input'!$M:$M,'Final Input'!$A:$A,A8,'Final Input'!$B:$B,$K$4)</f>
        <v>0</v>
      </c>
      <c r="L8" s="60">
        <f ca="1">SUMIFS('Final Input'!$M:$M,'Final Input'!$A:$A,A8,'Final Input'!$B:$B,$L$4)</f>
        <v>0</v>
      </c>
      <c r="M8" s="61"/>
    </row>
    <row r="9" spans="1:13" ht="13.15">
      <c r="A9" s="27" t="s">
        <v>105</v>
      </c>
      <c r="B9" s="59">
        <f ca="1">SUMIFS('Consolidated Input'!M:M,'Consolidated Input'!A:A,$A9,'Consolidated Input'!C:C,$B$3)</f>
        <v>19.670000000000002</v>
      </c>
      <c r="C9" s="59">
        <f ca="1">SUMIFS('Final Input'!F:F,'Final Input'!$A:$A,$A9,'Final Input'!$C:$C,$B$3)</f>
        <v>0</v>
      </c>
      <c r="D9" s="59">
        <f ca="1">SUMIFS('Final Input'!G:G,'Final Input'!$A:$A,$A9,'Final Input'!$C:$C,$B$3)</f>
        <v>0</v>
      </c>
      <c r="E9" s="59">
        <f ca="1">SUMIFS('Final Input'!H:H,'Final Input'!$A:$A,$A9,'Final Input'!$C:$C,$B$3)</f>
        <v>0.71799999999999997</v>
      </c>
      <c r="F9" s="59">
        <f ca="1">SUMIFS('Final Input'!I:I,'Final Input'!$A:$A,$A9,'Final Input'!$C:$C,$B$3)</f>
        <v>0.71799999999999997</v>
      </c>
      <c r="G9" s="59">
        <f ca="1">SUMIFS('Final Input'!J:J,'Final Input'!$A:$A,$A9,'Final Input'!$C:$C,$B$3)</f>
        <v>8.8840000000000003</v>
      </c>
      <c r="H9" s="59">
        <f ca="1">SUMIFS('Final Input'!K:K,'Final Input'!$A:$A,$A9,'Final Input'!$C:$C,$B$3)</f>
        <v>8.8000000000000007</v>
      </c>
      <c r="I9" s="59">
        <f ca="1">SUMIFS('Final Input'!L:L,'Final Input'!$A:$A,$A9,'Final Input'!$C:$C,$B$3)</f>
        <v>0.55000000000000004</v>
      </c>
      <c r="J9" s="59">
        <f t="shared" ca="1" si="0"/>
        <v>19.670000000000002</v>
      </c>
      <c r="K9" s="59">
        <f ca="1">SUMIFS('Final Input'!$M:$M,'Final Input'!$A:$A,A9,'Final Input'!$B:$B,$K$4)</f>
        <v>28.085000000000001</v>
      </c>
      <c r="L9" s="60">
        <f ca="1">SUMIFS('Final Input'!$M:$M,'Final Input'!$A:$A,A9,'Final Input'!$B:$B,$L$4)</f>
        <v>2</v>
      </c>
      <c r="M9" s="61"/>
    </row>
    <row r="10" spans="1:13" ht="13.15">
      <c r="A10" s="27" t="s">
        <v>106</v>
      </c>
      <c r="B10" s="59">
        <f ca="1">SUMIFS('Consolidated Input'!M:M,'Consolidated Input'!A:A,$A10,'Consolidated Input'!C:C,$B$3)</f>
        <v>30.655418172807718</v>
      </c>
      <c r="C10" s="59">
        <f ca="1">SUMIFS('Final Input'!F:F,'Final Input'!$A:$A,$A10,'Final Input'!$C:$C,$B$3)</f>
        <v>0</v>
      </c>
      <c r="D10" s="59">
        <f ca="1">SUMIFS('Final Input'!G:G,'Final Input'!$A:$A,$A10,'Final Input'!$C:$C,$B$3)</f>
        <v>4.4998816472205201</v>
      </c>
      <c r="E10" s="59">
        <f ca="1">SUMIFS('Final Input'!H:H,'Final Input'!$A:$A,$A10,'Final Input'!$C:$C,$B$3)</f>
        <v>31.417840502047799</v>
      </c>
      <c r="F10" s="59">
        <f ca="1">SUMIFS('Final Input'!I:I,'Final Input'!$A:$A,$A10,'Final Input'!$C:$C,$B$3)</f>
        <v>-0.18887353606394031</v>
      </c>
      <c r="G10" s="59">
        <f ca="1">SUMIFS('Final Input'!J:J,'Final Input'!$A:$A,$A10,'Final Input'!$C:$C,$B$3)</f>
        <v>-0.19002355867753901</v>
      </c>
      <c r="H10" s="59">
        <f ca="1">SUMIFS('Final Input'!K:K,'Final Input'!$A:$A,$A10,'Final Input'!$C:$C,$B$3)</f>
        <v>-0.1911805810421324</v>
      </c>
      <c r="I10" s="59">
        <f ca="1">SUMIFS('Final Input'!L:L,'Final Input'!$A:$A,$A10,'Final Input'!$C:$C,$B$3)</f>
        <v>-0.19234465345646851</v>
      </c>
      <c r="J10" s="59">
        <f t="shared" ca="1" si="0"/>
        <v>35.155299820028247</v>
      </c>
      <c r="K10" s="59">
        <f ca="1">SUMIFS('Final Input'!$M:$M,'Final Input'!$A:$A,A10,'Final Input'!$B:$B,$K$4)</f>
        <v>23.943999999999999</v>
      </c>
      <c r="L10" s="60">
        <f ca="1">SUMIFS('Final Input'!$M:$M,'Final Input'!$A:$A,A10,'Final Input'!$B:$B,$L$4)</f>
        <v>5</v>
      </c>
      <c r="M10" s="61"/>
    </row>
    <row r="11" spans="1:13" ht="13.15">
      <c r="A11" s="27" t="s">
        <v>107</v>
      </c>
      <c r="B11" s="59">
        <f ca="1">SUMIFS('Consolidated Input'!M:M,'Consolidated Input'!A:A,$A11,'Consolidated Input'!C:C,$B$3)</f>
        <v>36.088000000000001</v>
      </c>
      <c r="C11" s="59">
        <f ca="1">SUMIFS('Final Input'!F:F,'Final Input'!$A:$A,$A11,'Final Input'!$C:$C,$B$3)</f>
        <v>0</v>
      </c>
      <c r="D11" s="59">
        <f ca="1">SUMIFS('Final Input'!G:G,'Final Input'!$A:$A,$A11,'Final Input'!$C:$C,$B$3)</f>
        <v>0</v>
      </c>
      <c r="E11" s="59">
        <f ca="1">SUMIFS('Final Input'!H:H,'Final Input'!$A:$A,$A11,'Final Input'!$C:$C,$B$3)</f>
        <v>2.532</v>
      </c>
      <c r="F11" s="59">
        <f ca="1">SUMIFS('Final Input'!I:I,'Final Input'!$A:$A,$A11,'Final Input'!$C:$C,$B$3)</f>
        <v>6.8490000000000002</v>
      </c>
      <c r="G11" s="59">
        <f ca="1">SUMIFS('Final Input'!J:J,'Final Input'!$A:$A,$A11,'Final Input'!$C:$C,$B$3)</f>
        <v>8.6009999999999991</v>
      </c>
      <c r="H11" s="59">
        <f ca="1">SUMIFS('Final Input'!K:K,'Final Input'!$A:$A,$A11,'Final Input'!$C:$C,$B$3)</f>
        <v>8.06</v>
      </c>
      <c r="I11" s="59">
        <f ca="1">SUMIFS('Final Input'!L:L,'Final Input'!$A:$A,$A11,'Final Input'!$C:$C,$B$3)</f>
        <v>5.1379999999999999</v>
      </c>
      <c r="J11" s="59">
        <f ca="1">SUM(C11:I11)</f>
        <v>31.18</v>
      </c>
      <c r="K11" s="59">
        <f ca="1">SUMIFS('Final Input'!$M:$M,'Final Input'!$A:$A,A11,'Final Input'!$B:$B,$K$4)</f>
        <v>19.356000000000002</v>
      </c>
      <c r="L11" s="60">
        <f ca="1">SUMIFS('Final Input'!$M:$M,'Final Input'!$A:$A,A11,'Final Input'!$B:$B,$L$4)</f>
        <v>10</v>
      </c>
      <c r="M11" s="61"/>
    </row>
    <row r="12" spans="1:13" ht="13.15">
      <c r="A12" s="27" t="s">
        <v>108</v>
      </c>
      <c r="B12" s="59">
        <f ca="1">SUMIFS('Consolidated Input'!M:M,'Consolidated Input'!A:A,$A12,'Consolidated Input'!C:C,$B$3)</f>
        <v>0</v>
      </c>
      <c r="C12" s="59">
        <f ca="1">SUMIFS('Final Input'!F:F,'Final Input'!$A:$A,$A12,'Final Input'!$C:$C,$B$3)</f>
        <v>0</v>
      </c>
      <c r="D12" s="59">
        <f ca="1">SUMIFS('Final Input'!G:G,'Final Input'!$A:$A,$A12,'Final Input'!$C:$C,$B$3)</f>
        <v>0</v>
      </c>
      <c r="E12" s="59">
        <f ca="1">SUMIFS('Final Input'!H:H,'Final Input'!$A:$A,$A12,'Final Input'!$C:$C,$B$3)</f>
        <v>0</v>
      </c>
      <c r="F12" s="59">
        <f ca="1">SUMIFS('Final Input'!I:I,'Final Input'!$A:$A,$A12,'Final Input'!$C:$C,$B$3)</f>
        <v>0</v>
      </c>
      <c r="G12" s="59">
        <f ca="1">SUMIFS('Final Input'!J:J,'Final Input'!$A:$A,$A12,'Final Input'!$C:$C,$B$3)</f>
        <v>0</v>
      </c>
      <c r="H12" s="59">
        <f ca="1">SUMIFS('Final Input'!K:K,'Final Input'!$A:$A,$A12,'Final Input'!$C:$C,$B$3)</f>
        <v>0</v>
      </c>
      <c r="I12" s="59">
        <f ca="1">SUMIFS('Final Input'!L:L,'Final Input'!$A:$A,$A12,'Final Input'!$C:$C,$B$3)</f>
        <v>0</v>
      </c>
      <c r="J12" s="59">
        <f t="shared" ca="1" si="0"/>
        <v>0</v>
      </c>
      <c r="K12" s="59">
        <f ca="1">SUMIFS('Final Input'!$M:$M,'Final Input'!$A:$A,A12,'Final Input'!$B:$B,$K$4)</f>
        <v>0</v>
      </c>
      <c r="L12" s="60">
        <f ca="1">SUMIFS('Final Input'!$M:$M,'Final Input'!$A:$A,A12,'Final Input'!$B:$B,$L$4)</f>
        <v>0</v>
      </c>
      <c r="M12" s="61"/>
    </row>
    <row r="13" spans="1:13" ht="13.15">
      <c r="A13" s="27" t="s">
        <v>109</v>
      </c>
      <c r="B13" s="59">
        <f ca="1">SUMIFS('Consolidated Input'!M:M,'Consolidated Input'!A:A,$A13,'Consolidated Input'!C:C,$B$3)</f>
        <v>0</v>
      </c>
      <c r="C13" s="59">
        <f ca="1">SUMIFS('Final Input'!F:F,'Final Input'!$A:$A,$A13,'Final Input'!$C:$C,$B$3)</f>
        <v>0</v>
      </c>
      <c r="D13" s="59">
        <f ca="1">SUMIFS('Final Input'!G:G,'Final Input'!$A:$A,$A13,'Final Input'!$C:$C,$B$3)</f>
        <v>0</v>
      </c>
      <c r="E13" s="59">
        <f ca="1">SUMIFS('Final Input'!H:H,'Final Input'!$A:$A,$A13,'Final Input'!$C:$C,$B$3)</f>
        <v>0</v>
      </c>
      <c r="F13" s="59">
        <f ca="1">SUMIFS('Final Input'!I:I,'Final Input'!$A:$A,$A13,'Final Input'!$C:$C,$B$3)</f>
        <v>0</v>
      </c>
      <c r="G13" s="59">
        <f ca="1">SUMIFS('Final Input'!J:J,'Final Input'!$A:$A,$A13,'Final Input'!$C:$C,$B$3)</f>
        <v>0</v>
      </c>
      <c r="H13" s="59">
        <f ca="1">SUMIFS('Final Input'!K:K,'Final Input'!$A:$A,$A13,'Final Input'!$C:$C,$B$3)</f>
        <v>0</v>
      </c>
      <c r="I13" s="59">
        <f ca="1">SUMIFS('Final Input'!L:L,'Final Input'!$A:$A,$A13,'Final Input'!$C:$C,$B$3)</f>
        <v>0</v>
      </c>
      <c r="J13" s="59">
        <f ca="1">SUM(C13:I13)</f>
        <v>0</v>
      </c>
      <c r="K13" s="59">
        <f ca="1">SUMIFS('Final Input'!$M:$M,'Final Input'!$A:$A,A13,'Final Input'!$B:$B,$K$4)</f>
        <v>0</v>
      </c>
      <c r="L13" s="60">
        <f ca="1">SUMIFS('Final Input'!$M:$M,'Final Input'!$A:$A,A13,'Final Input'!$B:$B,$L$4)</f>
        <v>0</v>
      </c>
      <c r="M13" s="61"/>
    </row>
    <row r="14" spans="1:13" ht="13.15">
      <c r="A14" s="27" t="s">
        <v>110</v>
      </c>
      <c r="B14" s="59">
        <f ca="1">SUMIFS('Consolidated Input'!M:M,'Consolidated Input'!A:A,$A14,'Consolidated Input'!C:C,$B$3)</f>
        <v>33.19212301677242</v>
      </c>
      <c r="C14" s="59">
        <f ca="1">SUMIFS('Final Input'!F:F,'Final Input'!$A:$A,$A14,'Final Input'!$C:$C,$B$3)</f>
        <v>0</v>
      </c>
      <c r="D14" s="59">
        <f ca="1">SUMIFS('Final Input'!G:G,'Final Input'!$A:$A,$A14,'Final Input'!$C:$C,$B$3)</f>
        <v>0</v>
      </c>
      <c r="E14" s="59">
        <f ca="1">SUMIFS('Final Input'!H:H,'Final Input'!$A:$A,$A14,'Final Input'!$C:$C,$B$3)</f>
        <v>8.8363880614342385</v>
      </c>
      <c r="F14" s="59">
        <f ca="1">SUMIFS('Final Input'!I:I,'Final Input'!$A:$A,$A14,'Final Input'!$C:$C,$B$3)</f>
        <v>8.9779658245475638</v>
      </c>
      <c r="G14" s="59">
        <f ca="1">SUMIFS('Final Input'!J:J,'Final Input'!$A:$A,$A14,'Final Input'!$C:$C,$B$3)</f>
        <v>9.0851662187238631</v>
      </c>
      <c r="H14" s="59">
        <f ca="1">SUMIFS('Final Input'!K:K,'Final Input'!$A:$A,$A14,'Final Input'!$C:$C,$B$3)</f>
        <v>3.151358115513748</v>
      </c>
      <c r="I14" s="59">
        <f ca="1">SUMIFS('Final Input'!L:L,'Final Input'!$A:$A,$A14,'Final Input'!$C:$C,$B$3)</f>
        <v>3.1412447965530101</v>
      </c>
      <c r="J14" s="59">
        <f t="shared" ca="1" si="0"/>
        <v>33.19212301677242</v>
      </c>
      <c r="K14" s="59">
        <f ca="1">SUMIFS('Final Input'!$M:$M,'Final Input'!$A:$A,A14,'Final Input'!$B:$B,$K$4)</f>
        <v>29.02744132766831</v>
      </c>
      <c r="L14" s="60">
        <f ca="1">SUMIFS('Final Input'!$M:$M,'Final Input'!$A:$A,A14,'Final Input'!$B:$B,$L$4)</f>
        <v>1</v>
      </c>
      <c r="M14" s="61"/>
    </row>
    <row r="15" spans="1:13" ht="13.15">
      <c r="A15" s="27" t="s">
        <v>111</v>
      </c>
      <c r="B15" s="59">
        <f ca="1">SUMIFS('Consolidated Input'!M:M,'Consolidated Input'!A:A,$A15,'Consolidated Input'!C:C,$B$3)</f>
        <v>0</v>
      </c>
      <c r="C15" s="59">
        <f ca="1">SUMIFS('Final Input'!F:F,'Final Input'!$A:$A,$A15,'Final Input'!$C:$C,$B$3)</f>
        <v>0</v>
      </c>
      <c r="D15" s="59">
        <f ca="1">SUMIFS('Final Input'!G:G,'Final Input'!$A:$A,$A15,'Final Input'!$C:$C,$B$3)</f>
        <v>0</v>
      </c>
      <c r="E15" s="59">
        <f ca="1">SUMIFS('Final Input'!H:H,'Final Input'!$A:$A,$A15,'Final Input'!$C:$C,$B$3)</f>
        <v>0</v>
      </c>
      <c r="F15" s="59">
        <f ca="1">SUMIFS('Final Input'!I:I,'Final Input'!$A:$A,$A15,'Final Input'!$C:$C,$B$3)</f>
        <v>0</v>
      </c>
      <c r="G15" s="59">
        <f ca="1">SUMIFS('Final Input'!J:J,'Final Input'!$A:$A,$A15,'Final Input'!$C:$C,$B$3)</f>
        <v>0</v>
      </c>
      <c r="H15" s="59">
        <f ca="1">SUMIFS('Final Input'!K:K,'Final Input'!$A:$A,$A15,'Final Input'!$C:$C,$B$3)</f>
        <v>0</v>
      </c>
      <c r="I15" s="59">
        <f ca="1">SUMIFS('Final Input'!L:L,'Final Input'!$A:$A,$A15,'Final Input'!$C:$C,$B$3)</f>
        <v>0</v>
      </c>
      <c r="J15" s="59">
        <f t="shared" ca="1" si="0"/>
        <v>0</v>
      </c>
      <c r="K15" s="59">
        <f ca="1">SUMIFS('Final Input'!$M:$M,'Final Input'!$A:$A,A15,'Final Input'!$B:$B,$K$4)</f>
        <v>0</v>
      </c>
      <c r="L15" s="60">
        <f ca="1">SUMIFS('Final Input'!$M:$M,'Final Input'!$A:$A,A15,'Final Input'!$B:$B,$L$4)</f>
        <v>0</v>
      </c>
      <c r="M15" s="61"/>
    </row>
    <row r="16" spans="1:13" ht="17.25" customHeight="1">
      <c r="A16" s="27" t="s">
        <v>112</v>
      </c>
      <c r="B16" s="59">
        <f ca="1">SUMIFS('Consolidated Input'!M:M,'Consolidated Input'!A:A,$A16,'Consolidated Input'!C:C,$B$3)</f>
        <v>6.0625711999999998</v>
      </c>
      <c r="C16" s="59">
        <f ca="1">SUMIFS('Final Input'!F:F,'Final Input'!$A:$A,$A16,'Final Input'!$C:$C,$B$3)</f>
        <v>0</v>
      </c>
      <c r="D16" s="59">
        <f ca="1">SUMIFS('Final Input'!G:G,'Final Input'!$A:$A,$A16,'Final Input'!$C:$C,$B$3)</f>
        <v>0</v>
      </c>
      <c r="E16" s="59">
        <f ca="1">SUMIFS('Final Input'!H:H,'Final Input'!$A:$A,$A16,'Final Input'!$C:$C,$B$3)</f>
        <v>0</v>
      </c>
      <c r="F16" s="59">
        <f ca="1">SUMIFS('Final Input'!I:I,'Final Input'!$A:$A,$A16,'Final Input'!$C:$C,$B$3)</f>
        <v>0</v>
      </c>
      <c r="G16" s="59">
        <f ca="1">SUMIFS('Final Input'!J:J,'Final Input'!$A:$A,$A16,'Final Input'!$C:$C,$B$3)</f>
        <v>2.1309999999999998</v>
      </c>
      <c r="H16" s="59">
        <f ca="1">SUMIFS('Final Input'!K:K,'Final Input'!$A:$A,$A16,'Final Input'!$C:$C,$B$3)</f>
        <v>2.5310000000000001</v>
      </c>
      <c r="I16" s="59">
        <f ca="1">SUMIFS('Final Input'!L:L,'Final Input'!$A:$A,$A16,'Final Input'!$C:$C,$B$3)</f>
        <v>1.4005711999999999</v>
      </c>
      <c r="J16" s="59">
        <f t="shared" ca="1" si="0"/>
        <v>6.0625711999999998</v>
      </c>
      <c r="K16" s="59">
        <f ca="1">SUMIFS('Final Input'!$M:$M,'Final Input'!$A:$A,A16,'Final Input'!$B:$B,$K$4)</f>
        <v>16.422999999999998</v>
      </c>
      <c r="L16" s="60">
        <f ca="1">SUMIFS('Final Input'!$M:$M,'Final Input'!$A:$A,A16,'Final Input'!$B:$B,$L$4)</f>
        <v>3</v>
      </c>
      <c r="M16" s="61"/>
    </row>
    <row r="17" spans="2:6">
      <c r="B17" s="28"/>
      <c r="C17" s="28"/>
      <c r="D17" s="28"/>
      <c r="E17" s="28"/>
      <c r="F17" s="28"/>
    </row>
    <row r="18" spans="2:6">
      <c r="B18" s="28"/>
      <c r="C18" s="28"/>
      <c r="D18" s="28"/>
      <c r="E18" s="28"/>
      <c r="F18" s="28"/>
    </row>
  </sheetData>
  <autoFilter ref="A5:G18" xr:uid="{95B35184-C801-42D3-B634-26D87E80C91D}"/>
  <mergeCells count="1">
    <mergeCell ref="B3:I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87E1-4979-43F2-B09C-332021EC55DE}">
  <sheetPr>
    <tabColor rgb="FFFFDB8E"/>
  </sheetPr>
  <dimension ref="A1:N18"/>
  <sheetViews>
    <sheetView zoomScale="80" zoomScaleNormal="80" workbookViewId="0"/>
  </sheetViews>
  <sheetFormatPr defaultRowHeight="12.75"/>
  <cols>
    <col min="4" max="4" width="14.5703125" customWidth="1"/>
    <col min="6" max="6" width="13" customWidth="1"/>
  </cols>
  <sheetData>
    <row r="1" spans="1:14" s="82" customFormat="1" ht="47.65">
      <c r="A1" s="84" t="e">
        <f ca="1" xml:space="preserve"> RIGHT(CELL("filename", $A$1), LEN(CELL("filename", $A$1)) - SEARCH("]", CELL("filename", $A$1)))</f>
        <v>#VALUE!</v>
      </c>
      <c r="B1" s="84"/>
      <c r="C1" s="85"/>
      <c r="D1" s="85"/>
      <c r="E1" s="126"/>
      <c r="F1" s="126"/>
      <c r="G1" s="126"/>
      <c r="H1" s="126"/>
      <c r="I1" s="126"/>
      <c r="J1" s="126"/>
      <c r="K1" s="126"/>
      <c r="L1" s="126"/>
      <c r="M1" s="126"/>
      <c r="N1" s="126"/>
    </row>
    <row r="2" spans="1:14" ht="14.25">
      <c r="C2" s="35" t="s">
        <v>142</v>
      </c>
      <c r="E2" s="35" t="s">
        <v>143</v>
      </c>
    </row>
    <row r="3" spans="1:14" ht="14.25">
      <c r="A3" s="41" t="s">
        <v>64</v>
      </c>
      <c r="B3" s="41" t="s">
        <v>65</v>
      </c>
      <c r="C3" s="41" t="s">
        <v>66</v>
      </c>
      <c r="D3" s="41" t="s">
        <v>67</v>
      </c>
      <c r="E3" s="41" t="s">
        <v>68</v>
      </c>
      <c r="F3" s="41" t="s">
        <v>144</v>
      </c>
    </row>
    <row r="5" spans="1:14" ht="14.25">
      <c r="F5" s="41" t="s">
        <v>79</v>
      </c>
    </row>
    <row r="6" spans="1:14" ht="14.25">
      <c r="F6" s="41" t="s">
        <v>80</v>
      </c>
    </row>
    <row r="7" spans="1:14" ht="14.25">
      <c r="F7" s="41" t="s">
        <v>81</v>
      </c>
    </row>
    <row r="8" spans="1:14">
      <c r="A8" t="s">
        <v>82</v>
      </c>
      <c r="B8" t="s">
        <v>145</v>
      </c>
      <c r="C8" t="s">
        <v>146</v>
      </c>
      <c r="D8" t="s">
        <v>85</v>
      </c>
      <c r="E8" t="s">
        <v>79</v>
      </c>
      <c r="F8" s="34">
        <v>6050.1791019508782</v>
      </c>
    </row>
    <row r="9" spans="1:14">
      <c r="A9" t="s">
        <v>103</v>
      </c>
      <c r="B9" t="s">
        <v>145</v>
      </c>
      <c r="C9" t="s">
        <v>146</v>
      </c>
      <c r="D9" t="s">
        <v>85</v>
      </c>
      <c r="E9" t="s">
        <v>79</v>
      </c>
      <c r="F9" s="34">
        <v>3318.1690000000003</v>
      </c>
    </row>
    <row r="10" spans="1:14">
      <c r="A10" t="s">
        <v>104</v>
      </c>
      <c r="B10" t="s">
        <v>145</v>
      </c>
      <c r="C10" t="s">
        <v>146</v>
      </c>
      <c r="D10" t="s">
        <v>85</v>
      </c>
      <c r="E10" t="s">
        <v>79</v>
      </c>
      <c r="F10" s="34">
        <v>61.302812018456414</v>
      </c>
    </row>
    <row r="11" spans="1:14">
      <c r="A11" t="s">
        <v>105</v>
      </c>
      <c r="B11" t="s">
        <v>145</v>
      </c>
      <c r="C11" t="s">
        <v>146</v>
      </c>
      <c r="D11" t="s">
        <v>85</v>
      </c>
      <c r="E11" t="s">
        <v>79</v>
      </c>
      <c r="F11" s="34">
        <v>3207.9274023759344</v>
      </c>
    </row>
    <row r="12" spans="1:14">
      <c r="A12" t="s">
        <v>106</v>
      </c>
      <c r="B12" t="s">
        <v>145</v>
      </c>
      <c r="C12" t="s">
        <v>146</v>
      </c>
      <c r="D12" t="s">
        <v>85</v>
      </c>
      <c r="E12" t="s">
        <v>79</v>
      </c>
      <c r="F12" s="34">
        <v>8618.71199666149</v>
      </c>
    </row>
    <row r="13" spans="1:14">
      <c r="A13" t="s">
        <v>107</v>
      </c>
      <c r="B13" t="s">
        <v>145</v>
      </c>
      <c r="C13" t="s">
        <v>146</v>
      </c>
      <c r="D13" t="s">
        <v>85</v>
      </c>
      <c r="E13" t="s">
        <v>79</v>
      </c>
      <c r="F13" s="34">
        <v>2220.3792602351086</v>
      </c>
    </row>
    <row r="14" spans="1:14">
      <c r="A14" t="s">
        <v>108</v>
      </c>
      <c r="B14" t="s">
        <v>145</v>
      </c>
      <c r="C14" t="s">
        <v>146</v>
      </c>
      <c r="D14" t="s">
        <v>85</v>
      </c>
      <c r="E14" t="s">
        <v>79</v>
      </c>
      <c r="F14" s="34">
        <v>5114.195692241</v>
      </c>
    </row>
    <row r="15" spans="1:14">
      <c r="A15" t="s">
        <v>109</v>
      </c>
      <c r="B15" t="s">
        <v>145</v>
      </c>
      <c r="C15" t="s">
        <v>146</v>
      </c>
      <c r="D15" t="s">
        <v>85</v>
      </c>
      <c r="E15" t="s">
        <v>79</v>
      </c>
      <c r="F15" s="34">
        <v>12775.473797822482</v>
      </c>
    </row>
    <row r="16" spans="1:14">
      <c r="A16" t="s">
        <v>110</v>
      </c>
      <c r="B16" t="s">
        <v>145</v>
      </c>
      <c r="C16" t="s">
        <v>146</v>
      </c>
      <c r="D16" t="s">
        <v>85</v>
      </c>
      <c r="E16" t="s">
        <v>79</v>
      </c>
      <c r="F16" s="34">
        <v>8993.1795747355063</v>
      </c>
    </row>
    <row r="17" spans="1:6">
      <c r="A17" t="s">
        <v>111</v>
      </c>
      <c r="B17" t="s">
        <v>145</v>
      </c>
      <c r="C17" t="s">
        <v>146</v>
      </c>
      <c r="D17" t="s">
        <v>85</v>
      </c>
      <c r="E17" t="s">
        <v>79</v>
      </c>
      <c r="F17" s="34">
        <v>3717.8809591462623</v>
      </c>
    </row>
    <row r="18" spans="1:6">
      <c r="A18" t="s">
        <v>112</v>
      </c>
      <c r="B18" t="s">
        <v>145</v>
      </c>
      <c r="C18" t="s">
        <v>146</v>
      </c>
      <c r="D18" t="s">
        <v>85</v>
      </c>
      <c r="E18" t="s">
        <v>79</v>
      </c>
      <c r="F18" s="34">
        <v>4605.5684455095561</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21399-E489-40AF-ACA4-3D142440135E}">
  <sheetPr>
    <tabColor rgb="FFFFDB8E"/>
  </sheetPr>
  <dimension ref="A1:N17"/>
  <sheetViews>
    <sheetView zoomScale="80" zoomScaleNormal="80" workbookViewId="0">
      <selection sqref="A1:G1"/>
    </sheetView>
  </sheetViews>
  <sheetFormatPr defaultRowHeight="12.75"/>
  <sheetData>
    <row r="1" spans="1:14" s="82" customFormat="1" ht="47.65">
      <c r="A1" s="249" t="e">
        <f ca="1" xml:space="preserve"> RIGHT(CELL("filename", $A$1), LEN(CELL("filename", $A$1)) - SEARCH("]", CELL("filename", $A$1)))</f>
        <v>#VALUE!</v>
      </c>
      <c r="B1" s="249"/>
      <c r="C1" s="249"/>
      <c r="D1" s="249"/>
      <c r="E1" s="249"/>
      <c r="F1" s="249"/>
      <c r="G1" s="249"/>
      <c r="H1" s="126"/>
      <c r="I1" s="126"/>
      <c r="J1" s="126"/>
      <c r="K1" s="126"/>
      <c r="L1" s="126"/>
      <c r="M1" s="126"/>
      <c r="N1" s="126"/>
    </row>
    <row r="2" spans="1:14" ht="14.25">
      <c r="A2" s="4"/>
    </row>
    <row r="3" spans="1:14" ht="14.25">
      <c r="A3" s="4"/>
      <c r="B3" s="41" t="s">
        <v>113</v>
      </c>
      <c r="C3" s="41" t="s">
        <v>114</v>
      </c>
      <c r="D3" s="41" t="s">
        <v>115</v>
      </c>
      <c r="E3" s="41" t="s">
        <v>116</v>
      </c>
      <c r="F3" s="41" t="s">
        <v>117</v>
      </c>
      <c r="G3" s="41" t="s">
        <v>72</v>
      </c>
      <c r="H3" s="41" t="s">
        <v>73</v>
      </c>
      <c r="I3" s="41" t="s">
        <v>74</v>
      </c>
      <c r="J3" s="41" t="s">
        <v>75</v>
      </c>
      <c r="K3" s="41" t="s">
        <v>76</v>
      </c>
      <c r="L3" s="41" t="s">
        <v>77</v>
      </c>
      <c r="M3" s="41" t="s">
        <v>78</v>
      </c>
    </row>
    <row r="4" spans="1:14" ht="14.25">
      <c r="A4" s="4"/>
      <c r="B4" s="41" t="s">
        <v>113</v>
      </c>
      <c r="C4" s="41" t="s">
        <v>114</v>
      </c>
      <c r="D4" s="41" t="s">
        <v>115</v>
      </c>
      <c r="E4" s="41" t="s">
        <v>116</v>
      </c>
      <c r="F4" s="41" t="s">
        <v>117</v>
      </c>
      <c r="G4" s="41" t="s">
        <v>72</v>
      </c>
      <c r="H4" s="41" t="s">
        <v>73</v>
      </c>
      <c r="I4" s="41" t="s">
        <v>147</v>
      </c>
      <c r="J4" s="41" t="s">
        <v>147</v>
      </c>
      <c r="K4" s="41" t="s">
        <v>147</v>
      </c>
      <c r="L4" s="41" t="s">
        <v>147</v>
      </c>
      <c r="M4" s="41" t="s">
        <v>147</v>
      </c>
    </row>
    <row r="5" spans="1:14" ht="14.25">
      <c r="A5" s="4"/>
      <c r="B5" s="41" t="s">
        <v>113</v>
      </c>
      <c r="C5" s="41" t="s">
        <v>114</v>
      </c>
      <c r="D5" s="41" t="s">
        <v>115</v>
      </c>
      <c r="E5" s="41" t="s">
        <v>116</v>
      </c>
      <c r="F5" s="41" t="s">
        <v>117</v>
      </c>
      <c r="G5" s="41" t="s">
        <v>72</v>
      </c>
      <c r="H5" s="41" t="s">
        <v>73</v>
      </c>
      <c r="I5" s="41" t="s">
        <v>80</v>
      </c>
      <c r="J5" s="41" t="s">
        <v>80</v>
      </c>
      <c r="K5" s="41" t="s">
        <v>80</v>
      </c>
      <c r="L5" s="41" t="s">
        <v>80</v>
      </c>
      <c r="M5" s="41" t="s">
        <v>80</v>
      </c>
    </row>
    <row r="6" spans="1:14" ht="14.25">
      <c r="A6" s="4"/>
      <c r="B6" s="41" t="s">
        <v>113</v>
      </c>
      <c r="C6" s="41" t="s">
        <v>114</v>
      </c>
      <c r="D6" s="41" t="s">
        <v>115</v>
      </c>
      <c r="E6" s="41" t="s">
        <v>116</v>
      </c>
      <c r="F6" s="41" t="s">
        <v>117</v>
      </c>
      <c r="G6" s="41" t="s">
        <v>72</v>
      </c>
      <c r="H6" s="41" t="s">
        <v>73</v>
      </c>
      <c r="I6" s="41" t="s">
        <v>81</v>
      </c>
      <c r="J6" s="41" t="s">
        <v>81</v>
      </c>
      <c r="K6" s="41" t="s">
        <v>81</v>
      </c>
      <c r="L6" s="41" t="s">
        <v>81</v>
      </c>
      <c r="M6" s="41" t="s">
        <v>81</v>
      </c>
    </row>
    <row r="7" spans="1:14" ht="14.25">
      <c r="A7" s="4"/>
      <c r="B7" s="195" t="s">
        <v>82</v>
      </c>
      <c r="C7" s="195" t="s">
        <v>148</v>
      </c>
      <c r="D7" s="195" t="s">
        <v>149</v>
      </c>
      <c r="E7" s="195" t="s">
        <v>150</v>
      </c>
      <c r="F7" s="195" t="s">
        <v>79</v>
      </c>
      <c r="G7" s="196">
        <v>0</v>
      </c>
      <c r="H7" s="196">
        <v>0</v>
      </c>
      <c r="I7" s="196">
        <v>0</v>
      </c>
      <c r="J7" s="196">
        <v>0</v>
      </c>
      <c r="K7" s="196">
        <v>0</v>
      </c>
      <c r="L7" s="196">
        <v>0</v>
      </c>
      <c r="M7" s="196">
        <v>0</v>
      </c>
    </row>
    <row r="8" spans="1:14" ht="14.25">
      <c r="A8" s="4"/>
      <c r="B8" s="195" t="s">
        <v>103</v>
      </c>
      <c r="C8" s="195" t="s">
        <v>148</v>
      </c>
      <c r="D8" s="195" t="s">
        <v>149</v>
      </c>
      <c r="E8" s="195" t="s">
        <v>150</v>
      </c>
      <c r="F8" s="195" t="s">
        <v>79</v>
      </c>
      <c r="G8" s="196">
        <v>0</v>
      </c>
      <c r="H8" s="196">
        <v>0</v>
      </c>
      <c r="I8" s="196">
        <v>0</v>
      </c>
      <c r="J8" s="196">
        <v>0</v>
      </c>
      <c r="K8" s="196">
        <v>0</v>
      </c>
      <c r="L8" s="196">
        <v>0</v>
      </c>
      <c r="M8" s="196">
        <v>0</v>
      </c>
    </row>
    <row r="9" spans="1:14" ht="14.25">
      <c r="A9" s="4"/>
      <c r="B9" s="195" t="s">
        <v>104</v>
      </c>
      <c r="C9" s="195" t="s">
        <v>148</v>
      </c>
      <c r="D9" s="195" t="s">
        <v>149</v>
      </c>
      <c r="E9" s="195" t="s">
        <v>150</v>
      </c>
      <c r="F9" s="195" t="s">
        <v>79</v>
      </c>
      <c r="G9" s="196">
        <v>0</v>
      </c>
      <c r="H9" s="196">
        <v>0</v>
      </c>
      <c r="I9" s="196">
        <v>0</v>
      </c>
      <c r="J9" s="196">
        <v>0</v>
      </c>
      <c r="K9" s="196">
        <v>0</v>
      </c>
      <c r="L9" s="196">
        <v>0</v>
      </c>
      <c r="M9" s="196">
        <v>0</v>
      </c>
    </row>
    <row r="10" spans="1:14" ht="14.25">
      <c r="A10" s="4"/>
      <c r="B10" s="195" t="s">
        <v>105</v>
      </c>
      <c r="C10" s="195" t="s">
        <v>148</v>
      </c>
      <c r="D10" s="195" t="s">
        <v>149</v>
      </c>
      <c r="E10" s="195" t="s">
        <v>150</v>
      </c>
      <c r="F10" s="195" t="s">
        <v>79</v>
      </c>
      <c r="G10" s="196">
        <v>0.08</v>
      </c>
      <c r="H10" s="196">
        <v>0.08</v>
      </c>
      <c r="I10" s="196">
        <v>0.08</v>
      </c>
      <c r="J10" s="196">
        <v>0.08</v>
      </c>
      <c r="K10" s="196">
        <v>0.08</v>
      </c>
      <c r="L10" s="196">
        <v>0.08</v>
      </c>
      <c r="M10" s="196">
        <v>0.08</v>
      </c>
    </row>
    <row r="11" spans="1:14" ht="14.25">
      <c r="A11" s="4"/>
      <c r="B11" s="195" t="s">
        <v>106</v>
      </c>
      <c r="C11" s="195" t="s">
        <v>148</v>
      </c>
      <c r="D11" s="195" t="s">
        <v>149</v>
      </c>
      <c r="E11" s="195" t="s">
        <v>150</v>
      </c>
      <c r="F11" s="195" t="s">
        <v>79</v>
      </c>
      <c r="G11" s="196">
        <v>0.05</v>
      </c>
      <c r="H11" s="196">
        <v>0.05</v>
      </c>
      <c r="I11" s="196">
        <v>0.05</v>
      </c>
      <c r="J11" s="196">
        <v>0.05</v>
      </c>
      <c r="K11" s="196">
        <v>0.05</v>
      </c>
      <c r="L11" s="196">
        <v>0.05</v>
      </c>
      <c r="M11" s="196">
        <v>0.05</v>
      </c>
    </row>
    <row r="12" spans="1:14" ht="14.25">
      <c r="A12" s="4"/>
      <c r="B12" s="195" t="s">
        <v>107</v>
      </c>
      <c r="C12" s="195" t="s">
        <v>148</v>
      </c>
      <c r="D12" s="195" t="s">
        <v>149</v>
      </c>
      <c r="E12" s="195" t="s">
        <v>150</v>
      </c>
      <c r="F12" s="195" t="s">
        <v>79</v>
      </c>
      <c r="G12" s="196">
        <v>0.01</v>
      </c>
      <c r="H12" s="196">
        <v>0.01</v>
      </c>
      <c r="I12" s="196">
        <v>0.01</v>
      </c>
      <c r="J12" s="196">
        <v>0.01</v>
      </c>
      <c r="K12" s="196">
        <v>0.01</v>
      </c>
      <c r="L12" s="196">
        <v>0.01</v>
      </c>
      <c r="M12" s="196">
        <v>0.01</v>
      </c>
    </row>
    <row r="13" spans="1:14" ht="14.25">
      <c r="A13" s="4"/>
      <c r="B13" s="195" t="s">
        <v>108</v>
      </c>
      <c r="C13" s="195" t="s">
        <v>148</v>
      </c>
      <c r="D13" s="195" t="s">
        <v>149</v>
      </c>
      <c r="E13" s="195" t="s">
        <v>150</v>
      </c>
      <c r="F13" s="195" t="s">
        <v>79</v>
      </c>
      <c r="G13" s="196">
        <v>0.08</v>
      </c>
      <c r="H13" s="196">
        <v>0.08</v>
      </c>
      <c r="I13" s="196">
        <v>0.08</v>
      </c>
      <c r="J13" s="196">
        <v>0.08</v>
      </c>
      <c r="K13" s="196">
        <v>0.08</v>
      </c>
      <c r="L13" s="196">
        <v>0.08</v>
      </c>
      <c r="M13" s="196">
        <v>0.08</v>
      </c>
    </row>
    <row r="14" spans="1:14" ht="14.25">
      <c r="A14" s="4"/>
      <c r="B14" s="195" t="s">
        <v>109</v>
      </c>
      <c r="C14" s="195" t="s">
        <v>148</v>
      </c>
      <c r="D14" s="195" t="s">
        <v>149</v>
      </c>
      <c r="E14" s="195" t="s">
        <v>150</v>
      </c>
      <c r="F14" s="195" t="s">
        <v>79</v>
      </c>
      <c r="G14" s="196">
        <v>0.1</v>
      </c>
      <c r="H14" s="196">
        <v>0.1</v>
      </c>
      <c r="I14" s="196">
        <v>0.1</v>
      </c>
      <c r="J14" s="196">
        <v>0.1</v>
      </c>
      <c r="K14" s="196">
        <v>0.1</v>
      </c>
      <c r="L14" s="196">
        <v>0.1</v>
      </c>
      <c r="M14" s="196">
        <v>0.1</v>
      </c>
    </row>
    <row r="15" spans="1:14" ht="14.25">
      <c r="A15" s="4"/>
      <c r="B15" s="195" t="s">
        <v>110</v>
      </c>
      <c r="C15" s="195" t="s">
        <v>148</v>
      </c>
      <c r="D15" s="195" t="s">
        <v>149</v>
      </c>
      <c r="E15" s="195" t="s">
        <v>150</v>
      </c>
      <c r="F15" s="195" t="s">
        <v>79</v>
      </c>
      <c r="G15" s="196">
        <v>0.1</v>
      </c>
      <c r="H15" s="196">
        <v>0.1</v>
      </c>
      <c r="I15" s="196">
        <v>0.1</v>
      </c>
      <c r="J15" s="196">
        <v>0.1</v>
      </c>
      <c r="K15" s="196">
        <v>0.1</v>
      </c>
      <c r="L15" s="196">
        <v>0.1</v>
      </c>
      <c r="M15" s="196">
        <v>0.1</v>
      </c>
    </row>
    <row r="16" spans="1:14" ht="14.25">
      <c r="A16" s="4"/>
      <c r="B16" s="195" t="s">
        <v>111</v>
      </c>
      <c r="C16" s="195" t="s">
        <v>148</v>
      </c>
      <c r="D16" s="195" t="s">
        <v>149</v>
      </c>
      <c r="E16" s="195" t="s">
        <v>150</v>
      </c>
      <c r="F16" s="195" t="s">
        <v>79</v>
      </c>
      <c r="G16" s="196">
        <v>0.1</v>
      </c>
      <c r="H16" s="196">
        <v>0.1</v>
      </c>
      <c r="I16" s="196">
        <v>0.1</v>
      </c>
      <c r="J16" s="196">
        <v>0.1</v>
      </c>
      <c r="K16" s="196">
        <v>0.1</v>
      </c>
      <c r="L16" s="196">
        <v>0.1</v>
      </c>
      <c r="M16" s="196">
        <v>0.1</v>
      </c>
    </row>
    <row r="17" spans="1:13" ht="14.25">
      <c r="A17" s="4"/>
      <c r="B17" s="195" t="s">
        <v>112</v>
      </c>
      <c r="C17" s="195" t="s">
        <v>148</v>
      </c>
      <c r="D17" s="195" t="s">
        <v>149</v>
      </c>
      <c r="E17" s="195" t="s">
        <v>150</v>
      </c>
      <c r="F17" s="195" t="s">
        <v>79</v>
      </c>
      <c r="G17" s="196">
        <v>0.05</v>
      </c>
      <c r="H17" s="196">
        <v>0.05</v>
      </c>
      <c r="I17" s="196">
        <v>0.05</v>
      </c>
      <c r="J17" s="196">
        <v>0.05</v>
      </c>
      <c r="K17" s="196">
        <v>0.05</v>
      </c>
      <c r="L17" s="196">
        <v>0.05</v>
      </c>
      <c r="M17" s="196">
        <v>0.05</v>
      </c>
    </row>
  </sheetData>
  <mergeCells count="1">
    <mergeCell ref="A1:G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79992-9C05-46F3-BA2B-022134FEF62B}">
  <sheetPr>
    <tabColor rgb="FFCCCCCE"/>
  </sheetPr>
  <dimension ref="A1"/>
  <sheetViews>
    <sheetView zoomScale="80" zoomScaleNormal="80" workbookViewId="0"/>
  </sheetViews>
  <sheetFormatPr defaultRowHeight="12.75"/>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597EB-17D1-4620-BF1A-7B21A1615E15}">
  <sheetPr>
    <tabColor rgb="FFCCCCCE"/>
  </sheetPr>
  <dimension ref="A1:L19"/>
  <sheetViews>
    <sheetView showGridLines="0" zoomScale="80" zoomScaleNormal="80" workbookViewId="0"/>
  </sheetViews>
  <sheetFormatPr defaultRowHeight="12.75"/>
  <cols>
    <col min="3" max="3" width="29.140625" customWidth="1"/>
    <col min="4" max="5" width="27.7109375" customWidth="1"/>
    <col min="6" max="6" width="18.7109375" customWidth="1"/>
    <col min="7" max="7" width="21.28515625" customWidth="1"/>
    <col min="8" max="9" width="17.140625" customWidth="1"/>
    <col min="11" max="11" width="114.42578125" style="31" bestFit="1" customWidth="1"/>
  </cols>
  <sheetData>
    <row r="1" spans="1:12" s="2" customFormat="1" ht="30.75">
      <c r="A1" s="1" t="e">
        <f ca="1" xml:space="preserve"> RIGHT(CELL("filename", $A$1), LEN(CELL("filename", $A$1)) - SEARCH("]", CELL("filename", $A$1)))</f>
        <v>#VALUE!</v>
      </c>
      <c r="B1" s="1"/>
      <c r="C1" s="1"/>
      <c r="D1" s="1"/>
      <c r="E1" s="1"/>
      <c r="F1" s="1"/>
      <c r="G1" s="1"/>
      <c r="H1" s="1"/>
      <c r="I1" s="1"/>
      <c r="J1" s="1"/>
      <c r="K1" s="181"/>
      <c r="L1" s="1"/>
    </row>
    <row r="3" spans="1:12" ht="12.75" customHeight="1"/>
    <row r="4" spans="1:12" ht="12.75" customHeight="1">
      <c r="A4" s="250"/>
      <c r="B4" s="250"/>
      <c r="C4" s="250"/>
      <c r="D4" s="250"/>
      <c r="E4" s="250"/>
      <c r="F4" s="250"/>
      <c r="G4" s="250"/>
      <c r="H4" s="250"/>
      <c r="I4" s="250"/>
      <c r="J4" s="250"/>
      <c r="K4" s="250"/>
      <c r="L4" s="250"/>
    </row>
    <row r="5" spans="1:12" ht="12.75" customHeight="1">
      <c r="C5" s="151"/>
      <c r="D5" s="152"/>
      <c r="E5" s="152"/>
      <c r="F5" s="151"/>
      <c r="G5" s="151"/>
      <c r="H5" s="151"/>
      <c r="I5" s="152"/>
    </row>
    <row r="6" spans="1:12" s="31" customFormat="1" ht="39.4">
      <c r="A6" s="191"/>
      <c r="B6" s="142" t="s">
        <v>138</v>
      </c>
      <c r="C6" s="143" t="s">
        <v>151</v>
      </c>
      <c r="D6" s="142" t="s">
        <v>152</v>
      </c>
      <c r="E6" s="141" t="s">
        <v>140</v>
      </c>
      <c r="F6" s="142" t="s">
        <v>153</v>
      </c>
      <c r="G6" s="141" t="s">
        <v>154</v>
      </c>
      <c r="H6" s="144" t="s">
        <v>155</v>
      </c>
      <c r="I6" s="141" t="s">
        <v>156</v>
      </c>
      <c r="K6" s="141" t="s">
        <v>157</v>
      </c>
    </row>
    <row r="7" spans="1:12" ht="12.75" customHeight="1">
      <c r="A7" s="16">
        <v>1</v>
      </c>
      <c r="B7" s="8" t="s">
        <v>82</v>
      </c>
      <c r="C7" s="70">
        <f>_xlfn.XLOOKUP($B7,NETTOTEX_WASTE!$A$8:$A$18,NETTOTEX_WASTE!$F$8:$F$18)</f>
        <v>6050.1791019508782</v>
      </c>
      <c r="D7" s="81">
        <f ca="1">_xlfn.XLOOKUP($B7,Data_final_model_format!$A$6:$A$16,Data_final_model_format!$B$6:$B$16)</f>
        <v>17.021000000000001</v>
      </c>
      <c r="E7" s="79">
        <f ca="1">_xlfn.XLOOKUP($B7,Data_final_model_format!$A$6:$A$16,Data_final_model_format!$J$6:$J$16)</f>
        <v>17.021000000000001</v>
      </c>
      <c r="F7" s="80">
        <f t="shared" ref="F7:F8" ca="1" si="0">E7/C7</f>
        <v>2.8133051457123947E-3</v>
      </c>
      <c r="G7" s="15" t="s">
        <v>158</v>
      </c>
      <c r="H7" s="69">
        <f>_xlfn.XLOOKUP($B7,'Company level efficiencies'!$B$7:$B$17,'Company level efficiencies'!$I$7:$I$17)</f>
        <v>0</v>
      </c>
      <c r="I7" s="169">
        <f t="shared" ref="I7:I18" ca="1" si="1">IF(G7="Shallow dive",(1-H7)*E7,"")</f>
        <v>17.021000000000001</v>
      </c>
      <c r="K7" s="182" t="s">
        <v>159</v>
      </c>
    </row>
    <row r="8" spans="1:12" ht="12.75" customHeight="1">
      <c r="A8" s="17">
        <v>2</v>
      </c>
      <c r="B8" s="8" t="s">
        <v>103</v>
      </c>
      <c r="C8" s="70">
        <f>_xlfn.XLOOKUP($B8,NETTOTEX_WASTE!$A$8:$A$18,NETTOTEX_WASTE!$F$8:$F$18)</f>
        <v>3318.1690000000003</v>
      </c>
      <c r="D8" s="81">
        <f ca="1">_xlfn.XLOOKUP($B8,Data_final_model_format!$A$6:$A$16,Data_final_model_format!$B$6:$B$16)</f>
        <v>19.995000000000001</v>
      </c>
      <c r="E8" s="79">
        <f ca="1">_xlfn.XLOOKUP($B8,Data_final_model_format!$A$6:$A$16,Data_final_model_format!$J$6:$J$16)</f>
        <v>19.995000000000001</v>
      </c>
      <c r="F8" s="194">
        <f t="shared" ca="1" si="0"/>
        <v>6.0259136891460318E-3</v>
      </c>
      <c r="G8" s="61" t="s">
        <v>160</v>
      </c>
      <c r="H8" s="193">
        <f>_xlfn.XLOOKUP($B8,'Company level efficiencies'!$B$7:$B$17,'Company level efficiencies'!$I$7:$I$17)</f>
        <v>0</v>
      </c>
      <c r="I8" s="169" t="str">
        <f t="shared" si="1"/>
        <v/>
      </c>
      <c r="K8" s="182" t="s">
        <v>161</v>
      </c>
    </row>
    <row r="9" spans="1:12" ht="12.75" customHeight="1">
      <c r="A9" s="16">
        <v>3</v>
      </c>
      <c r="B9" s="8" t="s">
        <v>104</v>
      </c>
      <c r="C9" s="70">
        <f>_xlfn.XLOOKUP($B9,NETTOTEX_WASTE!$A$8:$A$18,NETTOTEX_WASTE!$F$8:$F$18)</f>
        <v>61.302812018456414</v>
      </c>
      <c r="D9" s="81">
        <f ca="1">_xlfn.XLOOKUP($B9,Data_final_model_format!$A$6:$A$16,Data_final_model_format!$B$6:$B$16)</f>
        <v>0</v>
      </c>
      <c r="E9" s="79">
        <f ca="1">_xlfn.XLOOKUP($B9,Data_final_model_format!$A$6:$A$16,Data_final_model_format!$J$6:$J$16)</f>
        <v>0</v>
      </c>
      <c r="F9" s="194">
        <f t="shared" ref="F9" ca="1" si="2">E9/C9</f>
        <v>0</v>
      </c>
      <c r="G9" s="61"/>
      <c r="H9" s="193">
        <f>_xlfn.XLOOKUP($B9,'Company level efficiencies'!$B$7:$B$17,'Company level efficiencies'!$I$7:$I$17)</f>
        <v>0</v>
      </c>
      <c r="I9" s="169" t="str">
        <f t="shared" si="1"/>
        <v/>
      </c>
      <c r="K9" s="182" t="s">
        <v>162</v>
      </c>
    </row>
    <row r="10" spans="1:12" ht="12.75" customHeight="1">
      <c r="A10" s="17">
        <v>4</v>
      </c>
      <c r="B10" s="8" t="s">
        <v>105</v>
      </c>
      <c r="C10" s="70">
        <f>_xlfn.XLOOKUP($B10,NETTOTEX_WASTE!$A$8:$A$18,NETTOTEX_WASTE!$F$8:$F$18)</f>
        <v>3207.9274023759344</v>
      </c>
      <c r="D10" s="81">
        <f ca="1">_xlfn.XLOOKUP($B10,Data_final_model_format!$A$6:$A$16,Data_final_model_format!$B$6:$B$16)</f>
        <v>19.670000000000002</v>
      </c>
      <c r="E10" s="79">
        <f ca="1">_xlfn.XLOOKUP($B10,Data_final_model_format!$A$6:$A$16,Data_final_model_format!$J$6:$J$16)</f>
        <v>19.670000000000002</v>
      </c>
      <c r="F10" s="194">
        <f t="shared" ref="F10:F17" ca="1" si="3">E10/C10</f>
        <v>6.1316848958089011E-3</v>
      </c>
      <c r="G10" s="61" t="s">
        <v>158</v>
      </c>
      <c r="H10" s="193">
        <f>_xlfn.XLOOKUP($B10,'Company level efficiencies'!$B$7:$B$17,'Company level efficiencies'!$I$7:$I$17)</f>
        <v>0.08</v>
      </c>
      <c r="I10" s="169">
        <f t="shared" ca="1" si="1"/>
        <v>18.096400000000003</v>
      </c>
      <c r="K10" s="182" t="s">
        <v>159</v>
      </c>
    </row>
    <row r="11" spans="1:12" ht="12.75" customHeight="1">
      <c r="A11" s="16">
        <v>5</v>
      </c>
      <c r="B11" s="8" t="s">
        <v>106</v>
      </c>
      <c r="C11" s="70">
        <f>_xlfn.XLOOKUP($B11,NETTOTEX_WASTE!$A$8:$A$18,NETTOTEX_WASTE!$F$8:$F$18)</f>
        <v>8618.71199666149</v>
      </c>
      <c r="D11" s="81">
        <f ca="1">_xlfn.XLOOKUP($B11,Data_final_model_format!$A$6:$A$16,Data_final_model_format!$B$6:$B$16)</f>
        <v>30.655418172807718</v>
      </c>
      <c r="E11" s="79">
        <f ca="1">_xlfn.XLOOKUP($B11,Data_final_model_format!$A$6:$A$16,Data_final_model_format!$J$6:$J$16)</f>
        <v>35.155299820028247</v>
      </c>
      <c r="F11" s="194">
        <f t="shared" ca="1" si="3"/>
        <v>4.0789505245848639E-3</v>
      </c>
      <c r="G11" s="61" t="s">
        <v>160</v>
      </c>
      <c r="H11" s="193">
        <f>_xlfn.XLOOKUP($B11,'Company level efficiencies'!$B$7:$B$17,'Company level efficiencies'!$I$7:$I$17)</f>
        <v>0.05</v>
      </c>
      <c r="I11" s="169" t="str">
        <f t="shared" si="1"/>
        <v/>
      </c>
      <c r="K11" s="182" t="s">
        <v>161</v>
      </c>
    </row>
    <row r="12" spans="1:12" ht="12.75" customHeight="1">
      <c r="A12" s="17">
        <v>6</v>
      </c>
      <c r="B12" s="8" t="s">
        <v>107</v>
      </c>
      <c r="C12" s="70">
        <f>_xlfn.XLOOKUP($B12,NETTOTEX_WASTE!$A$8:$A$18,NETTOTEX_WASTE!$F$8:$F$18)</f>
        <v>2220.3792602351086</v>
      </c>
      <c r="D12" s="81">
        <f ca="1">_xlfn.XLOOKUP($B12,Data_final_model_format!$A$6:$A$16,Data_final_model_format!$B$6:$B$16)</f>
        <v>36.088000000000001</v>
      </c>
      <c r="E12" s="79">
        <f ca="1">_xlfn.XLOOKUP($B12,Data_final_model_format!$A$6:$A$16,Data_final_model_format!$J$6:$J$16)</f>
        <v>31.18</v>
      </c>
      <c r="F12" s="194">
        <f t="shared" ca="1" si="3"/>
        <v>1.4042646028272869E-2</v>
      </c>
      <c r="G12" s="61" t="s">
        <v>160</v>
      </c>
      <c r="H12" s="193">
        <f>_xlfn.XLOOKUP($B12,'Company level efficiencies'!$B$7:$B$17,'Company level efficiencies'!$I$7:$I$17)</f>
        <v>0.01</v>
      </c>
      <c r="I12" s="169" t="str">
        <f t="shared" si="1"/>
        <v/>
      </c>
      <c r="K12" s="182" t="s">
        <v>161</v>
      </c>
    </row>
    <row r="13" spans="1:12" ht="12.75" customHeight="1">
      <c r="A13" s="16">
        <v>7</v>
      </c>
      <c r="B13" s="8" t="s">
        <v>108</v>
      </c>
      <c r="C13" s="70">
        <f>_xlfn.XLOOKUP($B13,NETTOTEX_WASTE!$A$8:$A$18,NETTOTEX_WASTE!$F$8:$F$18)</f>
        <v>5114.195692241</v>
      </c>
      <c r="D13" s="81">
        <f ca="1">_xlfn.XLOOKUP($B13,Data_final_model_format!$A$6:$A$16,Data_final_model_format!$B$6:$B$16)</f>
        <v>0</v>
      </c>
      <c r="E13" s="79">
        <f ca="1">_xlfn.XLOOKUP($B13,Data_final_model_format!$A$6:$A$16,Data_final_model_format!$J$6:$J$16)</f>
        <v>0</v>
      </c>
      <c r="F13" s="194">
        <f t="shared" ca="1" si="3"/>
        <v>0</v>
      </c>
      <c r="G13" s="61"/>
      <c r="H13" s="193">
        <f>_xlfn.XLOOKUP($B13,'Company level efficiencies'!$B$7:$B$17,'Company level efficiencies'!$I$7:$I$17)</f>
        <v>0.08</v>
      </c>
      <c r="I13" s="169" t="str">
        <f t="shared" si="1"/>
        <v/>
      </c>
      <c r="K13" s="182" t="s">
        <v>162</v>
      </c>
    </row>
    <row r="14" spans="1:12" ht="12.75" customHeight="1">
      <c r="A14" s="17">
        <v>8</v>
      </c>
      <c r="B14" s="8" t="s">
        <v>109</v>
      </c>
      <c r="C14" s="70">
        <f>_xlfn.XLOOKUP($B14,NETTOTEX_WASTE!$A$8:$A$18,NETTOTEX_WASTE!$F$8:$F$18)</f>
        <v>12775.473797822482</v>
      </c>
      <c r="D14" s="81">
        <f ca="1">_xlfn.XLOOKUP($B14,Data_final_model_format!$A$6:$A$16,Data_final_model_format!$B$6:$B$16)</f>
        <v>0</v>
      </c>
      <c r="E14" s="79">
        <f ca="1">_xlfn.XLOOKUP($B14,Data_final_model_format!$A$6:$A$16,Data_final_model_format!$J$6:$J$16)</f>
        <v>0</v>
      </c>
      <c r="F14" s="194">
        <f t="shared" ca="1" si="3"/>
        <v>0</v>
      </c>
      <c r="G14" s="61"/>
      <c r="H14" s="193">
        <f>_xlfn.XLOOKUP($B14,'Company level efficiencies'!$B$7:$B$17,'Company level efficiencies'!$I$7:$I$17)</f>
        <v>0.1</v>
      </c>
      <c r="I14" s="169" t="str">
        <f t="shared" si="1"/>
        <v/>
      </c>
      <c r="K14" s="182" t="s">
        <v>162</v>
      </c>
    </row>
    <row r="15" spans="1:12" ht="12.75" customHeight="1">
      <c r="A15" s="16">
        <v>9</v>
      </c>
      <c r="B15" s="8" t="s">
        <v>110</v>
      </c>
      <c r="C15" s="70">
        <f>_xlfn.XLOOKUP($B15,NETTOTEX_WASTE!$A$8:$A$18,NETTOTEX_WASTE!$F$8:$F$18)</f>
        <v>8993.1795747355063</v>
      </c>
      <c r="D15" s="81">
        <f ca="1">_xlfn.XLOOKUP($B15,Data_final_model_format!$A$6:$A$16,Data_final_model_format!$B$6:$B$16)</f>
        <v>33.19212301677242</v>
      </c>
      <c r="E15" s="79">
        <f ca="1">_xlfn.XLOOKUP($B15,Data_final_model_format!$A$6:$A$16,Data_final_model_format!$J$6:$J$16)</f>
        <v>33.19212301677242</v>
      </c>
      <c r="F15" s="194">
        <f t="shared" ca="1" si="3"/>
        <v>3.6908106572250466E-3</v>
      </c>
      <c r="G15" s="61" t="s">
        <v>158</v>
      </c>
      <c r="H15" s="193">
        <v>0</v>
      </c>
      <c r="I15" s="169">
        <f t="shared" ca="1" si="1"/>
        <v>33.19212301677242</v>
      </c>
      <c r="K15" s="182" t="s">
        <v>163</v>
      </c>
    </row>
    <row r="16" spans="1:12" ht="12.75" customHeight="1">
      <c r="A16" s="17">
        <v>10</v>
      </c>
      <c r="B16" s="8" t="s">
        <v>111</v>
      </c>
      <c r="C16" s="70">
        <f>_xlfn.XLOOKUP($B16,NETTOTEX_WASTE!$A$8:$A$18,NETTOTEX_WASTE!$F$8:$F$18)</f>
        <v>3717.8809591462623</v>
      </c>
      <c r="D16" s="81">
        <f ca="1">_xlfn.XLOOKUP($B16,Data_final_model_format!$A$6:$A$16,Data_final_model_format!$B$6:$B$16)</f>
        <v>0</v>
      </c>
      <c r="E16" s="79">
        <f ca="1">_xlfn.XLOOKUP($B16,Data_final_model_format!$A$6:$A$16,Data_final_model_format!$J$6:$J$16)</f>
        <v>0</v>
      </c>
      <c r="F16" s="194">
        <f t="shared" ca="1" si="3"/>
        <v>0</v>
      </c>
      <c r="G16" s="61"/>
      <c r="H16" s="193">
        <f>_xlfn.XLOOKUP($B16,'Company level efficiencies'!$B$7:$B$17,'Company level efficiencies'!$I$7:$I$17)</f>
        <v>0.1</v>
      </c>
      <c r="I16" s="169" t="str">
        <f t="shared" si="1"/>
        <v/>
      </c>
      <c r="K16" s="182" t="s">
        <v>162</v>
      </c>
    </row>
    <row r="17" spans="1:11" ht="12.75" customHeight="1">
      <c r="A17" s="16">
        <v>11</v>
      </c>
      <c r="B17" s="8" t="s">
        <v>112</v>
      </c>
      <c r="C17" s="70">
        <f>_xlfn.XLOOKUP($B17,NETTOTEX_WASTE!$A$8:$A$18,NETTOTEX_WASTE!$F$8:$F$18)</f>
        <v>4605.5684455095561</v>
      </c>
      <c r="D17" s="81">
        <f ca="1">_xlfn.XLOOKUP($B17,Data_final_model_format!$A$6:$A$16,Data_final_model_format!$B$6:$B$16)</f>
        <v>6.0625711999999998</v>
      </c>
      <c r="E17" s="79">
        <f ca="1">_xlfn.XLOOKUP($B17,Data_final_model_format!$A$6:$A$16,Data_final_model_format!$J$6:$J$16)</f>
        <v>6.0625711999999998</v>
      </c>
      <c r="F17" s="80">
        <f t="shared" ca="1" si="3"/>
        <v>1.3163567693605827E-3</v>
      </c>
      <c r="G17" s="15" t="s">
        <v>158</v>
      </c>
      <c r="H17" s="69">
        <f>_xlfn.XLOOKUP($B17,'Company level efficiencies'!$B$7:$B$17,'Company level efficiencies'!$I$7:$I$17)</f>
        <v>0.05</v>
      </c>
      <c r="I17" s="169">
        <f t="shared" ca="1" si="1"/>
        <v>5.7594426399999996</v>
      </c>
      <c r="K17" s="182" t="s">
        <v>159</v>
      </c>
    </row>
    <row r="18" spans="1:11" ht="12.75" customHeight="1">
      <c r="A18" s="3"/>
      <c r="B18" s="14" t="s">
        <v>120</v>
      </c>
      <c r="C18" s="71">
        <f>SUM(C7:C17)</f>
        <v>58682.968042696673</v>
      </c>
      <c r="D18" s="72">
        <f ca="1">SUM(D7:D17)</f>
        <v>162.68411238958015</v>
      </c>
      <c r="E18" s="71">
        <f ca="1">SUM(E7:E17)</f>
        <v>162.27599403680068</v>
      </c>
      <c r="F18" s="23"/>
      <c r="G18" s="15"/>
      <c r="H18" s="26"/>
      <c r="I18" s="15" t="str">
        <f t="shared" si="1"/>
        <v/>
      </c>
      <c r="K18" s="183"/>
    </row>
    <row r="19" spans="1:11" ht="12.75" customHeight="1"/>
  </sheetData>
  <mergeCells count="1">
    <mergeCell ref="A4:L4"/>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8A6FFC5-B66E-455E-ADD3-4BF65F6D9C88}">
          <x14:formula1>
            <xm:f>'DROPDOWN LISTS'!$F$5:$F$7</xm:f>
          </x14:formula1>
          <xm:sqref>G7:G18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76FE1-6CF9-43B2-A1E0-3790C81541D9}">
  <sheetPr>
    <tabColor rgb="FFCCCCCE"/>
  </sheetPr>
  <dimension ref="A1:AE81"/>
  <sheetViews>
    <sheetView showGridLines="0" zoomScale="80" zoomScaleNormal="80" zoomScaleSheetLayoutView="30" workbookViewId="0"/>
  </sheetViews>
  <sheetFormatPr defaultRowHeight="12.75"/>
  <cols>
    <col min="1" max="1" width="19.42578125" customWidth="1"/>
    <col min="2" max="2" width="21.140625" customWidth="1"/>
    <col min="3" max="3" width="19.28515625" customWidth="1"/>
    <col min="4" max="4" width="14" customWidth="1"/>
    <col min="5" max="6" width="13.5703125" customWidth="1"/>
    <col min="7" max="9" width="12.140625" customWidth="1"/>
    <col min="10" max="11" width="14.140625" customWidth="1"/>
    <col min="12" max="12" width="13.42578125" bestFit="1" customWidth="1"/>
    <col min="13" max="13" width="17.5703125" customWidth="1"/>
    <col min="14" max="14" width="12.140625" customWidth="1"/>
    <col min="15" max="15" width="17.5703125" customWidth="1"/>
    <col min="16" max="16" width="14.140625" customWidth="1"/>
    <col min="17" max="17" width="30.7109375" customWidth="1"/>
    <col min="18" max="18" width="11.140625" customWidth="1"/>
    <col min="19" max="20" width="17.5703125" customWidth="1"/>
    <col min="21" max="21" width="14.140625" customWidth="1"/>
    <col min="22" max="22" width="30.7109375" customWidth="1"/>
    <col min="23" max="23" width="11.140625" customWidth="1"/>
    <col min="24" max="25" width="13.28515625" customWidth="1"/>
    <col min="26" max="26" width="18.140625" customWidth="1"/>
    <col min="27" max="27" width="21.5703125" customWidth="1"/>
  </cols>
  <sheetData>
    <row r="1" spans="1:31" s="2" customFormat="1" ht="30.75">
      <c r="A1" s="1" t="e">
        <f ca="1" xml:space="preserve"> RIGHT(CELL("filename", $A$1), LEN(CELL("filename", $A$1)) - SEARCH("]", CELL("filename", $A$1)))</f>
        <v>#VALUE!</v>
      </c>
      <c r="B1" s="1"/>
      <c r="C1" s="1"/>
      <c r="D1" s="1"/>
      <c r="E1" s="1"/>
      <c r="F1" s="1"/>
      <c r="G1" s="1"/>
      <c r="H1" s="1"/>
      <c r="I1" s="1"/>
      <c r="J1" s="1"/>
      <c r="K1" s="1"/>
      <c r="L1" s="1"/>
      <c r="M1" s="1"/>
      <c r="N1" s="1"/>
      <c r="O1" s="1"/>
      <c r="P1" s="1"/>
      <c r="Q1" s="1"/>
      <c r="R1" s="1"/>
      <c r="S1" s="1"/>
      <c r="T1" s="1"/>
      <c r="U1" s="1"/>
      <c r="V1" s="1"/>
      <c r="W1"/>
      <c r="X1"/>
      <c r="Y1"/>
      <c r="Z1"/>
      <c r="AA1"/>
      <c r="AB1"/>
      <c r="AC1"/>
      <c r="AD1"/>
      <c r="AE1"/>
    </row>
    <row r="2" spans="1:31" ht="12.75" customHeight="1"/>
    <row r="3" spans="1:31" ht="12.75" customHeight="1">
      <c r="A3" s="153"/>
      <c r="B3" s="261" t="s">
        <v>164</v>
      </c>
      <c r="C3" s="263"/>
      <c r="E3" s="261" t="s">
        <v>165</v>
      </c>
      <c r="F3" s="262"/>
      <c r="G3" s="262"/>
      <c r="H3" s="263"/>
      <c r="J3" s="264" t="s">
        <v>166</v>
      </c>
      <c r="K3" s="264"/>
      <c r="L3" s="264"/>
      <c r="M3" s="264"/>
      <c r="O3" s="252" t="s">
        <v>167</v>
      </c>
      <c r="P3" s="253"/>
      <c r="Q3" s="253"/>
      <c r="R3" s="253"/>
      <c r="S3" s="253"/>
      <c r="T3" s="254"/>
    </row>
    <row r="4" spans="1:31" s="31" customFormat="1" ht="118.15">
      <c r="A4" s="172" t="s">
        <v>138</v>
      </c>
      <c r="B4" s="150" t="s">
        <v>168</v>
      </c>
      <c r="C4" s="139" t="s">
        <v>169</v>
      </c>
      <c r="E4" s="139" t="s">
        <v>170</v>
      </c>
      <c r="F4" s="139" t="s">
        <v>171</v>
      </c>
      <c r="G4" s="139" t="s">
        <v>172</v>
      </c>
      <c r="H4" s="139" t="s">
        <v>173</v>
      </c>
      <c r="I4"/>
      <c r="J4" s="139" t="s">
        <v>174</v>
      </c>
      <c r="K4" s="139" t="s">
        <v>175</v>
      </c>
      <c r="L4" s="139" t="s">
        <v>176</v>
      </c>
      <c r="M4" s="139" t="s">
        <v>177</v>
      </c>
      <c r="N4"/>
      <c r="O4" s="255"/>
      <c r="P4" s="256"/>
      <c r="Q4" s="256"/>
      <c r="R4" s="256"/>
      <c r="S4" s="256"/>
      <c r="T4" s="257"/>
    </row>
    <row r="5" spans="1:31" ht="12.75" customHeight="1">
      <c r="A5" s="154" t="s">
        <v>82</v>
      </c>
      <c r="B5" s="155">
        <f ca="1">_xlfn.XLOOKUP($A5,'Materiality &amp; shallow dive'!$B$7:$B$17,'Materiality &amp; shallow dive'!$D$7:$D$17)</f>
        <v>17.021000000000001</v>
      </c>
      <c r="C5" s="156">
        <f ca="1">_xlfn.XLOOKUP($A5,'Materiality &amp; shallow dive'!$B$7:$B$17,'Materiality &amp; shallow dive'!$E$7:$E$17)</f>
        <v>17.021000000000001</v>
      </c>
      <c r="E5" s="157">
        <f ca="1">IF(_xlfn.XLOOKUP($A5,Data_final_model_format!$A$6:$A$16,Data_final_model_format!$K$6:$K$16)=0,"",(_xlfn.XLOOKUP($A5,Data_final_model_format!$A$6:$A$16,Data_final_model_format!$K$6:$K$16)))</f>
        <v>40</v>
      </c>
      <c r="F5" s="158">
        <f ca="1">IFERROR(C5*1000000/E5,"")</f>
        <v>425525</v>
      </c>
      <c r="G5" s="46">
        <f ca="1">IFERROR(E5*(F$17/1000000),"")</f>
        <v>45.738958032287087</v>
      </c>
      <c r="H5" s="46">
        <f ca="1">IFERROR(G5-C5,"")</f>
        <v>28.717958032287086</v>
      </c>
      <c r="J5" s="46" t="s">
        <v>178</v>
      </c>
      <c r="K5" s="174">
        <f>_xlfn.XLOOKUP(A5,'Materiality &amp; shallow dive'!B7:B17,'Materiality &amp; shallow dive'!H7:H17)</f>
        <v>0</v>
      </c>
      <c r="L5" s="56">
        <v>0</v>
      </c>
      <c r="M5" s="46" cm="1">
        <f t="array" aca="1" ref="M5" ca="1">_xlfn.IFS(J5="Shallow Dive",C5*(1-K5),J5="Deep Dive",B5*(1-L5),J5="","")</f>
        <v>17.021000000000001</v>
      </c>
      <c r="O5" s="255"/>
      <c r="P5" s="256"/>
      <c r="Q5" s="256"/>
      <c r="R5" s="256"/>
      <c r="S5" s="256"/>
      <c r="T5" s="257"/>
    </row>
    <row r="6" spans="1:31" ht="12.75" customHeight="1">
      <c r="A6" s="154" t="s">
        <v>103</v>
      </c>
      <c r="B6" s="155">
        <f ca="1">_xlfn.XLOOKUP($A6,'Materiality &amp; shallow dive'!$B$7:$B$17,'Materiality &amp; shallow dive'!$D$7:$D$17)</f>
        <v>19.995000000000001</v>
      </c>
      <c r="C6" s="156">
        <f ca="1">_xlfn.XLOOKUP($A6,'Materiality &amp; shallow dive'!$B$7:$B$17,'Materiality &amp; shallow dive'!$E$7:$E$17)</f>
        <v>19.995000000000001</v>
      </c>
      <c r="E6" s="157">
        <f ca="1">IF(_xlfn.XLOOKUP($A6,Data_final_model_format!$A$6:$A$16,Data_final_model_format!$K$6:$K$16)=0,"",(_xlfn.XLOOKUP($A6,Data_final_model_format!$A$6:$A$16,Data_final_model_format!$K$6:$K$16)))</f>
        <v>10.934999999999999</v>
      </c>
      <c r="F6" s="158">
        <f t="shared" ref="F6:F15" ca="1" si="0">IFERROR(C6*1000000/E6,"")</f>
        <v>1828532.2359396436</v>
      </c>
      <c r="G6" s="46">
        <f t="shared" ref="G6:G15" ca="1" si="1">IFERROR(E6*(F$17/1000000),"")</f>
        <v>12.503887652076481</v>
      </c>
      <c r="H6" s="46">
        <f t="shared" ref="H6:H15" ca="1" si="2">IFERROR(G6-C6,"")</f>
        <v>-7.4911123479235204</v>
      </c>
      <c r="J6" s="46" t="s">
        <v>179</v>
      </c>
      <c r="K6" s="174">
        <f>_xlfn.XLOOKUP(A6,'Materiality &amp; shallow dive'!B8:B18,'Materiality &amp; shallow dive'!H8:H18)</f>
        <v>0</v>
      </c>
      <c r="L6" s="56">
        <v>0.3</v>
      </c>
      <c r="M6" s="46" cm="1">
        <f t="array" aca="1" ref="M6" ca="1">_xlfn.IFS(J6="Shallow Dive",C6*(1-K6),J6="Deep Dive",B6*(1-L6),J6="","")</f>
        <v>13.996499999999999</v>
      </c>
      <c r="O6" s="258"/>
      <c r="P6" s="259"/>
      <c r="Q6" s="259"/>
      <c r="R6" s="259"/>
      <c r="S6" s="259"/>
      <c r="T6" s="260"/>
    </row>
    <row r="7" spans="1:31" ht="12.75" customHeight="1">
      <c r="A7" s="154" t="s">
        <v>104</v>
      </c>
      <c r="B7" s="155">
        <f ca="1">_xlfn.XLOOKUP($A7,'Materiality &amp; shallow dive'!$B$7:$B$17,'Materiality &amp; shallow dive'!$D$7:$D$17)</f>
        <v>0</v>
      </c>
      <c r="C7" s="156">
        <f ca="1">_xlfn.XLOOKUP($A7,'Materiality &amp; shallow dive'!$B$7:$B$17,'Materiality &amp; shallow dive'!$E$7:$E$17)</f>
        <v>0</v>
      </c>
      <c r="E7" s="157" t="str">
        <f ca="1">IF(_xlfn.XLOOKUP($A7,Data_final_model_format!$A$6:$A$16,Data_final_model_format!$K$6:$K$16)=0,"",(_xlfn.XLOOKUP($A7,Data_final_model_format!$A$6:$A$16,Data_final_model_format!$K$6:$K$16)))</f>
        <v/>
      </c>
      <c r="F7" s="158" t="str">
        <f t="shared" ca="1" si="0"/>
        <v/>
      </c>
      <c r="G7" s="46" t="str">
        <f t="shared" ca="1" si="1"/>
        <v/>
      </c>
      <c r="H7" s="46" t="str">
        <f t="shared" ca="1" si="2"/>
        <v/>
      </c>
      <c r="J7" s="46"/>
      <c r="K7" s="174">
        <f>_xlfn.XLOOKUP(A7,'Materiality &amp; shallow dive'!B9:B19,'Materiality &amp; shallow dive'!H9:H19)</f>
        <v>0</v>
      </c>
      <c r="L7" s="56"/>
      <c r="M7" s="46" t="str" cm="1">
        <f t="array" aca="1" ref="M7" ca="1">_xlfn.IFS(J7="Shallow Dive",C7*(1-K7),J7="Deep Dive",B7*(1-L7),J7="","")</f>
        <v/>
      </c>
    </row>
    <row r="8" spans="1:31" ht="12.75" customHeight="1">
      <c r="A8" s="154" t="s">
        <v>105</v>
      </c>
      <c r="B8" s="155">
        <f ca="1">_xlfn.XLOOKUP($A8,'Materiality &amp; shallow dive'!$B$7:$B$17,'Materiality &amp; shallow dive'!$D$7:$D$17)</f>
        <v>19.670000000000002</v>
      </c>
      <c r="C8" s="156">
        <f ca="1">_xlfn.XLOOKUP($A8,'Materiality &amp; shallow dive'!$B$7:$B$17,'Materiality &amp; shallow dive'!$E$7:$E$17)</f>
        <v>19.670000000000002</v>
      </c>
      <c r="E8" s="157">
        <f ca="1">IF(_xlfn.XLOOKUP($A8,Data_final_model_format!$A$6:$A$16,Data_final_model_format!$K$6:$K$16)=0,"",(_xlfn.XLOOKUP($A8,Data_final_model_format!$A$6:$A$16,Data_final_model_format!$K$6:$K$16)))</f>
        <v>28.085000000000001</v>
      </c>
      <c r="F8" s="158">
        <f t="shared" ca="1" si="0"/>
        <v>700373.86505251913</v>
      </c>
      <c r="G8" s="46">
        <f ca="1">IFERROR(E8*(F$17/1000000),"")</f>
        <v>32.114465908419575</v>
      </c>
      <c r="H8" s="46">
        <f t="shared" ca="1" si="2"/>
        <v>12.444465908419573</v>
      </c>
      <c r="J8" s="46" t="s">
        <v>178</v>
      </c>
      <c r="K8" s="174">
        <f>_xlfn.XLOOKUP(A8,'Materiality &amp; shallow dive'!B10:B20,'Materiality &amp; shallow dive'!H10:H20)</f>
        <v>0.08</v>
      </c>
      <c r="L8" s="56">
        <v>0</v>
      </c>
      <c r="M8" s="46" cm="1">
        <f t="array" aca="1" ref="M8" ca="1">_xlfn.IFS(J8="Shallow Dive",C8*(1-K8),J8="Deep Dive",B8*(1-L8),J8="","")</f>
        <v>18.096400000000003</v>
      </c>
      <c r="U8" s="28"/>
    </row>
    <row r="9" spans="1:31" ht="12.75" customHeight="1">
      <c r="A9" s="154" t="s">
        <v>106</v>
      </c>
      <c r="B9" s="155">
        <f ca="1">_xlfn.XLOOKUP($A9,'Materiality &amp; shallow dive'!$B$7:$B$17,'Materiality &amp; shallow dive'!$D$7:$D$17)</f>
        <v>30.655418172807718</v>
      </c>
      <c r="C9" s="156">
        <f ca="1">_xlfn.XLOOKUP($A9,'Materiality &amp; shallow dive'!$B$7:$B$17,'Materiality &amp; shallow dive'!$E$7:$E$17)</f>
        <v>35.155299820028247</v>
      </c>
      <c r="E9" s="157">
        <f ca="1">IF(_xlfn.XLOOKUP($A9,Data_final_model_format!$A$6:$A$16,Data_final_model_format!$K$6:$K$16)=0,"",(_xlfn.XLOOKUP($A9,Data_final_model_format!$A$6:$A$16,Data_final_model_format!$K$6:$K$16)))</f>
        <v>23.943999999999999</v>
      </c>
      <c r="F9" s="158">
        <f t="shared" ca="1" si="0"/>
        <v>1468230.029236061</v>
      </c>
      <c r="G9" s="46">
        <f t="shared" ca="1" si="1"/>
        <v>27.379340278127049</v>
      </c>
      <c r="H9" s="46">
        <f t="shared" ca="1" si="2"/>
        <v>-7.775959541901198</v>
      </c>
      <c r="J9" s="46" t="s">
        <v>179</v>
      </c>
      <c r="K9" s="174">
        <f>_xlfn.XLOOKUP(A9,'Materiality &amp; shallow dive'!B11:B21,'Materiality &amp; shallow dive'!H11:H21)</f>
        <v>0.05</v>
      </c>
      <c r="L9" s="56">
        <v>0.1</v>
      </c>
      <c r="M9" s="46" cm="1">
        <f t="array" aca="1" ref="M9" ca="1">_xlfn.IFS(J9="Shallow Dive",C9*(1-K9),J9="Deep Dive",B9*(1-L9),J9="","")</f>
        <v>27.589876355526947</v>
      </c>
    </row>
    <row r="10" spans="1:31" ht="12.75" customHeight="1">
      <c r="A10" s="154" t="s">
        <v>107</v>
      </c>
      <c r="B10" s="155">
        <f ca="1">_xlfn.XLOOKUP($A10,'Materiality &amp; shallow dive'!$B$7:$B$17,'Materiality &amp; shallow dive'!$D$7:$D$17)</f>
        <v>36.088000000000001</v>
      </c>
      <c r="C10" s="156">
        <f ca="1">_xlfn.XLOOKUP($A10,'Materiality &amp; shallow dive'!$B$7:$B$17,'Materiality &amp; shallow dive'!$E$7:$E$17)</f>
        <v>31.18</v>
      </c>
      <c r="E10" s="157">
        <f ca="1">IF(_xlfn.XLOOKUP($A10,Data_final_model_format!$A$6:$A$16,Data_final_model_format!$K$6:$K$16)=0,"",(_xlfn.XLOOKUP($A10,Data_final_model_format!$A$6:$A$16,Data_final_model_format!$K$6:$K$16)))</f>
        <v>19.356000000000002</v>
      </c>
      <c r="F10" s="158">
        <f t="shared" ca="1" si="0"/>
        <v>1610870.0144657986</v>
      </c>
      <c r="G10" s="46">
        <f t="shared" ca="1" si="1"/>
        <v>22.133081791823724</v>
      </c>
      <c r="H10" s="46">
        <f t="shared" ca="1" si="2"/>
        <v>-9.046918208176276</v>
      </c>
      <c r="J10" s="46" t="s">
        <v>179</v>
      </c>
      <c r="K10" s="174">
        <f>_xlfn.XLOOKUP(A10,'Materiality &amp; shallow dive'!B12:B22,'Materiality &amp; shallow dive'!H12:H22)</f>
        <v>0.01</v>
      </c>
      <c r="L10" s="56">
        <v>0.1</v>
      </c>
      <c r="M10" s="46" cm="1">
        <f t="array" aca="1" ref="M10" ca="1">_xlfn.IFS(J10="Shallow Dive",C10*(1-K10),J10="Deep Dive",B10*(1-L10),J10="","")</f>
        <v>32.479199999999999</v>
      </c>
    </row>
    <row r="11" spans="1:31" ht="12.75" customHeight="1">
      <c r="A11" s="154" t="s">
        <v>108</v>
      </c>
      <c r="B11" s="155">
        <f ca="1">_xlfn.XLOOKUP($A11,'Materiality &amp; shallow dive'!$B$7:$B$17,'Materiality &amp; shallow dive'!$D$7:$D$17)</f>
        <v>0</v>
      </c>
      <c r="C11" s="156">
        <f ca="1">_xlfn.XLOOKUP($A11,'Materiality &amp; shallow dive'!$B$7:$B$17,'Materiality &amp; shallow dive'!$E$7:$E$17)</f>
        <v>0</v>
      </c>
      <c r="E11" s="157" t="str">
        <f ca="1">IF(_xlfn.XLOOKUP($A11,Data_final_model_format!$A$6:$A$16,Data_final_model_format!$K$6:$K$16)=0,"",(_xlfn.XLOOKUP($A11,Data_final_model_format!$A$6:$A$16,Data_final_model_format!$K$6:$K$16)))</f>
        <v/>
      </c>
      <c r="F11" s="158" t="str">
        <f t="shared" ca="1" si="0"/>
        <v/>
      </c>
      <c r="G11" s="46" t="str">
        <f t="shared" ca="1" si="1"/>
        <v/>
      </c>
      <c r="H11" s="46" t="str">
        <f t="shared" ca="1" si="2"/>
        <v/>
      </c>
      <c r="J11" s="46"/>
      <c r="K11" s="174">
        <f>_xlfn.XLOOKUP(A11,'Materiality &amp; shallow dive'!B13:B23,'Materiality &amp; shallow dive'!H13:H23)</f>
        <v>0.08</v>
      </c>
      <c r="L11" s="46"/>
      <c r="M11" s="46" t="str" cm="1">
        <f t="array" aca="1" ref="M11" ca="1">_xlfn.IFS(J11="Shallow Dive",C11*(1-K11),J11="Deep Dive",B11*(1-L11),J11="","")</f>
        <v/>
      </c>
    </row>
    <row r="12" spans="1:31" ht="12.75" customHeight="1">
      <c r="A12" s="154" t="s">
        <v>109</v>
      </c>
      <c r="B12" s="155">
        <f ca="1">_xlfn.XLOOKUP($A12,'Materiality &amp; shallow dive'!$B$7:$B$17,'Materiality &amp; shallow dive'!$D$7:$D$17)</f>
        <v>0</v>
      </c>
      <c r="C12" s="156">
        <f ca="1">_xlfn.XLOOKUP($A12,'Materiality &amp; shallow dive'!$B$7:$B$17,'Materiality &amp; shallow dive'!$E$7:$E$17)</f>
        <v>0</v>
      </c>
      <c r="E12" s="157" t="str">
        <f ca="1">IF(_xlfn.XLOOKUP($A12,Data_final_model_format!$A$6:$A$16,Data_final_model_format!$K$6:$K$16)=0,"",(_xlfn.XLOOKUP($A12,Data_final_model_format!$A$6:$A$16,Data_final_model_format!$K$6:$K$16)))</f>
        <v/>
      </c>
      <c r="F12" s="158" t="str">
        <f t="shared" ca="1" si="0"/>
        <v/>
      </c>
      <c r="G12" s="46" t="str">
        <f t="shared" ca="1" si="1"/>
        <v/>
      </c>
      <c r="H12" s="46" t="str">
        <f t="shared" ca="1" si="2"/>
        <v/>
      </c>
      <c r="J12" s="46"/>
      <c r="K12" s="174">
        <f>_xlfn.XLOOKUP(A12,'Materiality &amp; shallow dive'!B14:B24,'Materiality &amp; shallow dive'!H14:H24)</f>
        <v>0.1</v>
      </c>
      <c r="L12" s="46"/>
      <c r="M12" s="46" t="str" cm="1">
        <f t="array" aca="1" ref="M12" ca="1">_xlfn.IFS(J12="Shallow Dive",C12*(1-K12),J12="Deep Dive",B12*(1-L12),J12="","")</f>
        <v/>
      </c>
    </row>
    <row r="13" spans="1:31" ht="12.75" customHeight="1">
      <c r="A13" s="154" t="s">
        <v>110</v>
      </c>
      <c r="B13" s="155">
        <f ca="1">_xlfn.XLOOKUP($A13,'Materiality &amp; shallow dive'!$B$7:$B$17,'Materiality &amp; shallow dive'!$D$7:$D$17)</f>
        <v>33.19212301677242</v>
      </c>
      <c r="C13" s="156">
        <f ca="1">_xlfn.XLOOKUP($A13,'Materiality &amp; shallow dive'!$B$7:$B$17,'Materiality &amp; shallow dive'!$E$7:$E$17)</f>
        <v>33.19212301677242</v>
      </c>
      <c r="E13" s="157">
        <f ca="1">IF(_xlfn.XLOOKUP($A13,Data_final_model_format!$A$6:$A$16,Data_final_model_format!$K$6:$K$16)=0,"",(_xlfn.XLOOKUP($A13,Data_final_model_format!$A$6:$A$16,Data_final_model_format!$K$6:$K$16)))</f>
        <v>29.02744132766831</v>
      </c>
      <c r="F13" s="158">
        <f t="shared" ca="1" si="0"/>
        <v>1143473.9508071772</v>
      </c>
      <c r="G13" s="46">
        <f t="shared" ca="1" si="1"/>
        <v>33.192123016772413</v>
      </c>
      <c r="H13" s="46">
        <f t="shared" ca="1" si="2"/>
        <v>-7.1054273576010019E-15</v>
      </c>
      <c r="J13" s="46" t="s">
        <v>178</v>
      </c>
      <c r="K13" s="174">
        <f>_xlfn.XLOOKUP(A13,'Materiality &amp; shallow dive'!B15:B25,'Materiality &amp; shallow dive'!H15:H25)</f>
        <v>0</v>
      </c>
      <c r="L13" s="56"/>
      <c r="M13" s="46" cm="1">
        <f t="array" aca="1" ref="M13" ca="1">_xlfn.IFS(J13="Shallow Dive",C13*(1-K13),J13="Deep Dive",B13*(1-L13),J13="","")</f>
        <v>33.19212301677242</v>
      </c>
    </row>
    <row r="14" spans="1:31" ht="12.75" customHeight="1">
      <c r="A14" s="154" t="s">
        <v>111</v>
      </c>
      <c r="B14" s="155">
        <f ca="1">_xlfn.XLOOKUP($A14,'Materiality &amp; shallow dive'!$B$7:$B$17,'Materiality &amp; shallow dive'!$D$7:$D$17)</f>
        <v>0</v>
      </c>
      <c r="C14" s="156">
        <f ca="1">_xlfn.XLOOKUP($A14,'Materiality &amp; shallow dive'!$B$7:$B$17,'Materiality &amp; shallow dive'!$E$7:$E$17)</f>
        <v>0</v>
      </c>
      <c r="E14" s="157" t="str">
        <f ca="1">IF(_xlfn.XLOOKUP($A14,Data_final_model_format!$A$6:$A$16,Data_final_model_format!$K$6:$K$16)=0,"",(_xlfn.XLOOKUP($A14,Data_final_model_format!$A$6:$A$16,Data_final_model_format!$K$6:$K$16)))</f>
        <v/>
      </c>
      <c r="F14" s="158" t="str">
        <f t="shared" ca="1" si="0"/>
        <v/>
      </c>
      <c r="G14" s="46" t="str">
        <f t="shared" ca="1" si="1"/>
        <v/>
      </c>
      <c r="H14" s="46" t="str">
        <f t="shared" ca="1" si="2"/>
        <v/>
      </c>
      <c r="J14" s="46"/>
      <c r="K14" s="174">
        <f>_xlfn.XLOOKUP(A14,'Materiality &amp; shallow dive'!B16:B26,'Materiality &amp; shallow dive'!H16:H26)</f>
        <v>0.1</v>
      </c>
      <c r="L14" s="56"/>
      <c r="M14" s="46" t="str" cm="1">
        <f t="array" aca="1" ref="M14" ca="1">_xlfn.IFS(J14="Shallow Dive",C14*(1-K14),J14="Deep Dive",B14*(1-L14),J14="","")</f>
        <v/>
      </c>
    </row>
    <row r="15" spans="1:31" ht="12.75" customHeight="1">
      <c r="A15" s="154" t="s">
        <v>112</v>
      </c>
      <c r="B15" s="155">
        <f ca="1">_xlfn.XLOOKUP($A15,'Materiality &amp; shallow dive'!$B$7:$B$17,'Materiality &amp; shallow dive'!$D$7:$D$17)</f>
        <v>6.0625711999999998</v>
      </c>
      <c r="C15" s="156">
        <f ca="1">_xlfn.XLOOKUP($A15,'Materiality &amp; shallow dive'!$B$7:$B$17,'Materiality &amp; shallow dive'!$E$7:$E$17)</f>
        <v>6.0625711999999998</v>
      </c>
      <c r="E15" s="157">
        <f ca="1">IF(_xlfn.XLOOKUP($A15,Data_final_model_format!$A$6:$A$16,Data_final_model_format!$K$6:$K$16)=0,"",(_xlfn.XLOOKUP($A15,Data_final_model_format!$A$6:$A$16,Data_final_model_format!$K$6:$K$16)))</f>
        <v>16.422999999999998</v>
      </c>
      <c r="F15" s="158">
        <f t="shared" ca="1" si="0"/>
        <v>369151.26347196009</v>
      </c>
      <c r="G15" s="46">
        <f t="shared" ca="1" si="1"/>
        <v>18.779272694106268</v>
      </c>
      <c r="H15" s="46">
        <f t="shared" ca="1" si="2"/>
        <v>12.716701494106267</v>
      </c>
      <c r="J15" s="46" t="s">
        <v>178</v>
      </c>
      <c r="K15" s="174">
        <f>_xlfn.XLOOKUP(A15,'Materiality &amp; shallow dive'!B17:B27,'Materiality &amp; shallow dive'!H17:H27)</f>
        <v>0.05</v>
      </c>
      <c r="L15" s="56">
        <v>0</v>
      </c>
      <c r="M15" s="46" cm="1">
        <f t="array" aca="1" ref="M15" ca="1">_xlfn.IFS(J15="Shallow Dive",C15*(1-K15),J15="Deep Dive",B15*(1-L15),J15="","")</f>
        <v>5.7594426399999996</v>
      </c>
    </row>
    <row r="16" spans="1:31" ht="12.75" customHeight="1">
      <c r="A16" s="176" t="s">
        <v>180</v>
      </c>
      <c r="B16" s="177">
        <f ca="1">SUM(B5:B15)</f>
        <v>162.68411238958015</v>
      </c>
      <c r="C16" s="178">
        <f ca="1">SUM(C5:C15)</f>
        <v>162.27599403680068</v>
      </c>
      <c r="E16" s="178">
        <f ca="1">SUM(E5:E15)</f>
        <v>167.77044132766832</v>
      </c>
      <c r="F16" s="179"/>
      <c r="G16" s="178">
        <f ca="1">SUM(G5:G15)</f>
        <v>191.8411293736126</v>
      </c>
      <c r="H16" s="178">
        <f ca="1">SUM(H5:H15)</f>
        <v>29.565135336811927</v>
      </c>
      <c r="J16" s="178"/>
      <c r="K16" s="180"/>
      <c r="L16" s="179">
        <f>SUM(L5:L15)</f>
        <v>0.5</v>
      </c>
      <c r="M16" s="179">
        <f ca="1">SUM(M5:M15)</f>
        <v>148.13454201229936</v>
      </c>
    </row>
    <row r="17" spans="1:27" ht="12.75" customHeight="1">
      <c r="A17" s="176" t="s">
        <v>181</v>
      </c>
      <c r="B17" s="177"/>
      <c r="C17" s="178"/>
      <c r="E17" s="178"/>
      <c r="F17" s="179">
        <f ca="1">MEDIAN(F5:F15)</f>
        <v>1143473.9508071772</v>
      </c>
      <c r="G17" s="178">
        <f ca="1">MEDIAN(G5:G15)</f>
        <v>27.379340278127049</v>
      </c>
      <c r="H17" s="178"/>
      <c r="J17" s="178"/>
      <c r="K17" s="180"/>
      <c r="L17" s="179"/>
      <c r="M17" s="179">
        <f ca="1">MEDIAN(M5:M15)</f>
        <v>18.096400000000003</v>
      </c>
    </row>
    <row r="18" spans="1:27" ht="12.75" customHeight="1">
      <c r="K18" s="38"/>
      <c r="M18" s="37"/>
      <c r="U18" s="37"/>
      <c r="V18" s="37"/>
      <c r="X18" s="37"/>
      <c r="Y18" s="37"/>
      <c r="Z18" s="37"/>
      <c r="AA18" s="37"/>
    </row>
    <row r="20" spans="1:27" ht="13.15">
      <c r="B20" s="261" t="s">
        <v>182</v>
      </c>
      <c r="C20" s="262"/>
      <c r="D20" s="262"/>
      <c r="E20" s="263"/>
    </row>
    <row r="21" spans="1:27" ht="105">
      <c r="A21" s="172" t="s">
        <v>138</v>
      </c>
      <c r="B21" s="139" t="s">
        <v>170</v>
      </c>
      <c r="C21" s="139" t="s">
        <v>171</v>
      </c>
      <c r="D21" s="139" t="s">
        <v>183</v>
      </c>
      <c r="E21" s="139" t="s">
        <v>173</v>
      </c>
      <c r="F21" s="31"/>
      <c r="L21" s="38"/>
      <c r="M21" s="38"/>
      <c r="O21" s="37"/>
      <c r="P21" s="37"/>
      <c r="Q21" s="37"/>
    </row>
    <row r="22" spans="1:27" ht="14.25">
      <c r="A22" s="154" t="s">
        <v>82</v>
      </c>
      <c r="B22" s="157">
        <f ca="1">_xlfn.XLOOKUP($A22,Data_final_model_format!$A$6:$A$16,Data_final_model_format!$K$6:$K$16)</f>
        <v>40</v>
      </c>
      <c r="C22" s="158">
        <f ca="1">_xlfn.XLOOKUP($A22,$A$5:$A$15,$F$5:$F$15)</f>
        <v>425525</v>
      </c>
      <c r="D22" s="46">
        <f t="shared" ref="D22:D28" ca="1" si="3">($B$34*$C22)+$C$34</f>
        <v>29.812264218551555</v>
      </c>
      <c r="E22" s="46">
        <f ca="1">$D22-(_xlfn.XLOOKUP($A22,$A$5:$A$15,$C$5:$C$15))</f>
        <v>12.791264218551554</v>
      </c>
      <c r="L22" s="37"/>
      <c r="M22" s="37"/>
      <c r="O22" s="37"/>
      <c r="P22" s="39"/>
      <c r="Q22" s="39"/>
      <c r="R22" s="37"/>
      <c r="T22" s="39"/>
      <c r="U22" s="37"/>
    </row>
    <row r="23" spans="1:27" ht="13.15">
      <c r="A23" s="154" t="s">
        <v>103</v>
      </c>
      <c r="B23" s="157">
        <f ca="1">_xlfn.XLOOKUP($A23,Data_final_model_format!$A$6:$A$16,Data_final_model_format!$K$6:$K$16)</f>
        <v>10.934999999999999</v>
      </c>
      <c r="C23" s="158">
        <f t="shared" ref="C23:C28" ca="1" si="4">_xlfn.XLOOKUP($A23,$A$5:$A$15,$F$5:$F$15)</f>
        <v>1828532.2359396436</v>
      </c>
      <c r="D23" s="46">
        <f t="shared" ca="1" si="3"/>
        <v>17.244152986674326</v>
      </c>
      <c r="E23" s="46">
        <f t="shared" ref="E23:E28" ca="1" si="5">$D23-(_xlfn.XLOOKUP($A23,$A$5:$A$15,$C$5:$C$15))</f>
        <v>-2.7508470133256751</v>
      </c>
    </row>
    <row r="24" spans="1:27" ht="13.15">
      <c r="A24" s="154" t="s">
        <v>105</v>
      </c>
      <c r="B24" s="157">
        <f ca="1">_xlfn.XLOOKUP($A24,Data_final_model_format!$A$6:$A$16,Data_final_model_format!$K$6:$K$16)</f>
        <v>28.085000000000001</v>
      </c>
      <c r="C24" s="158">
        <f t="shared" ca="1" si="4"/>
        <v>700373.86505251913</v>
      </c>
      <c r="D24" s="46">
        <f t="shared" ca="1" si="3"/>
        <v>27.350173489830695</v>
      </c>
      <c r="E24" s="46">
        <f t="shared" ca="1" si="5"/>
        <v>7.6801734898306933</v>
      </c>
    </row>
    <row r="25" spans="1:27" ht="13.15">
      <c r="A25" s="154" t="s">
        <v>106</v>
      </c>
      <c r="B25" s="157">
        <f ca="1">_xlfn.XLOOKUP($A25,Data_final_model_format!$A$6:$A$16,Data_final_model_format!$K$6:$K$16)</f>
        <v>23.943999999999999</v>
      </c>
      <c r="C25" s="158">
        <f t="shared" ca="1" si="4"/>
        <v>1468230.029236061</v>
      </c>
      <c r="D25" s="46">
        <f t="shared" ca="1" si="3"/>
        <v>20.471733069615716</v>
      </c>
      <c r="E25" s="46">
        <f t="shared" ca="1" si="5"/>
        <v>-14.683566750412531</v>
      </c>
    </row>
    <row r="26" spans="1:27" ht="13.15">
      <c r="A26" s="154" t="s">
        <v>107</v>
      </c>
      <c r="B26" s="157">
        <f ca="1">_xlfn.XLOOKUP($A26,Data_final_model_format!$A$6:$A$16,Data_final_model_format!$K$6:$K$16)</f>
        <v>19.356000000000002</v>
      </c>
      <c r="C26" s="158">
        <f t="shared" ca="1" si="4"/>
        <v>1610870.0144657986</v>
      </c>
      <c r="D26" s="46">
        <f t="shared" ca="1" si="3"/>
        <v>19.193966886692202</v>
      </c>
      <c r="E26" s="46">
        <f t="shared" ca="1" si="5"/>
        <v>-11.986033113307798</v>
      </c>
    </row>
    <row r="27" spans="1:27" ht="13.15">
      <c r="A27" s="154" t="s">
        <v>110</v>
      </c>
      <c r="B27" s="157">
        <f ca="1">_xlfn.XLOOKUP($A27,Data_final_model_format!$A$6:$A$16,Data_final_model_format!$K$6:$K$16)</f>
        <v>29.02744132766831</v>
      </c>
      <c r="C27" s="158">
        <f t="shared" ca="1" si="4"/>
        <v>1143473.9508071772</v>
      </c>
      <c r="D27" s="46">
        <f t="shared" ca="1" si="3"/>
        <v>23.380891634424462</v>
      </c>
      <c r="E27" s="46">
        <f t="shared" ca="1" si="5"/>
        <v>-9.8112313823479589</v>
      </c>
    </row>
    <row r="28" spans="1:27" ht="13.15">
      <c r="A28" s="154" t="s">
        <v>112</v>
      </c>
      <c r="B28" s="157">
        <f ca="1">_xlfn.XLOOKUP($A28,Data_final_model_format!$A$6:$A$16,Data_final_model_format!$K$6:$K$16)</f>
        <v>16.422999999999998</v>
      </c>
      <c r="C28" s="158">
        <f t="shared" ca="1" si="4"/>
        <v>369151.26347196009</v>
      </c>
      <c r="D28" s="46">
        <f t="shared" ca="1" si="3"/>
        <v>30.317259041879339</v>
      </c>
      <c r="E28" s="46">
        <f t="shared" ca="1" si="5"/>
        <v>24.254687841879338</v>
      </c>
    </row>
    <row r="29" spans="1:27" ht="13.15">
      <c r="A29" s="176" t="s">
        <v>180</v>
      </c>
      <c r="B29" s="178">
        <f ca="1">SUM(B22:B28)</f>
        <v>167.77044132766832</v>
      </c>
      <c r="C29" s="179"/>
      <c r="D29" s="178">
        <f ca="1">SUM(D22:D28)</f>
        <v>167.77044132766832</v>
      </c>
      <c r="E29" s="178">
        <f ca="1">SUM(E22:E28)</f>
        <v>5.4944472908676225</v>
      </c>
    </row>
    <row r="30" spans="1:27" ht="13.15">
      <c r="A30" s="176" t="s">
        <v>181</v>
      </c>
      <c r="B30" s="178"/>
      <c r="C30" s="179">
        <f ca="1">MEDIAN(C22:C28)</f>
        <v>1143473.9508071772</v>
      </c>
      <c r="D30" s="178">
        <f ca="1">MEDIAN(D22:D28)</f>
        <v>23.380891634424462</v>
      </c>
      <c r="E30" s="178"/>
    </row>
    <row r="33" spans="1:14" ht="13.15">
      <c r="A33" s="3"/>
      <c r="B33" s="33" t="s">
        <v>184</v>
      </c>
      <c r="C33" s="33" t="s">
        <v>144</v>
      </c>
    </row>
    <row r="34" spans="1:14" ht="13.15">
      <c r="A34" s="16" t="s">
        <v>185</v>
      </c>
      <c r="B34" s="27" cm="1">
        <f t="array" aca="1" ref="B34:C34" ca="1">LINEST(B22:B28,C22:C28)</f>
        <v>-8.9579803367585039E-6</v>
      </c>
      <c r="C34" s="27">
        <f ca="1"/>
        <v>33.624108801350715</v>
      </c>
    </row>
    <row r="35" spans="1:14" ht="14.25">
      <c r="A35" s="37"/>
      <c r="B35" s="37"/>
      <c r="C35" s="37"/>
      <c r="E35" s="37"/>
      <c r="F35" s="37"/>
    </row>
    <row r="47" spans="1:14" ht="15">
      <c r="A47" s="251"/>
      <c r="B47" s="251"/>
      <c r="C47" s="251"/>
      <c r="D47" s="251"/>
      <c r="E47" s="251"/>
      <c r="F47" s="251"/>
      <c r="G47" s="251"/>
      <c r="H47" s="251"/>
      <c r="I47" s="251"/>
      <c r="J47" s="251"/>
      <c r="K47" s="251"/>
      <c r="L47" s="251"/>
      <c r="M47" s="251"/>
      <c r="N47" s="192"/>
    </row>
    <row r="81" ht="40.9" customHeight="1"/>
  </sheetData>
  <mergeCells count="6">
    <mergeCell ref="A47:M47"/>
    <mergeCell ref="O3:T6"/>
    <mergeCell ref="B20:E20"/>
    <mergeCell ref="B3:C3"/>
    <mergeCell ref="J3:M3"/>
    <mergeCell ref="E3:H3"/>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1A8C7-4D79-461C-A868-91017CED4359}">
  <sheetPr>
    <tabColor rgb="FFCCCCCE"/>
  </sheetPr>
  <dimension ref="A1:N56"/>
  <sheetViews>
    <sheetView showGridLines="0" zoomScale="80" zoomScaleNormal="80" workbookViewId="0"/>
  </sheetViews>
  <sheetFormatPr defaultRowHeight="12.75"/>
  <cols>
    <col min="1" max="1" width="4.42578125" customWidth="1"/>
    <col min="2" max="2" width="7" customWidth="1"/>
    <col min="3" max="3" width="21" customWidth="1"/>
    <col min="4" max="4" width="75.5703125" style="36" customWidth="1"/>
    <col min="5" max="7" width="15.5703125" style="36" customWidth="1"/>
    <col min="8" max="8" width="14.140625" style="36" customWidth="1"/>
    <col min="10" max="10" width="24.140625" customWidth="1"/>
    <col min="11" max="11" width="75.5703125" customWidth="1"/>
    <col min="12" max="14" width="15.5703125" customWidth="1"/>
  </cols>
  <sheetData>
    <row r="1" spans="1:14" s="2" customFormat="1" ht="30.75">
      <c r="A1" s="1" t="s">
        <v>186</v>
      </c>
      <c r="B1" s="1"/>
      <c r="C1" s="64"/>
      <c r="D1" s="64"/>
      <c r="E1" s="64"/>
      <c r="F1" s="279"/>
      <c r="G1" s="279"/>
      <c r="H1" s="1"/>
      <c r="I1" s="1"/>
      <c r="J1" s="1"/>
      <c r="K1" s="64"/>
      <c r="L1" s="64"/>
      <c r="M1" s="279"/>
      <c r="N1" s="279"/>
    </row>
    <row r="2" spans="1:14" ht="13.15">
      <c r="C2" s="241"/>
      <c r="D2" s="241"/>
      <c r="E2" s="241"/>
      <c r="F2" s="241"/>
      <c r="G2" s="241"/>
      <c r="H2"/>
      <c r="J2" s="242" t="s">
        <v>187</v>
      </c>
      <c r="K2" s="241"/>
      <c r="L2" s="241"/>
      <c r="M2" s="241"/>
      <c r="N2" s="241"/>
    </row>
    <row r="3" spans="1:14" ht="13.15">
      <c r="C3" s="141" t="s">
        <v>138</v>
      </c>
      <c r="D3" s="104" t="str">
        <f>Data_final_model_format!A7</f>
        <v>WSH</v>
      </c>
      <c r="E3" s="107"/>
      <c r="F3" s="105"/>
      <c r="G3" s="105"/>
      <c r="J3" s="141" t="s">
        <v>138</v>
      </c>
      <c r="K3" s="104" t="s">
        <v>103</v>
      </c>
      <c r="L3" s="107"/>
      <c r="M3" s="105"/>
      <c r="N3" s="105"/>
    </row>
    <row r="4" spans="1:14" ht="26.25">
      <c r="C4" s="141" t="s">
        <v>188</v>
      </c>
      <c r="D4" s="108" t="s">
        <v>189</v>
      </c>
      <c r="E4" s="107"/>
      <c r="F4" s="106"/>
      <c r="G4" s="105"/>
      <c r="J4" s="141" t="s">
        <v>188</v>
      </c>
      <c r="K4" s="108" t="s">
        <v>189</v>
      </c>
      <c r="L4" s="107"/>
      <c r="M4" s="106"/>
      <c r="N4" s="105"/>
    </row>
    <row r="5" spans="1:14" ht="26.25">
      <c r="C5" s="141" t="s">
        <v>190</v>
      </c>
      <c r="D5" s="108" t="s">
        <v>191</v>
      </c>
      <c r="E5" s="107"/>
      <c r="F5" s="106"/>
      <c r="G5" s="105"/>
      <c r="J5" s="141" t="s">
        <v>190</v>
      </c>
      <c r="K5" s="108" t="s">
        <v>191</v>
      </c>
      <c r="L5" s="107"/>
      <c r="M5" s="106"/>
      <c r="N5" s="105"/>
    </row>
    <row r="6" spans="1:14" ht="13.15">
      <c r="C6" s="141" t="s">
        <v>192</v>
      </c>
      <c r="D6" s="109" t="s">
        <v>193</v>
      </c>
      <c r="E6" s="107"/>
      <c r="F6" s="106"/>
      <c r="G6" s="105"/>
      <c r="J6" s="141" t="s">
        <v>192</v>
      </c>
      <c r="K6" s="109" t="s">
        <v>193</v>
      </c>
      <c r="L6" s="107"/>
      <c r="M6" s="106"/>
      <c r="N6" s="105"/>
    </row>
    <row r="7" spans="1:14" ht="26.25">
      <c r="C7" s="141" t="s">
        <v>194</v>
      </c>
      <c r="D7" s="159">
        <f ca="1">_xlfn.XLOOKUP($D$3,'Materiality &amp; shallow dive'!$B$7:$B$17,'Materiality &amp; shallow dive'!$D$7:$D$17)</f>
        <v>19.995000000000001</v>
      </c>
      <c r="E7" s="107"/>
      <c r="F7" s="106"/>
      <c r="G7" s="105"/>
      <c r="J7" s="141" t="s">
        <v>194</v>
      </c>
      <c r="K7" s="159">
        <v>3318.1690000000003</v>
      </c>
      <c r="L7" s="107"/>
      <c r="M7" s="106"/>
      <c r="N7" s="105"/>
    </row>
    <row r="8" spans="1:14" ht="39.4">
      <c r="C8" s="141" t="s">
        <v>195</v>
      </c>
      <c r="D8" s="110">
        <f ca="1">_xlfn.XLOOKUP($D$3,'Materiality &amp; shallow dive'!$B$7:$B$17,'Materiality &amp; shallow dive'!$E$7:$E$17)</f>
        <v>19.995000000000001</v>
      </c>
      <c r="E8" s="107"/>
      <c r="F8" s="106"/>
      <c r="G8" s="105"/>
      <c r="J8" s="141" t="s">
        <v>195</v>
      </c>
      <c r="K8" s="110">
        <v>19.995000000000001</v>
      </c>
      <c r="L8" s="107"/>
      <c r="M8" s="106"/>
      <c r="N8" s="105"/>
    </row>
    <row r="9" spans="1:14" ht="13.15">
      <c r="C9" s="141" t="s">
        <v>196</v>
      </c>
      <c r="D9" s="160">
        <f>SUM(F13:F36)</f>
        <v>0.30000000000000004</v>
      </c>
      <c r="E9" s="107"/>
      <c r="F9" s="106"/>
      <c r="G9" s="105"/>
      <c r="J9" s="141" t="s">
        <v>196</v>
      </c>
      <c r="K9" s="160">
        <v>0.30000000000000004</v>
      </c>
      <c r="L9" s="107"/>
      <c r="M9" s="106"/>
      <c r="N9" s="105"/>
    </row>
    <row r="10" spans="1:14" ht="26.25">
      <c r="C10" s="141" t="s">
        <v>197</v>
      </c>
      <c r="D10" s="111">
        <f ca="1">IF($D$9&lt;100%,$D$8-$D$8*$D$9,0)</f>
        <v>13.996500000000001</v>
      </c>
      <c r="J10" s="141" t="s">
        <v>197</v>
      </c>
      <c r="K10" s="111">
        <v>13.996500000000001</v>
      </c>
      <c r="L10" s="36"/>
      <c r="M10" s="36"/>
      <c r="N10" s="36"/>
    </row>
    <row r="11" spans="1:14" ht="13.15">
      <c r="C11" s="65"/>
      <c r="D11" s="66"/>
      <c r="J11" s="65"/>
      <c r="K11" s="66"/>
      <c r="L11" s="36"/>
      <c r="M11" s="36"/>
      <c r="N11" s="36"/>
    </row>
    <row r="12" spans="1:14" ht="39.4">
      <c r="C12" s="145" t="s">
        <v>198</v>
      </c>
      <c r="D12" s="145" t="s">
        <v>199</v>
      </c>
      <c r="E12" s="145" t="s">
        <v>200</v>
      </c>
      <c r="F12" s="145" t="s">
        <v>201</v>
      </c>
      <c r="G12" s="145" t="s">
        <v>202</v>
      </c>
      <c r="H12" s="67"/>
      <c r="J12" s="145" t="s">
        <v>198</v>
      </c>
      <c r="K12" s="145" t="s">
        <v>199</v>
      </c>
      <c r="L12" s="145" t="s">
        <v>200</v>
      </c>
      <c r="M12" s="145" t="s">
        <v>201</v>
      </c>
      <c r="N12" s="145" t="s">
        <v>202</v>
      </c>
    </row>
    <row r="13" spans="1:14" ht="37.5" customHeight="1">
      <c r="C13" s="280" t="s">
        <v>203</v>
      </c>
      <c r="D13" s="269" t="s">
        <v>204</v>
      </c>
      <c r="E13" s="281" t="s">
        <v>205</v>
      </c>
      <c r="F13" s="283">
        <f>IF(E13="Pass",0%,IF(E13="Partial pass","10% to 80% adjustment",100%))</f>
        <v>0</v>
      </c>
      <c r="G13" s="269" t="s">
        <v>206</v>
      </c>
      <c r="H13" s="285"/>
      <c r="J13" s="280" t="s">
        <v>203</v>
      </c>
      <c r="K13" s="269" t="s">
        <v>207</v>
      </c>
      <c r="L13" s="281" t="s">
        <v>205</v>
      </c>
      <c r="M13" s="283">
        <f>IF(L13="Pass",0%,IF(L13="Partial pass","10% to 80% adjustment",100%))</f>
        <v>0</v>
      </c>
      <c r="N13" s="269" t="s">
        <v>206</v>
      </c>
    </row>
    <row r="14" spans="1:14" ht="37.5" customHeight="1">
      <c r="C14" s="265"/>
      <c r="D14" s="266"/>
      <c r="E14" s="282"/>
      <c r="F14" s="284"/>
      <c r="G14" s="266"/>
      <c r="H14" s="285"/>
      <c r="J14" s="265"/>
      <c r="K14" s="266"/>
      <c r="L14" s="282"/>
      <c r="M14" s="284"/>
      <c r="N14" s="266"/>
    </row>
    <row r="15" spans="1:14" ht="37.5" customHeight="1">
      <c r="C15" s="265"/>
      <c r="D15" s="266"/>
      <c r="E15" s="282"/>
      <c r="F15" s="284"/>
      <c r="G15" s="266"/>
      <c r="H15" s="285"/>
      <c r="J15" s="265"/>
      <c r="K15" s="266"/>
      <c r="L15" s="282"/>
      <c r="M15" s="284"/>
      <c r="N15" s="266"/>
    </row>
    <row r="16" spans="1:14" ht="37.5" customHeight="1">
      <c r="C16" s="265"/>
      <c r="D16" s="266"/>
      <c r="E16" s="282"/>
      <c r="F16" s="284"/>
      <c r="G16" s="266"/>
      <c r="H16" s="285"/>
      <c r="J16" s="265"/>
      <c r="K16" s="266"/>
      <c r="L16" s="282"/>
      <c r="M16" s="284"/>
      <c r="N16" s="266"/>
    </row>
    <row r="17" spans="3:14" ht="37.5" customHeight="1">
      <c r="C17" s="265"/>
      <c r="D17" s="266"/>
      <c r="E17" s="282"/>
      <c r="F17" s="284"/>
      <c r="G17" s="266"/>
      <c r="H17" s="285"/>
      <c r="J17" s="265"/>
      <c r="K17" s="266"/>
      <c r="L17" s="282"/>
      <c r="M17" s="284"/>
      <c r="N17" s="266"/>
    </row>
    <row r="18" spans="3:14" ht="37.5" customHeight="1">
      <c r="C18" s="265"/>
      <c r="D18" s="266"/>
      <c r="E18" s="282"/>
      <c r="F18" s="284"/>
      <c r="G18" s="266"/>
      <c r="H18" s="285"/>
      <c r="J18" s="265"/>
      <c r="K18" s="266"/>
      <c r="L18" s="282"/>
      <c r="M18" s="284"/>
      <c r="N18" s="266"/>
    </row>
    <row r="19" spans="3:14" ht="37.5" customHeight="1">
      <c r="C19" s="265"/>
      <c r="D19" s="266"/>
      <c r="E19" s="282"/>
      <c r="F19" s="284"/>
      <c r="G19" s="266"/>
      <c r="H19" s="285"/>
      <c r="J19" s="265"/>
      <c r="K19" s="266"/>
      <c r="L19" s="282"/>
      <c r="M19" s="284"/>
      <c r="N19" s="266"/>
    </row>
    <row r="20" spans="3:14" ht="30.95" customHeight="1">
      <c r="C20" s="265" t="s">
        <v>208</v>
      </c>
      <c r="D20" s="266" t="s">
        <v>209</v>
      </c>
      <c r="E20" s="272" t="s">
        <v>210</v>
      </c>
      <c r="F20" s="275">
        <f>IF(E20="Pass",0%,IF(E20="Minor concerns",10%,IF(E20="Some concerns",20%,IF(E20="Significant concerns",30%))))</f>
        <v>0.1</v>
      </c>
      <c r="G20" s="266" t="s">
        <v>211</v>
      </c>
      <c r="H20" s="285"/>
      <c r="J20" s="265" t="s">
        <v>208</v>
      </c>
      <c r="K20" s="266" t="s">
        <v>212</v>
      </c>
      <c r="L20" s="272" t="s">
        <v>210</v>
      </c>
      <c r="M20" s="275">
        <f>IF(L20="Pass",0%,IF(L20="Minor concerns",10%,IF(L20="Some concerns",20%,IF(L20="Significant concerns",30%))))</f>
        <v>0.1</v>
      </c>
      <c r="N20" s="266" t="s">
        <v>211</v>
      </c>
    </row>
    <row r="21" spans="3:14" ht="30.95" customHeight="1">
      <c r="C21" s="265"/>
      <c r="D21" s="266"/>
      <c r="E21" s="273"/>
      <c r="F21" s="276"/>
      <c r="G21" s="266"/>
      <c r="H21" s="285"/>
      <c r="J21" s="265"/>
      <c r="K21" s="266"/>
      <c r="L21" s="273"/>
      <c r="M21" s="276"/>
      <c r="N21" s="266"/>
    </row>
    <row r="22" spans="3:14" ht="30.95" customHeight="1">
      <c r="C22" s="265"/>
      <c r="D22" s="266"/>
      <c r="E22" s="273"/>
      <c r="F22" s="276"/>
      <c r="G22" s="266"/>
      <c r="H22" s="285"/>
      <c r="J22" s="265"/>
      <c r="K22" s="266"/>
      <c r="L22" s="273"/>
      <c r="M22" s="276"/>
      <c r="N22" s="266"/>
    </row>
    <row r="23" spans="3:14" ht="30.95" customHeight="1">
      <c r="C23" s="265"/>
      <c r="D23" s="266"/>
      <c r="E23" s="273"/>
      <c r="F23" s="276"/>
      <c r="G23" s="266"/>
      <c r="H23" s="285"/>
      <c r="J23" s="265"/>
      <c r="K23" s="266"/>
      <c r="L23" s="273"/>
      <c r="M23" s="276"/>
      <c r="N23" s="266"/>
    </row>
    <row r="24" spans="3:14" ht="30.95" customHeight="1">
      <c r="C24" s="265"/>
      <c r="D24" s="266"/>
      <c r="E24" s="273"/>
      <c r="F24" s="276"/>
      <c r="G24" s="266"/>
      <c r="H24" s="285"/>
      <c r="J24" s="265"/>
      <c r="K24" s="266"/>
      <c r="L24" s="273"/>
      <c r="M24" s="276"/>
      <c r="N24" s="266"/>
    </row>
    <row r="25" spans="3:14" ht="30.95" customHeight="1">
      <c r="C25" s="265"/>
      <c r="D25" s="266"/>
      <c r="E25" s="273"/>
      <c r="F25" s="276"/>
      <c r="G25" s="266"/>
      <c r="H25" s="285"/>
      <c r="J25" s="265"/>
      <c r="K25" s="266"/>
      <c r="L25" s="273"/>
      <c r="M25" s="276"/>
      <c r="N25" s="266"/>
    </row>
    <row r="26" spans="3:14" ht="30.95" customHeight="1">
      <c r="C26" s="265"/>
      <c r="D26" s="266"/>
      <c r="E26" s="273"/>
      <c r="F26" s="276"/>
      <c r="G26" s="266"/>
      <c r="H26" s="285"/>
      <c r="J26" s="265"/>
      <c r="K26" s="266"/>
      <c r="L26" s="273"/>
      <c r="M26" s="276"/>
      <c r="N26" s="266"/>
    </row>
    <row r="27" spans="3:14" ht="30.95" customHeight="1">
      <c r="C27" s="265"/>
      <c r="D27" s="266"/>
      <c r="E27" s="274"/>
      <c r="F27" s="277"/>
      <c r="G27" s="278"/>
      <c r="H27" s="285"/>
      <c r="J27" s="265"/>
      <c r="K27" s="266"/>
      <c r="L27" s="274"/>
      <c r="M27" s="277"/>
      <c r="N27" s="278"/>
    </row>
    <row r="28" spans="3:14" ht="36" customHeight="1">
      <c r="C28" s="265" t="s">
        <v>213</v>
      </c>
      <c r="D28" s="266" t="s">
        <v>214</v>
      </c>
      <c r="E28" s="267" t="s">
        <v>215</v>
      </c>
      <c r="F28" s="270">
        <f>IF(E28="Pass",0%,IF(E28="Minor concerns",10%,IF(E28="Some concerns",20%,IF(E28="Significant concerns",30%))))</f>
        <v>0.2</v>
      </c>
      <c r="G28" s="271" t="s">
        <v>216</v>
      </c>
      <c r="H28" s="285"/>
      <c r="J28" s="265" t="s">
        <v>213</v>
      </c>
      <c r="K28" s="266" t="s">
        <v>217</v>
      </c>
      <c r="L28" s="267" t="s">
        <v>215</v>
      </c>
      <c r="M28" s="270">
        <f>IF(L28="Pass",0%,IF(L28="Minor concerns",10%,IF(L28="Some concerns",20%,IF(L28="Significant concerns",30%))))</f>
        <v>0.2</v>
      </c>
      <c r="N28" s="271" t="s">
        <v>216</v>
      </c>
    </row>
    <row r="29" spans="3:14" ht="36" customHeight="1">
      <c r="C29" s="265"/>
      <c r="D29" s="266"/>
      <c r="E29" s="267"/>
      <c r="F29" s="270"/>
      <c r="G29" s="271"/>
      <c r="H29" s="285"/>
      <c r="J29" s="265"/>
      <c r="K29" s="266"/>
      <c r="L29" s="267"/>
      <c r="M29" s="270"/>
      <c r="N29" s="271"/>
    </row>
    <row r="30" spans="3:14" ht="36" customHeight="1">
      <c r="C30" s="265"/>
      <c r="D30" s="266"/>
      <c r="E30" s="267"/>
      <c r="F30" s="270"/>
      <c r="G30" s="271"/>
      <c r="H30" s="285"/>
      <c r="J30" s="265"/>
      <c r="K30" s="266"/>
      <c r="L30" s="267"/>
      <c r="M30" s="270"/>
      <c r="N30" s="271"/>
    </row>
    <row r="31" spans="3:14" ht="36" customHeight="1">
      <c r="C31" s="265"/>
      <c r="D31" s="266"/>
      <c r="E31" s="267"/>
      <c r="F31" s="270"/>
      <c r="G31" s="271"/>
      <c r="H31" s="285"/>
      <c r="J31" s="265"/>
      <c r="K31" s="266"/>
      <c r="L31" s="267"/>
      <c r="M31" s="270"/>
      <c r="N31" s="271"/>
    </row>
    <row r="32" spans="3:14" ht="36" customHeight="1">
      <c r="C32" s="265"/>
      <c r="D32" s="266"/>
      <c r="E32" s="267"/>
      <c r="F32" s="270"/>
      <c r="G32" s="271"/>
      <c r="H32" s="285"/>
      <c r="J32" s="265"/>
      <c r="K32" s="266"/>
      <c r="L32" s="267"/>
      <c r="M32" s="270"/>
      <c r="N32" s="271"/>
    </row>
    <row r="33" spans="3:14" ht="36" customHeight="1">
      <c r="C33" s="265"/>
      <c r="D33" s="266"/>
      <c r="E33" s="267"/>
      <c r="F33" s="270"/>
      <c r="G33" s="271"/>
      <c r="H33" s="285"/>
      <c r="J33" s="265"/>
      <c r="K33" s="266"/>
      <c r="L33" s="267"/>
      <c r="M33" s="270"/>
      <c r="N33" s="271"/>
    </row>
    <row r="34" spans="3:14">
      <c r="C34" s="265" t="s">
        <v>218</v>
      </c>
      <c r="D34" s="266" t="s">
        <v>219</v>
      </c>
      <c r="E34" s="267"/>
      <c r="F34" s="268"/>
      <c r="G34" s="269"/>
      <c r="H34" s="22"/>
      <c r="J34" s="265" t="s">
        <v>218</v>
      </c>
      <c r="K34" s="266" t="s">
        <v>220</v>
      </c>
      <c r="L34" s="267" t="s">
        <v>205</v>
      </c>
      <c r="M34" s="268"/>
      <c r="N34" s="269"/>
    </row>
    <row r="35" spans="3:14">
      <c r="C35" s="265"/>
      <c r="D35" s="266"/>
      <c r="E35" s="267"/>
      <c r="F35" s="268"/>
      <c r="G35" s="266"/>
      <c r="H35" s="22"/>
      <c r="J35" s="265"/>
      <c r="K35" s="266"/>
      <c r="L35" s="267"/>
      <c r="M35" s="268"/>
      <c r="N35" s="266"/>
    </row>
    <row r="36" spans="3:14">
      <c r="C36" s="265"/>
      <c r="D36" s="266"/>
      <c r="E36" s="267"/>
      <c r="F36" s="268"/>
      <c r="G36" s="266"/>
      <c r="H36" s="22"/>
      <c r="J36" s="265"/>
      <c r="K36" s="266"/>
      <c r="L36" s="267"/>
      <c r="M36" s="268"/>
      <c r="N36" s="266"/>
    </row>
    <row r="37" spans="3:14">
      <c r="C37" s="265"/>
      <c r="D37" s="266"/>
      <c r="E37" s="267"/>
      <c r="F37" s="268"/>
      <c r="G37" s="266"/>
      <c r="J37" s="265"/>
      <c r="K37" s="266"/>
      <c r="L37" s="267"/>
      <c r="M37" s="268"/>
      <c r="N37" s="266"/>
    </row>
    <row r="38" spans="3:14">
      <c r="C38" s="265"/>
      <c r="D38" s="266"/>
      <c r="E38" s="267"/>
      <c r="F38" s="268"/>
      <c r="G38" s="266"/>
      <c r="J38" s="265"/>
      <c r="K38" s="266"/>
      <c r="L38" s="267"/>
      <c r="M38" s="268"/>
      <c r="N38" s="266"/>
    </row>
    <row r="39" spans="3:14">
      <c r="C39" s="265"/>
      <c r="D39" s="266"/>
      <c r="E39" s="267"/>
      <c r="F39" s="268"/>
      <c r="G39" s="266"/>
      <c r="J39" s="265"/>
      <c r="K39" s="266"/>
      <c r="L39" s="267"/>
      <c r="M39" s="268"/>
      <c r="N39" s="266"/>
    </row>
    <row r="49" ht="19.899999999999999" customHeight="1"/>
    <row r="50" ht="19.899999999999999" customHeight="1"/>
    <row r="51" ht="19.899999999999999" customHeight="1"/>
    <row r="52" ht="19.899999999999999" customHeight="1"/>
    <row r="53" ht="19.899999999999999" customHeight="1"/>
    <row r="54" ht="19.899999999999999" customHeight="1"/>
    <row r="55" ht="19.899999999999999" customHeight="1"/>
    <row r="56" ht="19.899999999999999" customHeight="1"/>
  </sheetData>
  <mergeCells count="45">
    <mergeCell ref="F1:G1"/>
    <mergeCell ref="C13:C19"/>
    <mergeCell ref="D13:D19"/>
    <mergeCell ref="E13:E19"/>
    <mergeCell ref="F13:F19"/>
    <mergeCell ref="G13:G19"/>
    <mergeCell ref="H13:H19"/>
    <mergeCell ref="C20:C27"/>
    <mergeCell ref="D20:D27"/>
    <mergeCell ref="E20:E27"/>
    <mergeCell ref="F20:F27"/>
    <mergeCell ref="G20:G27"/>
    <mergeCell ref="H20:H27"/>
    <mergeCell ref="G34:G39"/>
    <mergeCell ref="H28:H33"/>
    <mergeCell ref="C28:C33"/>
    <mergeCell ref="D28:D33"/>
    <mergeCell ref="E28:E33"/>
    <mergeCell ref="F28:F33"/>
    <mergeCell ref="G28:G33"/>
    <mergeCell ref="C34:C39"/>
    <mergeCell ref="D34:D39"/>
    <mergeCell ref="E34:E39"/>
    <mergeCell ref="F34:F39"/>
    <mergeCell ref="M1:N1"/>
    <mergeCell ref="J13:J19"/>
    <mergeCell ref="K13:K19"/>
    <mergeCell ref="L13:L19"/>
    <mergeCell ref="M13:M19"/>
    <mergeCell ref="N13:N19"/>
    <mergeCell ref="J20:J27"/>
    <mergeCell ref="K20:K27"/>
    <mergeCell ref="L20:L27"/>
    <mergeCell ref="M20:M27"/>
    <mergeCell ref="N20:N27"/>
    <mergeCell ref="J28:J33"/>
    <mergeCell ref="K28:K33"/>
    <mergeCell ref="L28:L33"/>
    <mergeCell ref="M28:M33"/>
    <mergeCell ref="N28:N33"/>
    <mergeCell ref="J34:J39"/>
    <mergeCell ref="K34:K39"/>
    <mergeCell ref="L34:L39"/>
    <mergeCell ref="M34:M39"/>
    <mergeCell ref="N34:N3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93A0E9C-D286-4309-B1BF-2632E28FF8B5}">
          <x14:formula1>
            <xm:f>'DROPDOWN LISTS'!$B$26:$B$32</xm:f>
          </x14:formula1>
          <xm:sqref>E13:E39 L13:L39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46776-94F8-4925-91D3-BD0135890FC6}">
  <sheetPr>
    <tabColor rgb="FFCCCCCE"/>
  </sheetPr>
  <dimension ref="A1:N56"/>
  <sheetViews>
    <sheetView showGridLines="0" zoomScale="80" zoomScaleNormal="80" workbookViewId="0"/>
  </sheetViews>
  <sheetFormatPr defaultRowHeight="12.75"/>
  <cols>
    <col min="1" max="1" width="21" customWidth="1"/>
    <col min="2" max="2" width="88.5703125" style="36" customWidth="1"/>
    <col min="3" max="3" width="20.140625" style="36" customWidth="1"/>
    <col min="4" max="4" width="21.85546875" style="36" customWidth="1"/>
    <col min="5" max="5" width="37.7109375" style="36" customWidth="1"/>
    <col min="6" max="6" width="4.42578125" customWidth="1"/>
    <col min="8" max="8" width="21" customWidth="1"/>
    <col min="9" max="9" width="82.85546875" style="36" customWidth="1"/>
    <col min="10" max="10" width="20.140625" style="36" customWidth="1"/>
    <col min="11" max="11" width="21.85546875" style="36" customWidth="1"/>
    <col min="12" max="12" width="42.28515625" style="36" customWidth="1"/>
    <col min="13" max="13" width="34.7109375" style="36" customWidth="1"/>
  </cols>
  <sheetData>
    <row r="1" spans="1:14" s="2" customFormat="1" ht="30.75">
      <c r="A1" s="1" t="s">
        <v>221</v>
      </c>
      <c r="B1" s="64"/>
      <c r="C1" s="64"/>
      <c r="D1" s="279"/>
      <c r="E1" s="279"/>
      <c r="F1" s="1"/>
      <c r="G1" s="1"/>
      <c r="H1" s="64"/>
      <c r="I1" s="64"/>
      <c r="J1" s="64"/>
      <c r="K1" s="279"/>
      <c r="L1" s="279"/>
    </row>
    <row r="2" spans="1:14" ht="13.15">
      <c r="B2"/>
      <c r="C2" s="241"/>
      <c r="D2" s="241"/>
      <c r="E2" s="241"/>
      <c r="F2" s="241"/>
      <c r="G2" s="241"/>
      <c r="H2" s="242" t="s">
        <v>187</v>
      </c>
      <c r="I2"/>
      <c r="J2" s="242"/>
      <c r="K2" s="241"/>
      <c r="L2" s="241"/>
      <c r="M2" s="241"/>
      <c r="N2" s="241"/>
    </row>
    <row r="3" spans="1:14" ht="26.25">
      <c r="A3" s="141" t="s">
        <v>138</v>
      </c>
      <c r="B3" s="189" t="s">
        <v>106</v>
      </c>
      <c r="C3" s="107"/>
      <c r="D3" s="105"/>
      <c r="E3" s="105"/>
      <c r="H3" s="141" t="s">
        <v>138</v>
      </c>
      <c r="I3" s="189" t="s">
        <v>222</v>
      </c>
      <c r="J3" s="107"/>
      <c r="K3" s="105"/>
      <c r="L3" s="105"/>
    </row>
    <row r="4" spans="1:14" ht="26.25">
      <c r="A4" s="141" t="s">
        <v>188</v>
      </c>
      <c r="B4" s="108" t="s">
        <v>189</v>
      </c>
      <c r="C4" s="107"/>
      <c r="D4" s="106"/>
      <c r="E4" s="105"/>
      <c r="H4" s="141" t="s">
        <v>188</v>
      </c>
      <c r="I4" s="108" t="s">
        <v>189</v>
      </c>
      <c r="J4" s="107"/>
      <c r="K4" s="106"/>
      <c r="L4" s="105"/>
    </row>
    <row r="5" spans="1:14" ht="26.25">
      <c r="A5" s="141" t="s">
        <v>190</v>
      </c>
      <c r="B5" s="108" t="s">
        <v>191</v>
      </c>
      <c r="C5" s="107"/>
      <c r="D5" s="106"/>
      <c r="E5" s="105"/>
      <c r="H5" s="141" t="s">
        <v>190</v>
      </c>
      <c r="I5" s="108" t="s">
        <v>191</v>
      </c>
      <c r="J5" s="107"/>
      <c r="K5" s="106">
        <f>138000000/2000</f>
        <v>69000</v>
      </c>
      <c r="L5" s="105"/>
    </row>
    <row r="6" spans="1:14" ht="13.15">
      <c r="A6" s="141" t="s">
        <v>192</v>
      </c>
      <c r="B6" s="109" t="s">
        <v>193</v>
      </c>
      <c r="C6" s="107"/>
      <c r="D6" s="106"/>
      <c r="E6" s="105"/>
      <c r="H6" s="141" t="s">
        <v>192</v>
      </c>
      <c r="I6" s="109" t="s">
        <v>193</v>
      </c>
      <c r="J6" s="107"/>
      <c r="K6" s="106">
        <f>K5/1000000</f>
        <v>6.9000000000000006E-2</v>
      </c>
      <c r="L6" s="105"/>
    </row>
    <row r="7" spans="1:14" ht="26.25">
      <c r="A7" s="141" t="s">
        <v>194</v>
      </c>
      <c r="B7" s="159">
        <f ca="1">_xlfn.XLOOKUP($B$3,'Materiality &amp; shallow dive'!$B$7:$B$17,'Materiality &amp; shallow dive'!$D$7:$D$17)</f>
        <v>30.655418172807718</v>
      </c>
      <c r="C7" s="107"/>
      <c r="D7" s="106"/>
      <c r="E7" s="105"/>
      <c r="H7" s="141" t="s">
        <v>194</v>
      </c>
      <c r="I7" s="159">
        <v>7069.2620252442084</v>
      </c>
      <c r="J7" s="107"/>
      <c r="K7" s="106"/>
      <c r="L7" s="105"/>
    </row>
    <row r="8" spans="1:14" ht="39.4">
      <c r="A8" s="141" t="s">
        <v>195</v>
      </c>
      <c r="B8" s="110">
        <f ca="1">_xlfn.XLOOKUP($B$3,'Materiality &amp; shallow dive'!$B$7:$B$17,'Materiality &amp; shallow dive'!$E$7:$E$17)</f>
        <v>35.155299820028247</v>
      </c>
      <c r="C8" s="107"/>
      <c r="D8" s="106"/>
      <c r="E8" s="105"/>
      <c r="H8" s="141" t="s">
        <v>195</v>
      </c>
      <c r="I8" s="110">
        <v>20.155418172807757</v>
      </c>
      <c r="J8" s="107"/>
      <c r="K8" s="106"/>
      <c r="L8" s="105"/>
    </row>
    <row r="9" spans="1:14" ht="13.15">
      <c r="A9" s="141" t="s">
        <v>196</v>
      </c>
      <c r="B9" s="160">
        <v>0.1</v>
      </c>
      <c r="C9" s="107"/>
      <c r="D9" s="106"/>
      <c r="E9" s="105"/>
      <c r="H9" s="141" t="s">
        <v>196</v>
      </c>
      <c r="I9" s="160">
        <v>0.1</v>
      </c>
      <c r="J9" s="107"/>
      <c r="K9" s="106"/>
      <c r="L9" s="105"/>
    </row>
    <row r="10" spans="1:14" ht="26.25">
      <c r="A10" s="141" t="s">
        <v>197</v>
      </c>
      <c r="B10" s="111">
        <f ca="1">IF($B$9&lt;100%,$B$8-$B$8*$B$9,0)</f>
        <v>31.639769838025423</v>
      </c>
      <c r="C10" s="186"/>
      <c r="E10" s="186"/>
      <c r="H10" s="141" t="s">
        <v>197</v>
      </c>
      <c r="I10" s="111">
        <v>18.13987635552698</v>
      </c>
      <c r="L10" s="186"/>
    </row>
    <row r="11" spans="1:14" ht="13.15">
      <c r="A11" s="65"/>
      <c r="B11" s="66"/>
      <c r="H11" s="65"/>
      <c r="I11" s="66"/>
    </row>
    <row r="12" spans="1:14" ht="26.25">
      <c r="A12" s="145" t="s">
        <v>198</v>
      </c>
      <c r="B12" s="145" t="s">
        <v>199</v>
      </c>
      <c r="C12" s="145" t="s">
        <v>200</v>
      </c>
      <c r="D12" s="145" t="s">
        <v>201</v>
      </c>
      <c r="E12" s="145" t="s">
        <v>202</v>
      </c>
      <c r="H12" s="145" t="s">
        <v>198</v>
      </c>
      <c r="I12" s="145" t="s">
        <v>199</v>
      </c>
      <c r="J12" s="145" t="s">
        <v>200</v>
      </c>
      <c r="K12" s="145" t="s">
        <v>201</v>
      </c>
      <c r="L12" s="145" t="s">
        <v>202</v>
      </c>
      <c r="M12" s="67"/>
    </row>
    <row r="13" spans="1:14" ht="39" customHeight="1">
      <c r="A13" s="280" t="s">
        <v>203</v>
      </c>
      <c r="B13" s="269" t="s">
        <v>204</v>
      </c>
      <c r="C13" s="281" t="s">
        <v>205</v>
      </c>
      <c r="D13" s="292">
        <f>IF(C13="Pass",0%,IF(C13="Partial pass","10% to 80% adjustment",100%))</f>
        <v>0</v>
      </c>
      <c r="E13" s="271" t="s">
        <v>223</v>
      </c>
      <c r="H13" s="280" t="s">
        <v>203</v>
      </c>
      <c r="I13" s="293" t="s">
        <v>224</v>
      </c>
      <c r="J13" s="274" t="s">
        <v>205</v>
      </c>
      <c r="K13" s="292">
        <f>IF(J13="Pass",0%,IF(J13="Partial pass","10% to 80% adjustment",100%))</f>
        <v>0</v>
      </c>
      <c r="L13" s="271" t="s">
        <v>223</v>
      </c>
      <c r="M13" s="285"/>
    </row>
    <row r="14" spans="1:14" ht="39" customHeight="1">
      <c r="A14" s="265"/>
      <c r="B14" s="266"/>
      <c r="C14" s="282"/>
      <c r="D14" s="287"/>
      <c r="E14" s="271"/>
      <c r="H14" s="265"/>
      <c r="I14" s="286"/>
      <c r="J14" s="267"/>
      <c r="K14" s="287"/>
      <c r="L14" s="271"/>
      <c r="M14" s="285"/>
    </row>
    <row r="15" spans="1:14" ht="39" customHeight="1">
      <c r="A15" s="265"/>
      <c r="B15" s="266"/>
      <c r="C15" s="282"/>
      <c r="D15" s="287"/>
      <c r="E15" s="271"/>
      <c r="H15" s="265"/>
      <c r="I15" s="286"/>
      <c r="J15" s="267"/>
      <c r="K15" s="287"/>
      <c r="L15" s="271"/>
      <c r="M15" s="285"/>
    </row>
    <row r="16" spans="1:14" ht="39" customHeight="1">
      <c r="A16" s="265"/>
      <c r="B16" s="266"/>
      <c r="C16" s="282"/>
      <c r="D16" s="287"/>
      <c r="E16" s="271"/>
      <c r="H16" s="265"/>
      <c r="I16" s="286"/>
      <c r="J16" s="267"/>
      <c r="K16" s="287"/>
      <c r="L16" s="271"/>
      <c r="M16" s="285"/>
    </row>
    <row r="17" spans="1:13" ht="39" customHeight="1">
      <c r="A17" s="265"/>
      <c r="B17" s="266"/>
      <c r="C17" s="282"/>
      <c r="D17" s="287"/>
      <c r="E17" s="271"/>
      <c r="H17" s="265"/>
      <c r="I17" s="286"/>
      <c r="J17" s="267"/>
      <c r="K17" s="287"/>
      <c r="L17" s="271"/>
      <c r="M17" s="285"/>
    </row>
    <row r="18" spans="1:13" ht="39" customHeight="1">
      <c r="A18" s="265"/>
      <c r="B18" s="266"/>
      <c r="C18" s="282"/>
      <c r="D18" s="287"/>
      <c r="E18" s="271"/>
      <c r="H18" s="265"/>
      <c r="I18" s="286"/>
      <c r="J18" s="267"/>
      <c r="K18" s="287"/>
      <c r="L18" s="271"/>
      <c r="M18" s="285"/>
    </row>
    <row r="19" spans="1:13" ht="39" customHeight="1">
      <c r="A19" s="265"/>
      <c r="B19" s="266"/>
      <c r="C19" s="282"/>
      <c r="D19" s="287"/>
      <c r="E19" s="271"/>
      <c r="H19" s="265"/>
      <c r="I19" s="286"/>
      <c r="J19" s="267"/>
      <c r="K19" s="287"/>
      <c r="L19" s="271"/>
      <c r="M19" s="285"/>
    </row>
    <row r="20" spans="1:13" ht="39" customHeight="1">
      <c r="A20" s="265" t="s">
        <v>208</v>
      </c>
      <c r="B20" s="266" t="s">
        <v>225</v>
      </c>
      <c r="C20" s="272" t="s">
        <v>210</v>
      </c>
      <c r="D20" s="290">
        <f>IF(C20="Pass",0%,IF(C20="Minor concerns",10%,IF(C20="Some concerns",20%,IF(C20="Significant concerns",30%))))</f>
        <v>0.1</v>
      </c>
      <c r="E20" s="271" t="s">
        <v>226</v>
      </c>
      <c r="H20" s="265" t="s">
        <v>208</v>
      </c>
      <c r="I20" s="286" t="s">
        <v>227</v>
      </c>
      <c r="J20" s="272" t="s">
        <v>210</v>
      </c>
      <c r="K20" s="290">
        <f>IF(J20="Pass",0%,IF(J20="Minor concerns",10%,IF(J20="Some concerns",20%,IF(J20="Significant concerns",30%))))</f>
        <v>0.1</v>
      </c>
      <c r="L20" s="271" t="s">
        <v>226</v>
      </c>
      <c r="M20" s="285"/>
    </row>
    <row r="21" spans="1:13" ht="39" customHeight="1">
      <c r="A21" s="265"/>
      <c r="B21" s="266"/>
      <c r="C21" s="273"/>
      <c r="D21" s="291"/>
      <c r="E21" s="271"/>
      <c r="H21" s="265"/>
      <c r="I21" s="286"/>
      <c r="J21" s="273"/>
      <c r="K21" s="291"/>
      <c r="L21" s="271"/>
      <c r="M21" s="285"/>
    </row>
    <row r="22" spans="1:13" ht="39" customHeight="1">
      <c r="A22" s="265"/>
      <c r="B22" s="266"/>
      <c r="C22" s="273"/>
      <c r="D22" s="291"/>
      <c r="E22" s="271"/>
      <c r="H22" s="265"/>
      <c r="I22" s="286"/>
      <c r="J22" s="273"/>
      <c r="K22" s="291"/>
      <c r="L22" s="271"/>
      <c r="M22" s="285"/>
    </row>
    <row r="23" spans="1:13" ht="39" customHeight="1">
      <c r="A23" s="265"/>
      <c r="B23" s="266"/>
      <c r="C23" s="273"/>
      <c r="D23" s="291"/>
      <c r="E23" s="271"/>
      <c r="H23" s="265"/>
      <c r="I23" s="286"/>
      <c r="J23" s="273"/>
      <c r="K23" s="291"/>
      <c r="L23" s="271"/>
      <c r="M23" s="285"/>
    </row>
    <row r="24" spans="1:13" ht="39" customHeight="1">
      <c r="A24" s="265"/>
      <c r="B24" s="266"/>
      <c r="C24" s="273"/>
      <c r="D24" s="291"/>
      <c r="E24" s="271"/>
      <c r="H24" s="265"/>
      <c r="I24" s="286"/>
      <c r="J24" s="273"/>
      <c r="K24" s="291"/>
      <c r="L24" s="271"/>
      <c r="M24" s="285"/>
    </row>
    <row r="25" spans="1:13" ht="39" customHeight="1">
      <c r="A25" s="265"/>
      <c r="B25" s="266"/>
      <c r="C25" s="273"/>
      <c r="D25" s="291"/>
      <c r="E25" s="271"/>
      <c r="H25" s="265"/>
      <c r="I25" s="286"/>
      <c r="J25" s="273"/>
      <c r="K25" s="291"/>
      <c r="L25" s="271"/>
      <c r="M25" s="285"/>
    </row>
    <row r="26" spans="1:13" ht="39" customHeight="1">
      <c r="A26" s="265"/>
      <c r="B26" s="266"/>
      <c r="C26" s="273"/>
      <c r="D26" s="291"/>
      <c r="E26" s="271"/>
      <c r="H26" s="265"/>
      <c r="I26" s="286"/>
      <c r="J26" s="273"/>
      <c r="K26" s="291"/>
      <c r="L26" s="271"/>
      <c r="M26" s="285"/>
    </row>
    <row r="27" spans="1:13" ht="39" customHeight="1">
      <c r="A27" s="265"/>
      <c r="B27" s="266"/>
      <c r="C27" s="274"/>
      <c r="D27" s="292"/>
      <c r="E27" s="271"/>
      <c r="H27" s="265"/>
      <c r="I27" s="286"/>
      <c r="J27" s="274"/>
      <c r="K27" s="292"/>
      <c r="L27" s="271"/>
      <c r="M27" s="285"/>
    </row>
    <row r="28" spans="1:13" ht="39" customHeight="1">
      <c r="A28" s="265" t="s">
        <v>213</v>
      </c>
      <c r="B28" s="266" t="s">
        <v>228</v>
      </c>
      <c r="C28" s="267" t="s">
        <v>205</v>
      </c>
      <c r="D28" s="287">
        <f>IF(C28="Pass",0%,IF(C28="Minor concerns",10%,IF(C28="Some concerns",20%,IF(C28="Significant concerns",30%))))</f>
        <v>0</v>
      </c>
      <c r="E28" s="271" t="s">
        <v>229</v>
      </c>
      <c r="H28" s="265" t="s">
        <v>213</v>
      </c>
      <c r="I28" s="286" t="s">
        <v>230</v>
      </c>
      <c r="J28" s="267" t="s">
        <v>205</v>
      </c>
      <c r="K28" s="287">
        <f>IF(J28="Pass",0%,IF(J28="Minor concerns",10%,IF(J28="Some concerns",20%,IF(J28="Significant concerns",30%))))</f>
        <v>0</v>
      </c>
      <c r="L28" s="271" t="s">
        <v>229</v>
      </c>
      <c r="M28" s="285"/>
    </row>
    <row r="29" spans="1:13" ht="39" customHeight="1">
      <c r="A29" s="265"/>
      <c r="B29" s="266"/>
      <c r="C29" s="267"/>
      <c r="D29" s="287"/>
      <c r="E29" s="271"/>
      <c r="H29" s="265"/>
      <c r="I29" s="286"/>
      <c r="J29" s="267"/>
      <c r="K29" s="287"/>
      <c r="L29" s="271"/>
      <c r="M29" s="285"/>
    </row>
    <row r="30" spans="1:13" ht="39" customHeight="1">
      <c r="A30" s="265"/>
      <c r="B30" s="266"/>
      <c r="C30" s="267"/>
      <c r="D30" s="287"/>
      <c r="E30" s="271"/>
      <c r="H30" s="265"/>
      <c r="I30" s="286"/>
      <c r="J30" s="267"/>
      <c r="K30" s="287"/>
      <c r="L30" s="271"/>
      <c r="M30" s="285"/>
    </row>
    <row r="31" spans="1:13" ht="39" customHeight="1">
      <c r="A31" s="265"/>
      <c r="B31" s="266"/>
      <c r="C31" s="267"/>
      <c r="D31" s="287"/>
      <c r="E31" s="271"/>
      <c r="H31" s="265"/>
      <c r="I31" s="286"/>
      <c r="J31" s="267"/>
      <c r="K31" s="287"/>
      <c r="L31" s="271"/>
      <c r="M31" s="285"/>
    </row>
    <row r="32" spans="1:13" ht="39" customHeight="1">
      <c r="A32" s="265"/>
      <c r="B32" s="266"/>
      <c r="C32" s="267"/>
      <c r="D32" s="287"/>
      <c r="E32" s="271"/>
      <c r="H32" s="265"/>
      <c r="I32" s="286"/>
      <c r="J32" s="267"/>
      <c r="K32" s="287"/>
      <c r="L32" s="271"/>
      <c r="M32" s="285"/>
    </row>
    <row r="33" spans="1:13" ht="39" customHeight="1">
      <c r="A33" s="265"/>
      <c r="B33" s="266"/>
      <c r="C33" s="267"/>
      <c r="D33" s="287"/>
      <c r="E33" s="271"/>
      <c r="H33" s="265"/>
      <c r="I33" s="286"/>
      <c r="J33" s="267"/>
      <c r="K33" s="287"/>
      <c r="L33" s="271"/>
      <c r="M33" s="285"/>
    </row>
    <row r="34" spans="1:13" ht="17.25" customHeight="1">
      <c r="A34" s="265" t="s">
        <v>218</v>
      </c>
      <c r="B34" s="266" t="s">
        <v>219</v>
      </c>
      <c r="C34" s="267"/>
      <c r="D34" s="268"/>
      <c r="E34" s="288"/>
      <c r="H34" s="265" t="s">
        <v>218</v>
      </c>
      <c r="I34" s="286" t="s">
        <v>231</v>
      </c>
      <c r="J34" s="267" t="s">
        <v>205</v>
      </c>
      <c r="K34" s="287"/>
      <c r="L34" s="271"/>
      <c r="M34" s="22"/>
    </row>
    <row r="35" spans="1:13" ht="17.25" customHeight="1">
      <c r="A35" s="265"/>
      <c r="B35" s="266"/>
      <c r="C35" s="267"/>
      <c r="D35" s="268"/>
      <c r="E35" s="289"/>
      <c r="H35" s="265"/>
      <c r="I35" s="286"/>
      <c r="J35" s="267"/>
      <c r="K35" s="287"/>
      <c r="L35" s="271"/>
      <c r="M35" s="22"/>
    </row>
    <row r="36" spans="1:13" ht="17.25" customHeight="1">
      <c r="A36" s="265"/>
      <c r="B36" s="266"/>
      <c r="C36" s="267"/>
      <c r="D36" s="268"/>
      <c r="E36" s="289"/>
      <c r="H36" s="265"/>
      <c r="I36" s="286"/>
      <c r="J36" s="267"/>
      <c r="K36" s="287"/>
      <c r="L36" s="271"/>
      <c r="M36" s="22"/>
    </row>
    <row r="37" spans="1:13" ht="17.25" customHeight="1">
      <c r="A37" s="265"/>
      <c r="B37" s="266"/>
      <c r="C37" s="267"/>
      <c r="D37" s="268"/>
      <c r="E37" s="289"/>
      <c r="H37" s="265"/>
      <c r="I37" s="286"/>
      <c r="J37" s="267"/>
      <c r="K37" s="287"/>
      <c r="L37" s="271"/>
    </row>
    <row r="38" spans="1:13" ht="17.25" customHeight="1">
      <c r="A38" s="265"/>
      <c r="B38" s="266"/>
      <c r="C38" s="267"/>
      <c r="D38" s="268"/>
      <c r="E38" s="289"/>
      <c r="H38" s="265"/>
      <c r="I38" s="286"/>
      <c r="J38" s="267"/>
      <c r="K38" s="287"/>
      <c r="L38" s="271"/>
    </row>
    <row r="39" spans="1:13" ht="17.25" customHeight="1">
      <c r="A39" s="265"/>
      <c r="B39" s="266"/>
      <c r="C39" s="267"/>
      <c r="D39" s="268"/>
      <c r="E39" s="289"/>
      <c r="H39" s="265"/>
      <c r="I39" s="286"/>
      <c r="J39" s="267"/>
      <c r="K39" s="287"/>
      <c r="L39" s="271"/>
    </row>
    <row r="49" ht="19.899999999999999" customHeight="1"/>
    <row r="50" ht="19.899999999999999" customHeight="1"/>
    <row r="51" ht="19.899999999999999" customHeight="1"/>
    <row r="52" ht="19.899999999999999" customHeight="1"/>
    <row r="53" ht="19.899999999999999" customHeight="1"/>
    <row r="54" ht="19.899999999999999" customHeight="1"/>
    <row r="55" ht="19.899999999999999" customHeight="1"/>
    <row r="56" ht="19.899999999999999" customHeight="1"/>
  </sheetData>
  <mergeCells count="45">
    <mergeCell ref="D1:E1"/>
    <mergeCell ref="K1:L1"/>
    <mergeCell ref="A13:A19"/>
    <mergeCell ref="B13:B19"/>
    <mergeCell ref="C13:C19"/>
    <mergeCell ref="D13:D19"/>
    <mergeCell ref="E13:E19"/>
    <mergeCell ref="H13:H19"/>
    <mergeCell ref="I13:I19"/>
    <mergeCell ref="J13:J19"/>
    <mergeCell ref="K13:K19"/>
    <mergeCell ref="L13:L19"/>
    <mergeCell ref="M13:M19"/>
    <mergeCell ref="A20:A27"/>
    <mergeCell ref="B20:B27"/>
    <mergeCell ref="C20:C27"/>
    <mergeCell ref="D20:D27"/>
    <mergeCell ref="E20:E27"/>
    <mergeCell ref="H20:H27"/>
    <mergeCell ref="I20:I27"/>
    <mergeCell ref="J20:J27"/>
    <mergeCell ref="K20:K27"/>
    <mergeCell ref="L20:L27"/>
    <mergeCell ref="M20:M27"/>
    <mergeCell ref="M28:M33"/>
    <mergeCell ref="H28:H33"/>
    <mergeCell ref="A34:A39"/>
    <mergeCell ref="B34:B39"/>
    <mergeCell ref="C34:C39"/>
    <mergeCell ref="D34:D39"/>
    <mergeCell ref="E34:E39"/>
    <mergeCell ref="H34:H39"/>
    <mergeCell ref="A28:A33"/>
    <mergeCell ref="B28:B33"/>
    <mergeCell ref="C28:C33"/>
    <mergeCell ref="D28:D33"/>
    <mergeCell ref="E28:E33"/>
    <mergeCell ref="I34:I39"/>
    <mergeCell ref="J34:J39"/>
    <mergeCell ref="K34:K39"/>
    <mergeCell ref="L34:L39"/>
    <mergeCell ref="I28:I33"/>
    <mergeCell ref="J28:J33"/>
    <mergeCell ref="K28:K33"/>
    <mergeCell ref="L28:L3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B9A7FA4-C7DF-4DD6-81CC-22937E7433D6}">
          <x14:formula1>
            <xm:f>'DROPDOWN LISTS'!$B$26:$B$32</xm:f>
          </x14:formula1>
          <xm:sqref>J13:J39 C13:C39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E8FB8-5DE2-48A8-A939-F4EA2C32590B}">
  <sheetPr>
    <tabColor rgb="FFCCCCCE"/>
  </sheetPr>
  <dimension ref="A1:N56"/>
  <sheetViews>
    <sheetView showGridLines="0" zoomScale="80" zoomScaleNormal="80" workbookViewId="0"/>
  </sheetViews>
  <sheetFormatPr defaultRowHeight="12.75"/>
  <cols>
    <col min="1" max="1" width="21" customWidth="1"/>
    <col min="2" max="2" width="88.5703125" style="36" customWidth="1"/>
    <col min="3" max="3" width="20.140625" style="36" customWidth="1"/>
    <col min="4" max="4" width="21.85546875" style="36" customWidth="1"/>
    <col min="5" max="5" width="37.7109375" style="36" customWidth="1"/>
    <col min="6" max="6" width="4.42578125" customWidth="1"/>
    <col min="8" max="8" width="21" customWidth="1"/>
    <col min="9" max="9" width="82.85546875" style="36" customWidth="1"/>
    <col min="10" max="10" width="20.140625" style="36" customWidth="1"/>
    <col min="11" max="11" width="21.85546875" style="36" customWidth="1"/>
    <col min="12" max="12" width="42.28515625" style="36" customWidth="1"/>
    <col min="13" max="13" width="34.7109375" style="36" customWidth="1"/>
  </cols>
  <sheetData>
    <row r="1" spans="1:14" s="2" customFormat="1" ht="30.75">
      <c r="A1" s="1" t="s">
        <v>232</v>
      </c>
      <c r="B1" s="64"/>
      <c r="C1" s="64"/>
      <c r="D1" s="279"/>
      <c r="E1" s="279"/>
      <c r="F1" s="1" t="s">
        <v>233</v>
      </c>
      <c r="G1" s="1"/>
      <c r="H1" s="64"/>
      <c r="I1" s="64"/>
      <c r="J1" s="64"/>
      <c r="K1" s="279"/>
      <c r="L1" s="279"/>
    </row>
    <row r="2" spans="1:14" ht="13.15">
      <c r="B2"/>
      <c r="C2" s="241"/>
      <c r="D2" s="241"/>
      <c r="E2" s="241"/>
      <c r="F2" s="241"/>
      <c r="G2" s="241"/>
      <c r="H2" s="242" t="s">
        <v>187</v>
      </c>
      <c r="I2"/>
      <c r="J2" s="242"/>
      <c r="K2" s="241"/>
      <c r="L2" s="241"/>
      <c r="M2" s="241"/>
      <c r="N2" s="241"/>
    </row>
    <row r="3" spans="1:14" ht="26.25">
      <c r="A3" s="141" t="s">
        <v>138</v>
      </c>
      <c r="B3" s="189" t="s">
        <v>107</v>
      </c>
      <c r="C3" s="107"/>
      <c r="D3" s="105"/>
      <c r="E3" s="105"/>
      <c r="H3" s="141" t="s">
        <v>138</v>
      </c>
      <c r="I3" s="189" t="s">
        <v>234</v>
      </c>
      <c r="J3" s="107"/>
      <c r="K3" s="105"/>
      <c r="L3" s="105"/>
    </row>
    <row r="4" spans="1:14" ht="26.25">
      <c r="A4" s="141" t="s">
        <v>188</v>
      </c>
      <c r="B4" s="108" t="s">
        <v>189</v>
      </c>
      <c r="C4" s="107"/>
      <c r="D4" s="106"/>
      <c r="E4" s="105"/>
      <c r="H4" s="141" t="s">
        <v>188</v>
      </c>
      <c r="I4" s="108" t="s">
        <v>189</v>
      </c>
      <c r="J4" s="107"/>
      <c r="K4" s="106"/>
      <c r="L4" s="105"/>
    </row>
    <row r="5" spans="1:14" ht="26.25">
      <c r="A5" s="141" t="s">
        <v>190</v>
      </c>
      <c r="B5" s="108" t="s">
        <v>191</v>
      </c>
      <c r="C5" s="107"/>
      <c r="D5" s="106"/>
      <c r="E5" s="105"/>
      <c r="H5" s="141" t="s">
        <v>190</v>
      </c>
      <c r="I5" s="108" t="s">
        <v>191</v>
      </c>
      <c r="J5" s="107"/>
      <c r="K5" s="106">
        <f>138000000/2000</f>
        <v>69000</v>
      </c>
      <c r="L5" s="105"/>
    </row>
    <row r="6" spans="1:14" ht="13.15">
      <c r="A6" s="141" t="s">
        <v>192</v>
      </c>
      <c r="B6" s="109" t="s">
        <v>193</v>
      </c>
      <c r="C6" s="107"/>
      <c r="D6" s="106"/>
      <c r="E6" s="105"/>
      <c r="H6" s="141" t="s">
        <v>192</v>
      </c>
      <c r="I6" s="109" t="s">
        <v>193</v>
      </c>
      <c r="J6" s="107"/>
      <c r="K6" s="106">
        <f>K5/1000000</f>
        <v>6.9000000000000006E-2</v>
      </c>
      <c r="L6" s="105"/>
    </row>
    <row r="7" spans="1:14" ht="26.25">
      <c r="A7" s="141" t="s">
        <v>194</v>
      </c>
      <c r="B7" s="159">
        <f ca="1">_xlfn.XLOOKUP($B$3,'Materiality &amp; shallow dive'!$B$7:$B$17,'Materiality &amp; shallow dive'!$D$7:$D$17)</f>
        <v>36.088000000000001</v>
      </c>
      <c r="C7" s="107"/>
      <c r="D7" s="106"/>
      <c r="E7" s="105"/>
      <c r="H7" s="141" t="s">
        <v>194</v>
      </c>
      <c r="I7" s="159"/>
      <c r="J7" s="107"/>
      <c r="K7" s="106"/>
      <c r="L7" s="105"/>
    </row>
    <row r="8" spans="1:14" ht="39.4">
      <c r="A8" s="141" t="s">
        <v>195</v>
      </c>
      <c r="B8" s="159">
        <f ca="1">_xlfn.XLOOKUP($B$3,'Materiality &amp; shallow dive'!$B$7:$B$17,'Materiality &amp; shallow dive'!$E$7:$E$17)</f>
        <v>31.18</v>
      </c>
      <c r="C8" s="107"/>
      <c r="D8" s="106"/>
      <c r="E8" s="105"/>
      <c r="H8" s="141" t="s">
        <v>195</v>
      </c>
      <c r="I8" s="110"/>
      <c r="J8" s="107"/>
      <c r="K8" s="106"/>
      <c r="L8" s="105"/>
    </row>
    <row r="9" spans="1:14" ht="13.15">
      <c r="A9" s="141" t="s">
        <v>196</v>
      </c>
      <c r="B9" s="160">
        <f>SUM(D13:D36)</f>
        <v>0.1</v>
      </c>
      <c r="C9" s="107"/>
      <c r="D9" s="106"/>
      <c r="E9" s="105"/>
      <c r="H9" s="141" t="s">
        <v>196</v>
      </c>
      <c r="I9" s="160"/>
      <c r="J9" s="107"/>
      <c r="K9" s="106"/>
      <c r="L9" s="105"/>
    </row>
    <row r="10" spans="1:14" ht="26.25">
      <c r="A10" s="141" t="s">
        <v>197</v>
      </c>
      <c r="B10" s="111">
        <f ca="1">IF($B$9&lt;100%,$B$8-$B$8*$B$9,0)</f>
        <v>28.061999999999998</v>
      </c>
      <c r="C10" s="186"/>
      <c r="E10" s="186"/>
      <c r="H10" s="141" t="s">
        <v>197</v>
      </c>
      <c r="I10" s="111"/>
      <c r="L10" s="186"/>
    </row>
    <row r="11" spans="1:14" ht="13.15">
      <c r="A11" s="65"/>
      <c r="B11" s="66"/>
      <c r="H11" s="65"/>
      <c r="I11" s="66"/>
    </row>
    <row r="12" spans="1:14" ht="26.25">
      <c r="A12" s="145" t="s">
        <v>198</v>
      </c>
      <c r="B12" s="145" t="s">
        <v>199</v>
      </c>
      <c r="C12" s="145" t="s">
        <v>200</v>
      </c>
      <c r="D12" s="145" t="s">
        <v>201</v>
      </c>
      <c r="E12" s="236" t="s">
        <v>202</v>
      </c>
      <c r="H12" s="145" t="s">
        <v>198</v>
      </c>
      <c r="I12" s="145" t="s">
        <v>199</v>
      </c>
      <c r="J12" s="145" t="s">
        <v>200</v>
      </c>
      <c r="K12" s="145" t="s">
        <v>201</v>
      </c>
      <c r="L12" s="145" t="s">
        <v>202</v>
      </c>
      <c r="M12" s="67"/>
    </row>
    <row r="13" spans="1:14" ht="39" customHeight="1">
      <c r="A13" s="280" t="s">
        <v>203</v>
      </c>
      <c r="B13" s="269" t="s">
        <v>235</v>
      </c>
      <c r="C13" s="281" t="s">
        <v>205</v>
      </c>
      <c r="D13" s="298">
        <f>IF(C13="Pass",0%,IF(C13="Partial pass","10% to 80% adjustment",100%))</f>
        <v>0</v>
      </c>
      <c r="E13" s="294" t="s">
        <v>236</v>
      </c>
      <c r="H13" s="280" t="s">
        <v>203</v>
      </c>
      <c r="I13" s="269" t="s">
        <v>237</v>
      </c>
      <c r="J13" s="281"/>
      <c r="K13" s="283" t="s">
        <v>238</v>
      </c>
      <c r="L13" s="283" t="s">
        <v>238</v>
      </c>
      <c r="M13" s="285"/>
    </row>
    <row r="14" spans="1:14" ht="39" customHeight="1">
      <c r="A14" s="265"/>
      <c r="B14" s="266"/>
      <c r="C14" s="282"/>
      <c r="D14" s="299"/>
      <c r="E14" s="294"/>
      <c r="H14" s="265"/>
      <c r="I14" s="266"/>
      <c r="J14" s="282"/>
      <c r="K14" s="284"/>
      <c r="L14" s="284"/>
      <c r="M14" s="285"/>
    </row>
    <row r="15" spans="1:14" ht="39" customHeight="1">
      <c r="A15" s="265"/>
      <c r="B15" s="266"/>
      <c r="C15" s="282"/>
      <c r="D15" s="299"/>
      <c r="E15" s="294"/>
      <c r="H15" s="265"/>
      <c r="I15" s="266"/>
      <c r="J15" s="282"/>
      <c r="K15" s="284"/>
      <c r="L15" s="284"/>
      <c r="M15" s="285"/>
    </row>
    <row r="16" spans="1:14" ht="39" customHeight="1">
      <c r="A16" s="265"/>
      <c r="B16" s="266"/>
      <c r="C16" s="282"/>
      <c r="D16" s="299"/>
      <c r="E16" s="294"/>
      <c r="H16" s="265"/>
      <c r="I16" s="266"/>
      <c r="J16" s="282"/>
      <c r="K16" s="284"/>
      <c r="L16" s="284"/>
      <c r="M16" s="285"/>
    </row>
    <row r="17" spans="1:13" ht="39" customHeight="1">
      <c r="A17" s="265"/>
      <c r="B17" s="266"/>
      <c r="C17" s="282"/>
      <c r="D17" s="299"/>
      <c r="E17" s="294"/>
      <c r="H17" s="265"/>
      <c r="I17" s="266"/>
      <c r="J17" s="282"/>
      <c r="K17" s="284"/>
      <c r="L17" s="284"/>
      <c r="M17" s="285"/>
    </row>
    <row r="18" spans="1:13" ht="39" customHeight="1">
      <c r="A18" s="265"/>
      <c r="B18" s="266"/>
      <c r="C18" s="282"/>
      <c r="D18" s="299"/>
      <c r="E18" s="294"/>
      <c r="H18" s="265"/>
      <c r="I18" s="266"/>
      <c r="J18" s="282"/>
      <c r="K18" s="284"/>
      <c r="L18" s="284"/>
      <c r="M18" s="285"/>
    </row>
    <row r="19" spans="1:13" ht="39" customHeight="1">
      <c r="A19" s="265"/>
      <c r="B19" s="266"/>
      <c r="C19" s="282"/>
      <c r="D19" s="299"/>
      <c r="E19" s="294"/>
      <c r="H19" s="265"/>
      <c r="I19" s="266"/>
      <c r="J19" s="282"/>
      <c r="K19" s="284"/>
      <c r="L19" s="284"/>
      <c r="M19" s="285"/>
    </row>
    <row r="20" spans="1:13" ht="39" customHeight="1">
      <c r="A20" s="265" t="s">
        <v>208</v>
      </c>
      <c r="B20" s="266" t="s">
        <v>239</v>
      </c>
      <c r="C20" s="272" t="s">
        <v>205</v>
      </c>
      <c r="D20" s="295">
        <f>IF(C20="Pass",0%,IF(C20="Minor concerns",10%,IF(C20="Some concerns",20%,IF(C20="Significant concerns",30%))))</f>
        <v>0</v>
      </c>
      <c r="E20" s="294" t="s">
        <v>240</v>
      </c>
      <c r="H20" s="265" t="s">
        <v>208</v>
      </c>
      <c r="I20" s="266" t="s">
        <v>237</v>
      </c>
      <c r="J20" s="272"/>
      <c r="K20" s="275" t="s">
        <v>238</v>
      </c>
      <c r="L20" s="301" t="s">
        <v>238</v>
      </c>
      <c r="M20" s="285"/>
    </row>
    <row r="21" spans="1:13" ht="39" customHeight="1">
      <c r="A21" s="265"/>
      <c r="B21" s="266"/>
      <c r="C21" s="273"/>
      <c r="D21" s="296"/>
      <c r="E21" s="294"/>
      <c r="H21" s="265"/>
      <c r="I21" s="266"/>
      <c r="J21" s="273"/>
      <c r="K21" s="276"/>
      <c r="L21" s="301"/>
      <c r="M21" s="285"/>
    </row>
    <row r="22" spans="1:13" ht="39" customHeight="1">
      <c r="A22" s="265"/>
      <c r="B22" s="266"/>
      <c r="C22" s="273"/>
      <c r="D22" s="296"/>
      <c r="E22" s="294"/>
      <c r="H22" s="265"/>
      <c r="I22" s="266"/>
      <c r="J22" s="273"/>
      <c r="K22" s="276"/>
      <c r="L22" s="301"/>
      <c r="M22" s="285"/>
    </row>
    <row r="23" spans="1:13" ht="39" customHeight="1">
      <c r="A23" s="265"/>
      <c r="B23" s="266"/>
      <c r="C23" s="273"/>
      <c r="D23" s="296"/>
      <c r="E23" s="294"/>
      <c r="H23" s="265"/>
      <c r="I23" s="266"/>
      <c r="J23" s="273"/>
      <c r="K23" s="276"/>
      <c r="L23" s="301"/>
      <c r="M23" s="285"/>
    </row>
    <row r="24" spans="1:13" ht="39" customHeight="1">
      <c r="A24" s="265"/>
      <c r="B24" s="266"/>
      <c r="C24" s="273"/>
      <c r="D24" s="296"/>
      <c r="E24" s="294"/>
      <c r="H24" s="265"/>
      <c r="I24" s="266"/>
      <c r="J24" s="273"/>
      <c r="K24" s="276"/>
      <c r="L24" s="301"/>
      <c r="M24" s="285"/>
    </row>
    <row r="25" spans="1:13" ht="39" customHeight="1">
      <c r="A25" s="265"/>
      <c r="B25" s="266"/>
      <c r="C25" s="273"/>
      <c r="D25" s="296"/>
      <c r="E25" s="294"/>
      <c r="H25" s="265"/>
      <c r="I25" s="266"/>
      <c r="J25" s="273"/>
      <c r="K25" s="276"/>
      <c r="L25" s="301"/>
      <c r="M25" s="285"/>
    </row>
    <row r="26" spans="1:13" ht="39" customHeight="1">
      <c r="A26" s="265"/>
      <c r="B26" s="266"/>
      <c r="C26" s="273"/>
      <c r="D26" s="296"/>
      <c r="E26" s="294"/>
      <c r="H26" s="265"/>
      <c r="I26" s="266"/>
      <c r="J26" s="273"/>
      <c r="K26" s="276"/>
      <c r="L26" s="301"/>
      <c r="M26" s="285"/>
    </row>
    <row r="27" spans="1:13" ht="39" customHeight="1">
      <c r="A27" s="265"/>
      <c r="B27" s="266"/>
      <c r="C27" s="274"/>
      <c r="D27" s="297"/>
      <c r="E27" s="294"/>
      <c r="H27" s="265"/>
      <c r="I27" s="266"/>
      <c r="J27" s="274"/>
      <c r="K27" s="277"/>
      <c r="L27" s="302"/>
      <c r="M27" s="285"/>
    </row>
    <row r="28" spans="1:13" ht="39" customHeight="1">
      <c r="A28" s="265" t="s">
        <v>213</v>
      </c>
      <c r="B28" s="266" t="s">
        <v>241</v>
      </c>
      <c r="C28" s="267" t="s">
        <v>210</v>
      </c>
      <c r="D28" s="270">
        <f>IF(C28="Pass",0%,IF(C28="Minor concerns",10%,IF(C28="Some concerns",20%,IF(C28="Significant concerns",30%))))</f>
        <v>0.1</v>
      </c>
      <c r="E28" s="294" t="s">
        <v>242</v>
      </c>
      <c r="H28" s="265" t="s">
        <v>213</v>
      </c>
      <c r="I28" s="266" t="s">
        <v>237</v>
      </c>
      <c r="J28" s="267"/>
      <c r="K28" s="270" t="s">
        <v>238</v>
      </c>
      <c r="L28" s="303" t="s">
        <v>238</v>
      </c>
      <c r="M28" s="285"/>
    </row>
    <row r="29" spans="1:13" ht="39" customHeight="1">
      <c r="A29" s="265"/>
      <c r="B29" s="266"/>
      <c r="C29" s="267"/>
      <c r="D29" s="270"/>
      <c r="E29" s="294"/>
      <c r="H29" s="265"/>
      <c r="I29" s="266"/>
      <c r="J29" s="267"/>
      <c r="K29" s="270"/>
      <c r="L29" s="303"/>
      <c r="M29" s="285"/>
    </row>
    <row r="30" spans="1:13" ht="39" customHeight="1">
      <c r="A30" s="265"/>
      <c r="B30" s="266"/>
      <c r="C30" s="267"/>
      <c r="D30" s="270"/>
      <c r="E30" s="294"/>
      <c r="H30" s="265"/>
      <c r="I30" s="266"/>
      <c r="J30" s="267"/>
      <c r="K30" s="270"/>
      <c r="L30" s="303"/>
      <c r="M30" s="285"/>
    </row>
    <row r="31" spans="1:13" ht="39" customHeight="1">
      <c r="A31" s="265"/>
      <c r="B31" s="266"/>
      <c r="C31" s="267"/>
      <c r="D31" s="270"/>
      <c r="E31" s="294"/>
      <c r="H31" s="265"/>
      <c r="I31" s="266"/>
      <c r="J31" s="267"/>
      <c r="K31" s="270"/>
      <c r="L31" s="303"/>
      <c r="M31" s="285"/>
    </row>
    <row r="32" spans="1:13" ht="39" customHeight="1">
      <c r="A32" s="265"/>
      <c r="B32" s="266"/>
      <c r="C32" s="267"/>
      <c r="D32" s="270"/>
      <c r="E32" s="294"/>
      <c r="H32" s="265"/>
      <c r="I32" s="266"/>
      <c r="J32" s="267"/>
      <c r="K32" s="270"/>
      <c r="L32" s="303"/>
      <c r="M32" s="285"/>
    </row>
    <row r="33" spans="1:13" ht="39" customHeight="1">
      <c r="A33" s="265"/>
      <c r="B33" s="266"/>
      <c r="C33" s="267"/>
      <c r="D33" s="270"/>
      <c r="E33" s="294"/>
      <c r="H33" s="265"/>
      <c r="I33" s="266"/>
      <c r="J33" s="267"/>
      <c r="K33" s="270"/>
      <c r="L33" s="303"/>
      <c r="M33" s="285"/>
    </row>
    <row r="34" spans="1:13" ht="17.25" customHeight="1">
      <c r="A34" s="265" t="s">
        <v>218</v>
      </c>
      <c r="B34" s="266" t="s">
        <v>243</v>
      </c>
      <c r="C34" s="267" t="s">
        <v>205</v>
      </c>
      <c r="D34" s="270">
        <v>0</v>
      </c>
      <c r="E34" s="294" t="s">
        <v>244</v>
      </c>
      <c r="H34" s="265" t="s">
        <v>218</v>
      </c>
      <c r="I34" s="266" t="s">
        <v>237</v>
      </c>
      <c r="J34" s="267"/>
      <c r="K34" s="268" t="s">
        <v>238</v>
      </c>
      <c r="L34" s="300" t="s">
        <v>238</v>
      </c>
      <c r="M34" s="22"/>
    </row>
    <row r="35" spans="1:13" ht="17.25" customHeight="1">
      <c r="A35" s="265"/>
      <c r="B35" s="266"/>
      <c r="C35" s="267"/>
      <c r="D35" s="270"/>
      <c r="E35" s="294"/>
      <c r="H35" s="265"/>
      <c r="I35" s="266"/>
      <c r="J35" s="267"/>
      <c r="K35" s="268"/>
      <c r="L35" s="301"/>
      <c r="M35" s="22"/>
    </row>
    <row r="36" spans="1:13" ht="17.25" customHeight="1">
      <c r="A36" s="265"/>
      <c r="B36" s="266"/>
      <c r="C36" s="267"/>
      <c r="D36" s="270"/>
      <c r="E36" s="294"/>
      <c r="H36" s="265"/>
      <c r="I36" s="266"/>
      <c r="J36" s="267"/>
      <c r="K36" s="268"/>
      <c r="L36" s="301"/>
      <c r="M36" s="22"/>
    </row>
    <row r="37" spans="1:13" ht="17.25" customHeight="1">
      <c r="A37" s="265"/>
      <c r="B37" s="266"/>
      <c r="C37" s="267"/>
      <c r="D37" s="270"/>
      <c r="E37" s="294"/>
      <c r="H37" s="265"/>
      <c r="I37" s="266"/>
      <c r="J37" s="267"/>
      <c r="K37" s="268"/>
      <c r="L37" s="301"/>
    </row>
    <row r="38" spans="1:13" ht="17.25" customHeight="1">
      <c r="A38" s="265"/>
      <c r="B38" s="266"/>
      <c r="C38" s="267"/>
      <c r="D38" s="270"/>
      <c r="E38" s="294"/>
      <c r="H38" s="265"/>
      <c r="I38" s="266"/>
      <c r="J38" s="267"/>
      <c r="K38" s="268"/>
      <c r="L38" s="301"/>
    </row>
    <row r="39" spans="1:13" ht="17.25" customHeight="1">
      <c r="A39" s="265"/>
      <c r="B39" s="266"/>
      <c r="C39" s="267"/>
      <c r="D39" s="270"/>
      <c r="E39" s="294"/>
      <c r="H39" s="265"/>
      <c r="I39" s="266"/>
      <c r="J39" s="267"/>
      <c r="K39" s="268"/>
      <c r="L39" s="301"/>
    </row>
    <row r="49" ht="19.899999999999999" customHeight="1"/>
    <row r="50" ht="19.899999999999999" customHeight="1"/>
    <row r="51" ht="19.899999999999999" customHeight="1"/>
    <row r="52" ht="19.899999999999999" customHeight="1"/>
    <row r="53" ht="19.899999999999999" customHeight="1"/>
    <row r="54" ht="19.899999999999999" customHeight="1"/>
    <row r="55" ht="19.899999999999999" customHeight="1"/>
    <row r="56" ht="19.899999999999999" customHeight="1"/>
  </sheetData>
  <mergeCells count="45">
    <mergeCell ref="K1:L1"/>
    <mergeCell ref="H13:H19"/>
    <mergeCell ref="I13:I19"/>
    <mergeCell ref="J13:J19"/>
    <mergeCell ref="K13:K19"/>
    <mergeCell ref="L13:L19"/>
    <mergeCell ref="M28:M33"/>
    <mergeCell ref="M13:M19"/>
    <mergeCell ref="H20:H27"/>
    <mergeCell ref="I20:I27"/>
    <mergeCell ref="J20:J27"/>
    <mergeCell ref="K20:K27"/>
    <mergeCell ref="L20:L27"/>
    <mergeCell ref="M20:M27"/>
    <mergeCell ref="H28:H33"/>
    <mergeCell ref="I28:I33"/>
    <mergeCell ref="J28:J33"/>
    <mergeCell ref="K28:K33"/>
    <mergeCell ref="L28:L33"/>
    <mergeCell ref="H34:H39"/>
    <mergeCell ref="I34:I39"/>
    <mergeCell ref="J34:J39"/>
    <mergeCell ref="K34:K39"/>
    <mergeCell ref="L34:L39"/>
    <mergeCell ref="D1:E1"/>
    <mergeCell ref="A13:A19"/>
    <mergeCell ref="B13:B19"/>
    <mergeCell ref="C13:C19"/>
    <mergeCell ref="D13:D19"/>
    <mergeCell ref="E13:E19"/>
    <mergeCell ref="A20:A27"/>
    <mergeCell ref="B20:B27"/>
    <mergeCell ref="C20:C27"/>
    <mergeCell ref="D20:D27"/>
    <mergeCell ref="E20:E27"/>
    <mergeCell ref="A28:A33"/>
    <mergeCell ref="B28:B33"/>
    <mergeCell ref="C28:C33"/>
    <mergeCell ref="D28:D33"/>
    <mergeCell ref="E28:E33"/>
    <mergeCell ref="A34:A39"/>
    <mergeCell ref="B34:B39"/>
    <mergeCell ref="C34:C39"/>
    <mergeCell ref="D34:D39"/>
    <mergeCell ref="E34:E3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FB2ED1E-6511-4579-958C-B0A0FDEEE941}">
          <x14:formula1>
            <xm:f>'DROPDOWN LISTS'!$B$26:$B$32</xm:f>
          </x14:formula1>
          <xm:sqref>J13:J39 C13:C39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608CA-58A4-402C-9E43-CFB0EFF076BB}">
  <sheetPr>
    <tabColor rgb="FF98C561"/>
  </sheetPr>
  <dimension ref="A1"/>
  <sheetViews>
    <sheetView zoomScale="80" zoomScaleNormal="80" workbookViewId="0"/>
  </sheetViews>
  <sheetFormatPr defaultRowHeight="12.75"/>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2FE5D-5DC6-4CF4-9E02-431F90EF6ABC}">
  <sheetPr>
    <tabColor rgb="FF98C561"/>
  </sheetPr>
  <dimension ref="A1:L27"/>
  <sheetViews>
    <sheetView showGridLines="0" zoomScale="80" zoomScaleNormal="80" workbookViewId="0"/>
  </sheetViews>
  <sheetFormatPr defaultRowHeight="12.75"/>
  <cols>
    <col min="2" max="2" width="21" customWidth="1"/>
    <col min="3" max="3" width="20.140625" customWidth="1"/>
    <col min="4" max="12" width="13.5703125" customWidth="1"/>
    <col min="14" max="14" width="19.140625" customWidth="1"/>
  </cols>
  <sheetData>
    <row r="1" spans="1:12" s="2" customFormat="1" ht="30.75">
      <c r="A1" s="1" t="e">
        <f ca="1" xml:space="preserve"> RIGHT(CELL("filename", $A$1), LEN(CELL("filename", $A$1)) - SEARCH("]", CELL("filename", $A$1)))</f>
        <v>#VALUE!</v>
      </c>
      <c r="B1" s="1"/>
      <c r="C1" s="1"/>
      <c r="D1" s="1"/>
      <c r="E1" s="1"/>
      <c r="F1" s="1"/>
      <c r="G1" s="1"/>
      <c r="H1" s="1"/>
      <c r="I1" s="1"/>
      <c r="J1" s="1"/>
      <c r="K1" s="1"/>
      <c r="L1" s="1"/>
    </row>
    <row r="3" spans="1:12" ht="18">
      <c r="A3" s="304" t="s">
        <v>245</v>
      </c>
      <c r="B3" s="304"/>
      <c r="C3" s="304"/>
      <c r="D3" s="304"/>
      <c r="E3" s="304"/>
      <c r="F3" s="304"/>
      <c r="G3" s="304"/>
      <c r="H3" s="304"/>
      <c r="I3" s="304"/>
      <c r="J3" s="304"/>
      <c r="K3" s="304"/>
      <c r="L3" s="304"/>
    </row>
    <row r="4" spans="1:12" ht="13.15">
      <c r="A4" s="3"/>
      <c r="B4" s="3"/>
      <c r="C4" s="3"/>
      <c r="D4" s="3"/>
      <c r="E4" s="3"/>
      <c r="F4" s="3"/>
      <c r="G4" s="3"/>
      <c r="H4" s="3"/>
      <c r="I4" s="3"/>
      <c r="J4" s="3"/>
    </row>
    <row r="5" spans="1:12" ht="14.25">
      <c r="A5" s="3"/>
      <c r="B5" s="161"/>
      <c r="C5" s="3"/>
      <c r="D5" s="3"/>
      <c r="E5" s="4"/>
      <c r="F5" s="4"/>
      <c r="G5" s="4"/>
      <c r="H5" s="3"/>
      <c r="I5" s="3"/>
      <c r="J5" s="3"/>
    </row>
    <row r="6" spans="1:12" ht="13.15">
      <c r="A6" s="3"/>
      <c r="B6" s="162"/>
      <c r="C6" s="163"/>
      <c r="D6" s="3"/>
      <c r="E6" s="3"/>
      <c r="F6" s="3"/>
      <c r="G6" s="3"/>
      <c r="H6" s="3"/>
      <c r="I6" s="3"/>
      <c r="J6" s="3"/>
    </row>
    <row r="7" spans="1:12" ht="13.15">
      <c r="A7" s="3"/>
      <c r="B7" s="5" t="s">
        <v>246</v>
      </c>
      <c r="C7" s="6" t="str">
        <f>'Final Input'!B15</f>
        <v>CWW3_145TOT_PR24</v>
      </c>
      <c r="D7" s="3"/>
      <c r="E7" s="3"/>
      <c r="F7" s="3"/>
      <c r="G7" s="3"/>
      <c r="H7" s="3"/>
      <c r="I7" s="3"/>
      <c r="J7" s="3"/>
    </row>
    <row r="8" spans="1:12" ht="91.9">
      <c r="A8" s="3"/>
      <c r="B8" s="5" t="s">
        <v>247</v>
      </c>
      <c r="C8" s="63" t="str">
        <f>F_Inputs_adjusted!C16</f>
        <v>EA/NRW environmental programme bioresources (WINEP/NEP) - Sludge treatment - Thickening and/or dewatering; (WINEP/NEP) totex - Total</v>
      </c>
      <c r="D8" s="3"/>
      <c r="E8" s="3"/>
      <c r="F8" s="3"/>
      <c r="G8" s="3"/>
      <c r="H8" s="3"/>
      <c r="I8" s="3"/>
      <c r="J8" s="3"/>
    </row>
    <row r="9" spans="1:12" ht="13.15">
      <c r="A9" s="3"/>
      <c r="B9" s="3"/>
      <c r="C9" s="3"/>
      <c r="D9" s="3"/>
      <c r="E9" s="3"/>
      <c r="F9" s="3"/>
      <c r="G9" s="3"/>
      <c r="H9" s="3"/>
      <c r="I9" s="3"/>
      <c r="J9" s="3"/>
    </row>
    <row r="10" spans="1:12" ht="13.15">
      <c r="A10" s="3"/>
      <c r="B10" s="3"/>
      <c r="C10" s="3"/>
      <c r="D10" s="3"/>
      <c r="E10" s="3"/>
      <c r="F10" s="3"/>
      <c r="G10" s="3"/>
      <c r="H10" s="3"/>
      <c r="I10" s="3"/>
      <c r="J10" s="3"/>
    </row>
    <row r="11" spans="1:12" ht="13.15">
      <c r="A11" s="7" t="s">
        <v>248</v>
      </c>
      <c r="B11" s="7"/>
      <c r="C11" s="7"/>
      <c r="D11" s="3"/>
      <c r="E11" s="3"/>
      <c r="F11" s="3"/>
      <c r="G11" s="3"/>
      <c r="H11" s="3"/>
      <c r="I11" s="3"/>
      <c r="J11" s="3"/>
    </row>
    <row r="12" spans="1:12" ht="13.15">
      <c r="A12" s="7"/>
      <c r="B12" s="7"/>
      <c r="C12" s="7"/>
      <c r="D12" s="3"/>
      <c r="E12" s="3"/>
      <c r="F12" s="3"/>
      <c r="G12" s="3"/>
      <c r="H12" s="3"/>
      <c r="I12" s="3"/>
      <c r="J12" s="3"/>
    </row>
    <row r="14" spans="1:12" ht="91.9">
      <c r="A14" s="3"/>
      <c r="B14" s="146" t="s">
        <v>138</v>
      </c>
      <c r="C14" s="146" t="s">
        <v>249</v>
      </c>
      <c r="D14" s="147" t="s">
        <v>250</v>
      </c>
      <c r="E14" s="146" t="s">
        <v>169</v>
      </c>
      <c r="F14" s="148" t="s">
        <v>251</v>
      </c>
      <c r="G14" s="148" t="s">
        <v>252</v>
      </c>
      <c r="H14" s="148" t="s">
        <v>253</v>
      </c>
      <c r="I14" s="141" t="s">
        <v>254</v>
      </c>
    </row>
    <row r="15" spans="1:12" ht="13.15">
      <c r="A15" s="8">
        <v>1</v>
      </c>
      <c r="B15" s="9" t="s">
        <v>82</v>
      </c>
      <c r="C15" s="54">
        <f ca="1">_xlfn.XLOOKUP($B15,'Materiality &amp; shallow dive'!$B$7:$B$17,'Materiality &amp; shallow dive'!$D$7:$D$17)</f>
        <v>17.021000000000001</v>
      </c>
      <c r="D15" s="8"/>
      <c r="E15" s="58">
        <f ca="1">_xlfn.XLOOKUP($B15,'Materiality &amp; shallow dive'!$B$7:$B$17,'Materiality &amp; shallow dive'!$E$7:$E$17)</f>
        <v>17.021000000000001</v>
      </c>
      <c r="F15" s="58">
        <f ca="1">_xlfn.XLOOKUP($B15,'Materiality &amp; shallow dive'!$B$7:$B$17,'Materiality &amp; shallow dive'!$I$7:$I$17)</f>
        <v>17.021000000000001</v>
      </c>
      <c r="G15" s="185"/>
      <c r="H15" s="58"/>
      <c r="I15" s="235">
        <f ca="1">SUM(F15:H15)</f>
        <v>17.021000000000001</v>
      </c>
    </row>
    <row r="16" spans="1:12" ht="13.15">
      <c r="A16" s="10">
        <v>2</v>
      </c>
      <c r="B16" s="9" t="s">
        <v>103</v>
      </c>
      <c r="C16" s="54">
        <f ca="1">_xlfn.XLOOKUP($B16,'Materiality &amp; shallow dive'!$B$7:$B$17,'Materiality &amp; shallow dive'!$D$7:$D$17)</f>
        <v>19.995000000000001</v>
      </c>
      <c r="D16" s="8"/>
      <c r="E16" s="58">
        <f ca="1">_xlfn.XLOOKUP($B16,'Materiality &amp; shallow dive'!$B$7:$B$17,'Materiality &amp; shallow dive'!$E$7:$E$17)</f>
        <v>19.995000000000001</v>
      </c>
      <c r="F16" s="58" t="str">
        <f>_xlfn.XLOOKUP($B16,'Materiality &amp; shallow dive'!$B$7:$B$17,'Materiality &amp; shallow dive'!$I$7:$I$17)</f>
        <v/>
      </c>
      <c r="G16" s="185"/>
      <c r="H16" s="58">
        <f ca="1">'Deep dive WSH'!D10</f>
        <v>13.996500000000001</v>
      </c>
      <c r="I16" s="125">
        <f t="shared" ref="I16:I25" ca="1" si="0">SUM(F16:H16)</f>
        <v>13.996500000000001</v>
      </c>
    </row>
    <row r="17" spans="1:9" ht="13.15">
      <c r="A17" s="8">
        <v>3</v>
      </c>
      <c r="B17" s="9" t="s">
        <v>104</v>
      </c>
      <c r="C17" s="54">
        <f ca="1">_xlfn.XLOOKUP($B17,'Materiality &amp; shallow dive'!$B$7:$B$17,'Materiality &amp; shallow dive'!$D$7:$D$17)</f>
        <v>0</v>
      </c>
      <c r="D17" s="8"/>
      <c r="E17" s="58">
        <f ca="1">_xlfn.XLOOKUP($B17,'Materiality &amp; shallow dive'!$B$7:$B$17,'Materiality &amp; shallow dive'!$E$7:$E$17)</f>
        <v>0</v>
      </c>
      <c r="F17" s="58" t="str">
        <f>_xlfn.XLOOKUP($B17,'Materiality &amp; shallow dive'!$B$7:$B$17,'Materiality &amp; shallow dive'!$I$7:$I$17)</f>
        <v/>
      </c>
      <c r="G17" s="58"/>
      <c r="H17" s="58"/>
      <c r="I17" s="125">
        <f t="shared" si="0"/>
        <v>0</v>
      </c>
    </row>
    <row r="18" spans="1:9" ht="13.15">
      <c r="A18" s="10">
        <v>4</v>
      </c>
      <c r="B18" s="9" t="s">
        <v>105</v>
      </c>
      <c r="C18" s="54">
        <f ca="1">_xlfn.XLOOKUP($B18,'Materiality &amp; shallow dive'!$B$7:$B$17,'Materiality &amp; shallow dive'!$D$7:$D$17)</f>
        <v>19.670000000000002</v>
      </c>
      <c r="D18" s="8"/>
      <c r="E18" s="58">
        <f ca="1">_xlfn.XLOOKUP($B18,'Materiality &amp; shallow dive'!$B$7:$B$17,'Materiality &amp; shallow dive'!$E$7:$E$17)</f>
        <v>19.670000000000002</v>
      </c>
      <c r="F18" s="58">
        <f ca="1">_xlfn.XLOOKUP($B18,'Materiality &amp; shallow dive'!$B$7:$B$17,'Materiality &amp; shallow dive'!$I$7:$I$17)</f>
        <v>18.096400000000003</v>
      </c>
      <c r="G18" s="185"/>
      <c r="H18" s="58"/>
      <c r="I18" s="125">
        <f t="shared" ca="1" si="0"/>
        <v>18.096400000000003</v>
      </c>
    </row>
    <row r="19" spans="1:9" ht="13.15">
      <c r="A19" s="8">
        <v>5</v>
      </c>
      <c r="B19" s="9" t="s">
        <v>106</v>
      </c>
      <c r="C19" s="54">
        <f ca="1">_xlfn.XLOOKUP($B19,'Materiality &amp; shallow dive'!$B$7:$B$17,'Materiality &amp; shallow dive'!$D$7:$D$17)</f>
        <v>30.655418172807718</v>
      </c>
      <c r="D19" s="8"/>
      <c r="E19" s="58">
        <f ca="1">_xlfn.XLOOKUP($B19,'Materiality &amp; shallow dive'!$B$7:$B$17,'Materiality &amp; shallow dive'!$E$7:$E$17)</f>
        <v>35.155299820028247</v>
      </c>
      <c r="F19" s="58" t="str">
        <f>_xlfn.XLOOKUP($B19,'Materiality &amp; shallow dive'!$B$7:$B$17,'Materiality &amp; shallow dive'!$I$7:$I$17)</f>
        <v/>
      </c>
      <c r="G19" s="185"/>
      <c r="H19" s="58">
        <f ca="1">'Deep dive SVE'!B10</f>
        <v>31.639769838025423</v>
      </c>
      <c r="I19" s="125">
        <f ca="1">SUM(F19:H19)</f>
        <v>31.639769838025423</v>
      </c>
    </row>
    <row r="20" spans="1:9" ht="13.15">
      <c r="A20" s="10">
        <v>6</v>
      </c>
      <c r="B20" s="9" t="s">
        <v>107</v>
      </c>
      <c r="C20" s="54">
        <f ca="1">_xlfn.XLOOKUP($B20,'Materiality &amp; shallow dive'!$B$7:$B$17,'Materiality &amp; shallow dive'!$D$7:$D$17)</f>
        <v>36.088000000000001</v>
      </c>
      <c r="D20" s="8"/>
      <c r="E20" s="58">
        <f ca="1">_xlfn.XLOOKUP($B20,'Materiality &amp; shallow dive'!$B$7:$B$17,'Materiality &amp; shallow dive'!$E$7:$E$17)</f>
        <v>31.18</v>
      </c>
      <c r="F20" s="58" t="str">
        <f>_xlfn.XLOOKUP($B20,'Materiality &amp; shallow dive'!$B$7:$B$17,'Materiality &amp; shallow dive'!$I$7:$I$17)</f>
        <v/>
      </c>
      <c r="G20" s="58"/>
      <c r="H20" s="58">
        <f ca="1">'Deep dive SWB'!B10</f>
        <v>28.061999999999998</v>
      </c>
      <c r="I20" s="125">
        <f ca="1">SUM(F20:H20)</f>
        <v>28.061999999999998</v>
      </c>
    </row>
    <row r="21" spans="1:9" ht="13.15">
      <c r="A21" s="8">
        <v>7</v>
      </c>
      <c r="B21" s="9" t="s">
        <v>108</v>
      </c>
      <c r="C21" s="54">
        <f ca="1">_xlfn.XLOOKUP($B21,'Materiality &amp; shallow dive'!$B$7:$B$17,'Materiality &amp; shallow dive'!$D$7:$D$17)</f>
        <v>0</v>
      </c>
      <c r="D21" s="8"/>
      <c r="E21" s="58">
        <f ca="1">_xlfn.XLOOKUP($B21,'Materiality &amp; shallow dive'!$B$7:$B$17,'Materiality &amp; shallow dive'!$E$7:$E$17)</f>
        <v>0</v>
      </c>
      <c r="F21" s="58" t="str">
        <f>_xlfn.XLOOKUP($B21,'Materiality &amp; shallow dive'!$B$7:$B$17,'Materiality &amp; shallow dive'!$I$7:$I$17)</f>
        <v/>
      </c>
      <c r="G21" s="185"/>
      <c r="H21" s="58"/>
      <c r="I21" s="125">
        <f>SUM(F21:H21)</f>
        <v>0</v>
      </c>
    </row>
    <row r="22" spans="1:9" ht="13.15">
      <c r="A22" s="10">
        <v>8</v>
      </c>
      <c r="B22" s="9" t="s">
        <v>109</v>
      </c>
      <c r="C22" s="54">
        <f ca="1">_xlfn.XLOOKUP($B22,'Materiality &amp; shallow dive'!$B$7:$B$17,'Materiality &amp; shallow dive'!$D$7:$D$17)</f>
        <v>0</v>
      </c>
      <c r="D22" s="8"/>
      <c r="E22" s="58">
        <f ca="1">_xlfn.XLOOKUP($B22,'Materiality &amp; shallow dive'!$B$7:$B$17,'Materiality &amp; shallow dive'!$E$7:$E$17)</f>
        <v>0</v>
      </c>
      <c r="F22" s="58" t="str">
        <f>_xlfn.XLOOKUP($B22,'Materiality &amp; shallow dive'!$B$7:$B$17,'Materiality &amp; shallow dive'!$I$7:$I$17)</f>
        <v/>
      </c>
      <c r="G22" s="185"/>
      <c r="H22" s="58"/>
      <c r="I22" s="125">
        <f t="shared" si="0"/>
        <v>0</v>
      </c>
    </row>
    <row r="23" spans="1:9" ht="13.15">
      <c r="A23" s="8">
        <v>9</v>
      </c>
      <c r="B23" s="9" t="s">
        <v>110</v>
      </c>
      <c r="C23" s="54">
        <f ca="1">_xlfn.XLOOKUP($B23,'Materiality &amp; shallow dive'!$B$7:$B$17,'Materiality &amp; shallow dive'!$D$7:$D$17)</f>
        <v>33.19212301677242</v>
      </c>
      <c r="D23" s="8"/>
      <c r="E23" s="58">
        <f ca="1">_xlfn.XLOOKUP($B23,'Materiality &amp; shallow dive'!$B$7:$B$17,'Materiality &amp; shallow dive'!$E$7:$E$17)</f>
        <v>33.19212301677242</v>
      </c>
      <c r="F23" s="58">
        <f ca="1">_xlfn.XLOOKUP($B23,'Materiality &amp; shallow dive'!$B$7:$B$17,'Materiality &amp; shallow dive'!$I$7:$I$17)</f>
        <v>33.19212301677242</v>
      </c>
      <c r="G23" s="58"/>
      <c r="H23" s="58"/>
      <c r="I23" s="125">
        <f t="shared" ca="1" si="0"/>
        <v>33.19212301677242</v>
      </c>
    </row>
    <row r="24" spans="1:9" ht="13.15">
      <c r="A24" s="10">
        <v>10</v>
      </c>
      <c r="B24" s="9" t="s">
        <v>111</v>
      </c>
      <c r="C24" s="54">
        <f ca="1">_xlfn.XLOOKUP($B24,'Materiality &amp; shallow dive'!$B$7:$B$17,'Materiality &amp; shallow dive'!$D$7:$D$17)</f>
        <v>0</v>
      </c>
      <c r="D24" s="8"/>
      <c r="E24" s="58">
        <f ca="1">_xlfn.XLOOKUP($B24,'Materiality &amp; shallow dive'!$B$7:$B$17,'Materiality &amp; shallow dive'!$E$7:$E$17)</f>
        <v>0</v>
      </c>
      <c r="F24" s="58" t="str">
        <f>_xlfn.XLOOKUP($B24,'Materiality &amp; shallow dive'!$B$7:$B$17,'Materiality &amp; shallow dive'!$I$7:$I$17)</f>
        <v/>
      </c>
      <c r="G24" s="58"/>
      <c r="H24" s="58"/>
      <c r="I24" s="125">
        <f t="shared" si="0"/>
        <v>0</v>
      </c>
    </row>
    <row r="25" spans="1:9" ht="13.15">
      <c r="A25" s="8">
        <v>11</v>
      </c>
      <c r="B25" s="9" t="s">
        <v>112</v>
      </c>
      <c r="C25" s="54">
        <f ca="1">_xlfn.XLOOKUP($B25,'Materiality &amp; shallow dive'!$B$7:$B$17,'Materiality &amp; shallow dive'!$D$7:$D$17)</f>
        <v>6.0625711999999998</v>
      </c>
      <c r="D25" s="8"/>
      <c r="E25" s="58">
        <f ca="1">_xlfn.XLOOKUP($B25,'Materiality &amp; shallow dive'!$B$7:$B$17,'Materiality &amp; shallow dive'!$E$7:$E$17)</f>
        <v>6.0625711999999998</v>
      </c>
      <c r="F25" s="58">
        <f ca="1">_xlfn.XLOOKUP($B25,'Materiality &amp; shallow dive'!$B$7:$B$17,'Materiality &amp; shallow dive'!$I$7:$I$17)</f>
        <v>5.7594426399999996</v>
      </c>
      <c r="G25" s="185"/>
      <c r="H25" s="58"/>
      <c r="I25" s="125">
        <f t="shared" ca="1" si="0"/>
        <v>5.7594426399999996</v>
      </c>
    </row>
    <row r="26" spans="1:9" ht="13.15">
      <c r="A26" s="3"/>
      <c r="B26" s="11" t="s">
        <v>120</v>
      </c>
      <c r="C26" s="57">
        <f ca="1">'Modelled costs'!B16</f>
        <v>162.68411238958015</v>
      </c>
      <c r="D26" s="20"/>
      <c r="E26" s="187">
        <f ca="1">C26</f>
        <v>162.68411238958015</v>
      </c>
      <c r="F26" s="188">
        <f ca="1">SUM(F15:F25)</f>
        <v>74.068965656772434</v>
      </c>
      <c r="G26" s="62">
        <f>SUM(G15:G25)</f>
        <v>0</v>
      </c>
      <c r="H26" s="62">
        <f ca="1">SUM(H15:H25)</f>
        <v>73.698269838025425</v>
      </c>
      <c r="I26" s="62">
        <f ca="1">SUM(I15:I25)</f>
        <v>147.76723549479783</v>
      </c>
    </row>
    <row r="27" spans="1:9">
      <c r="C27" s="55"/>
    </row>
  </sheetData>
  <mergeCells count="1">
    <mergeCell ref="A3:L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A6919-C9B7-4E71-B530-288F810AA8D8}">
  <sheetPr>
    <tabColor rgb="FF98C561"/>
  </sheetPr>
  <dimension ref="A1:AF51"/>
  <sheetViews>
    <sheetView zoomScale="80" zoomScaleNormal="80" workbookViewId="0">
      <selection sqref="A1:AF1"/>
    </sheetView>
  </sheetViews>
  <sheetFormatPr defaultRowHeight="12.75"/>
  <cols>
    <col min="2" max="2" width="10.42578125" customWidth="1"/>
    <col min="3" max="3" width="10.42578125" bestFit="1" customWidth="1"/>
    <col min="4" max="4" width="21.85546875" bestFit="1" customWidth="1"/>
    <col min="5" max="5" width="24.7109375" bestFit="1" customWidth="1"/>
    <col min="6" max="6" width="21.85546875" bestFit="1" customWidth="1"/>
    <col min="7" max="7" width="24.7109375" bestFit="1" customWidth="1"/>
    <col min="8" max="12" width="9.28515625" bestFit="1" customWidth="1"/>
    <col min="21" max="25" width="9.28515625" bestFit="1" customWidth="1"/>
  </cols>
  <sheetData>
    <row r="1" spans="1:32" s="2" customFormat="1" ht="30.75">
      <c r="A1" s="305" t="e">
        <f ca="1" xml:space="preserve"> RIGHT(CELL("filename", $A$1), LEN(CELL("filename", $A$1)) - SEARCH("]", CELL("filename", $A$1)))</f>
        <v>#VALUE!</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row>
    <row r="3" spans="1:32" ht="18">
      <c r="A3" s="304" t="s">
        <v>255</v>
      </c>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row>
    <row r="5" spans="1:32" ht="13.15">
      <c r="B5" s="48" t="s">
        <v>256</v>
      </c>
      <c r="O5" s="48" t="s">
        <v>257</v>
      </c>
      <c r="Q5" s="32"/>
    </row>
    <row r="6" spans="1:32" ht="65.650000000000006">
      <c r="B6" s="12" t="s">
        <v>138</v>
      </c>
      <c r="C6" s="12" t="s">
        <v>258</v>
      </c>
      <c r="D6" s="12" t="s">
        <v>259</v>
      </c>
      <c r="E6" s="12" t="s">
        <v>260</v>
      </c>
      <c r="F6" s="12" t="s">
        <v>261</v>
      </c>
      <c r="G6" s="12" t="s">
        <v>262</v>
      </c>
      <c r="H6" s="12" t="s">
        <v>263</v>
      </c>
      <c r="I6" s="12" t="s">
        <v>264</v>
      </c>
      <c r="J6" s="12" t="s">
        <v>265</v>
      </c>
      <c r="K6" s="12" t="s">
        <v>266</v>
      </c>
      <c r="L6" s="12" t="s">
        <v>120</v>
      </c>
      <c r="O6" s="12" t="s">
        <v>138</v>
      </c>
      <c r="P6" s="12" t="s">
        <v>267</v>
      </c>
      <c r="Q6" s="12" t="s">
        <v>258</v>
      </c>
      <c r="R6" s="12" t="s">
        <v>259</v>
      </c>
      <c r="S6" s="12" t="s">
        <v>260</v>
      </c>
      <c r="T6" s="12" t="s">
        <v>261</v>
      </c>
      <c r="U6" s="12" t="s">
        <v>262</v>
      </c>
      <c r="V6" s="12" t="s">
        <v>263</v>
      </c>
      <c r="W6" s="12" t="s">
        <v>264</v>
      </c>
      <c r="X6" s="12" t="s">
        <v>265</v>
      </c>
      <c r="Y6" s="12" t="s">
        <v>266</v>
      </c>
      <c r="Z6" s="12" t="s">
        <v>120</v>
      </c>
    </row>
    <row r="7" spans="1:32">
      <c r="B7" s="15" t="str">
        <f>Allowance!B15</f>
        <v>ANH</v>
      </c>
      <c r="C7" s="164">
        <f t="array" aca="1" ref="C7" ca="1">VLOOKUP($B7&amp;"|"&amp;'Consolidated Input'!$B$9,CHOOSE({1,2},Table1[Acronym]&amp;"|"&amp;Table1[BON code],Table1[2023-24]),2,FALSE)</f>
        <v>0</v>
      </c>
      <c r="D7" s="164">
        <f t="array" aca="1" ref="D7" ca="1">VLOOKUP($B7&amp;"|"&amp;'Consolidated Input'!$B$12,CHOOSE({1,2},Table1[Acronym]&amp;"|"&amp;Table1[BON code],Table1[2023-24]),2,FALSE)</f>
        <v>0</v>
      </c>
      <c r="E7" s="164">
        <f t="array" aca="1" ref="E7" ca="1">VLOOKUP($B7&amp;"|"&amp;'Consolidated Input'!$B$9,CHOOSE({1,2},Table1[Acronym]&amp;"|"&amp;Table1[BON code],Table1[2024-25]),2,FALSE)</f>
        <v>0</v>
      </c>
      <c r="F7" s="164">
        <f t="array" aca="1" ref="F7" ca="1">VLOOKUP($B7&amp;"|"&amp;'Consolidated Input'!$B$12,CHOOSE({1,2},Table1[Acronym]&amp;"|"&amp;Table1[BON code],Table1[2024-25]),2,FALSE)</f>
        <v>0</v>
      </c>
      <c r="G7" s="165">
        <f t="array" aca="1" ref="G7" ca="1">VLOOKUP($B7&amp;"|"&amp;'Consolidated Input'!$B$15,CHOOSE({1,2},Table1[Acronym]&amp;"|"&amp;Table1[BON code],Table1[2025-26]),2,FALSE)</f>
        <v>0</v>
      </c>
      <c r="H7" s="165">
        <f t="array" aca="1" ref="H7" ca="1">VLOOKUP($B7&amp;"|"&amp;'Consolidated Input'!$B$15,CHOOSE({1,2},Table1[Acronym]&amp;"|"&amp;Table1[BON code],Table1[2026-27]),2,FALSE)</f>
        <v>1.3340000000000001</v>
      </c>
      <c r="I7" s="165">
        <f t="array" aca="1" ref="I7" ca="1">VLOOKUP($B7&amp;"|"&amp;'Consolidated Input'!$B$15,CHOOSE({1,2},Table1[Acronym]&amp;"|"&amp;Table1[BON code],Table1[2027-28]),2,FALSE)</f>
        <v>3.7810000000000001</v>
      </c>
      <c r="J7" s="165">
        <f t="array" aca="1" ref="J7" ca="1">VLOOKUP($B7&amp;"|"&amp;'Consolidated Input'!$B$15,CHOOSE({1,2},Table1[Acronym]&amp;"|"&amp;Table1[BON code],Table1[2028-29]),2,FALSE)</f>
        <v>6.8819999999999997</v>
      </c>
      <c r="K7" s="165">
        <f t="array" aca="1" ref="K7" ca="1">VLOOKUP($B7&amp;"|"&amp;'Consolidated Input'!$B$15,CHOOSE({1,2},Table1[Acronym]&amp;"|"&amp;Table1[BON code],Table1[2029-30]),2,FALSE)</f>
        <v>5.024</v>
      </c>
      <c r="L7" s="166">
        <f ca="1">SUM(C7:K7)</f>
        <v>17.021000000000001</v>
      </c>
      <c r="O7" s="15" t="str">
        <f t="shared" ref="O7:O8" si="0">B7</f>
        <v>ANH</v>
      </c>
      <c r="P7" s="169">
        <f ca="1">_xlfn.XLOOKUP($O7,Allowance!$B$15:$B$25,Allowance!$E$15:$E$25)</f>
        <v>17.021000000000001</v>
      </c>
      <c r="Q7" s="164">
        <f t="array" aca="1" ref="Q7" ca="1">VLOOKUP($B7&amp;"|"&amp;'Final Input'!$B$9,CHOOSE({1,2},Table3[Acronym]&amp;"|"&amp;Table3[BON code],Table3[2023-24]),2,FALSE)</f>
        <v>0</v>
      </c>
      <c r="R7" s="164">
        <f t="array" aca="1" ref="R7" ca="1">VLOOKUP($B7&amp;"|"&amp;'Final Input'!$B$12,CHOOSE({1,2},Table3[Acronym]&amp;"|"&amp;Table3[BON code],Table3[2023-24]),2,FALSE)</f>
        <v>0</v>
      </c>
      <c r="S7" s="164">
        <f t="array" aca="1" ref="S7" ca="1">VLOOKUP($B7&amp;"|"&amp;'Final Input'!$B$9,CHOOSE({1,2},Table3[Acronym]&amp;"|"&amp;Table3[BON code],Table3[2024-25]),2,FALSE)</f>
        <v>0</v>
      </c>
      <c r="T7" s="164">
        <f t="array" aca="1" ref="T7" ca="1">VLOOKUP($B7&amp;"|"&amp;'Final Input'!$B$12,CHOOSE({1,2},Table3[Acronym]&amp;"|"&amp;Table3[BON code],Table3[2024-25]),2,FALSE)</f>
        <v>0</v>
      </c>
      <c r="U7" s="165">
        <f t="array" aca="1" ref="U7" ca="1">VLOOKUP($O7&amp;"|"&amp;'Final Input'!$B$15,CHOOSE({1,2},Table3[Acronym]&amp;"|"&amp;Table3[BON code],Table3[2025-26]),2,FALSE)</f>
        <v>0</v>
      </c>
      <c r="V7" s="165">
        <f t="array" aca="1" ref="V7" ca="1">VLOOKUP($O7&amp;"|"&amp;'Final Input'!$B$15,CHOOSE({1,2},Table3[Acronym]&amp;"|"&amp;Table3[BON code],Table3[2026-27]),2,FALSE)</f>
        <v>1.3340000000000001</v>
      </c>
      <c r="W7" s="165">
        <f t="array" aca="1" ref="W7" ca="1">VLOOKUP($O7&amp;"|"&amp;'Final Input'!$B$15,CHOOSE({1,2},Table3[Acronym]&amp;"|"&amp;Table3[BON code],Table3[2027-28]),2,FALSE)</f>
        <v>3.7810000000000001</v>
      </c>
      <c r="X7" s="165">
        <f t="array" aca="1" ref="X7" ca="1">VLOOKUP($O7&amp;"|"&amp;'Final Input'!$B$15,CHOOSE({1,2},Table3[Acronym]&amp;"|"&amp;Table3[BON code],Table3[2028-29]),2,FALSE)</f>
        <v>6.8819999999999997</v>
      </c>
      <c r="Y7" s="165">
        <f t="array" aca="1" ref="Y7" ca="1">VLOOKUP($O7&amp;"|"&amp;'Final Input'!$B$15,CHOOSE({1,2},Table3[Acronym]&amp;"|"&amp;Table3[BON code],Table3[2029-30]),2,FALSE)</f>
        <v>5.024</v>
      </c>
      <c r="Z7" s="166">
        <f t="shared" ref="Z7:Z8" ca="1" si="1">SUM(Q7:Y7)</f>
        <v>17.021000000000001</v>
      </c>
    </row>
    <row r="8" spans="1:32">
      <c r="B8" s="15" t="str">
        <f>Allowance!B16</f>
        <v>WSH</v>
      </c>
      <c r="C8" s="164">
        <f t="array" aca="1" ref="C8" ca="1">VLOOKUP($B8&amp;"|"&amp;'Consolidated Input'!$B$9,CHOOSE({1,2},Table1[Acronym]&amp;"|"&amp;Table1[BON code],Table1[2023-24]),2,FALSE)</f>
        <v>0</v>
      </c>
      <c r="D8" s="164">
        <f t="array" aca="1" ref="D8" ca="1">VLOOKUP($B8&amp;"|"&amp;'Consolidated Input'!$B$12,CHOOSE({1,2},Table1[Acronym]&amp;"|"&amp;Table1[BON code],Table1[2023-24]),2,FALSE)</f>
        <v>0</v>
      </c>
      <c r="E8" s="164">
        <f t="array" aca="1" ref="E8" ca="1">VLOOKUP($B8&amp;"|"&amp;'Consolidated Input'!$B$9,CHOOSE({1,2},Table1[Acronym]&amp;"|"&amp;Table1[BON code],Table1[2024-25]),2,FALSE)</f>
        <v>0</v>
      </c>
      <c r="F8" s="164">
        <f t="array" aca="1" ref="F8" ca="1">VLOOKUP($B8&amp;"|"&amp;'Consolidated Input'!$B$12,CHOOSE({1,2},Table1[Acronym]&amp;"|"&amp;Table1[BON code],Table1[2024-25]),2,FALSE)</f>
        <v>0</v>
      </c>
      <c r="G8" s="165">
        <f t="array" aca="1" ref="G8" ca="1">VLOOKUP($B8&amp;"|"&amp;'Consolidated Input'!$B$15,CHOOSE({1,2},Table1[Acronym]&amp;"|"&amp;Table1[BON code],Table1[2025-26]),2,FALSE)</f>
        <v>1.9330000000000001</v>
      </c>
      <c r="H8" s="165">
        <f t="array" aca="1" ref="H8" ca="1">VLOOKUP($B8&amp;"|"&amp;'Consolidated Input'!$B$15,CHOOSE({1,2},Table1[Acronym]&amp;"|"&amp;Table1[BON code],Table1[2026-27]),2,FALSE)</f>
        <v>3.7810000000000001</v>
      </c>
      <c r="I8" s="165">
        <f t="array" aca="1" ref="I8" ca="1">VLOOKUP($B8&amp;"|"&amp;'Consolidated Input'!$B$15,CHOOSE({1,2},Table1[Acronym]&amp;"|"&amp;Table1[BON code],Table1[2027-28]),2,FALSE)</f>
        <v>5.6219999999999999</v>
      </c>
      <c r="J8" s="165">
        <f t="array" aca="1" ref="J8" ca="1">VLOOKUP($B8&amp;"|"&amp;'Consolidated Input'!$B$15,CHOOSE({1,2},Table1[Acronym]&amp;"|"&amp;Table1[BON code],Table1[2028-29]),2,FALSE)</f>
        <v>5.0310000000000006</v>
      </c>
      <c r="K8" s="165">
        <f t="array" aca="1" ref="K8" ca="1">VLOOKUP($B8&amp;"|"&amp;'Consolidated Input'!$B$15,CHOOSE({1,2},Table1[Acronym]&amp;"|"&amp;Table1[BON code],Table1[2029-30]),2,FALSE)</f>
        <v>3.6280000000000001</v>
      </c>
      <c r="L8" s="166">
        <f t="shared" ref="L8" ca="1" si="2">SUM(C8:K8)</f>
        <v>19.995000000000001</v>
      </c>
      <c r="O8" s="15" t="str">
        <f t="shared" si="0"/>
        <v>WSH</v>
      </c>
      <c r="P8" s="169">
        <f ca="1">_xlfn.XLOOKUP($O8,Allowance!$B$15:$B$25,Allowance!$E$15:$E$25)</f>
        <v>19.995000000000001</v>
      </c>
      <c r="Q8" s="164">
        <f t="array" aca="1" ref="Q8" ca="1">VLOOKUP($B8&amp;"|"&amp;'Final Input'!$B$9,CHOOSE({1,2},Table3[Acronym]&amp;"|"&amp;Table3[BON code],Table3[2023-24]),2,FALSE)</f>
        <v>0</v>
      </c>
      <c r="R8" s="164">
        <f t="array" aca="1" ref="R8" ca="1">VLOOKUP($B8&amp;"|"&amp;'Final Input'!$B$12,CHOOSE({1,2},Table3[Acronym]&amp;"|"&amp;Table3[BON code],Table3[2023-24]),2,FALSE)</f>
        <v>0</v>
      </c>
      <c r="S8" s="164">
        <f t="array" aca="1" ref="S8" ca="1">VLOOKUP($B8&amp;"|"&amp;'Final Input'!$B$9,CHOOSE({1,2},Table3[Acronym]&amp;"|"&amp;Table3[BON code],Table3[2024-25]),2,FALSE)</f>
        <v>0</v>
      </c>
      <c r="T8" s="164">
        <f t="array" aca="1" ref="T8" ca="1">VLOOKUP($B8&amp;"|"&amp;'Final Input'!$B$12,CHOOSE({1,2},Table3[Acronym]&amp;"|"&amp;Table3[BON code],Table3[2024-25]),2,FALSE)</f>
        <v>0</v>
      </c>
      <c r="U8" s="165">
        <f t="array" aca="1" ref="U8" ca="1">VLOOKUP($O8&amp;"|"&amp;'Final Input'!$B$15,CHOOSE({1,2},Table3[Acronym]&amp;"|"&amp;Table3[BON code],Table3[2025-26]),2,FALSE)</f>
        <v>1.9330000000000001</v>
      </c>
      <c r="V8" s="165">
        <f t="array" aca="1" ref="V8" ca="1">VLOOKUP($O8&amp;"|"&amp;'Final Input'!$B$15,CHOOSE({1,2},Table3[Acronym]&amp;"|"&amp;Table3[BON code],Table3[2026-27]),2,FALSE)</f>
        <v>3.7810000000000001</v>
      </c>
      <c r="W8" s="165">
        <f t="array" aca="1" ref="W8" ca="1">VLOOKUP($O8&amp;"|"&amp;'Final Input'!$B$15,CHOOSE({1,2},Table3[Acronym]&amp;"|"&amp;Table3[BON code],Table3[2027-28]),2,FALSE)</f>
        <v>5.6219999999999999</v>
      </c>
      <c r="X8" s="165">
        <f t="array" aca="1" ref="X8" ca="1">VLOOKUP($O8&amp;"|"&amp;'Final Input'!$B$15,CHOOSE({1,2},Table3[Acronym]&amp;"|"&amp;Table3[BON code],Table3[2028-29]),2,FALSE)</f>
        <v>5.0310000000000006</v>
      </c>
      <c r="Y8" s="165">
        <f t="array" aca="1" ref="Y8" ca="1">VLOOKUP($O8&amp;"|"&amp;'Final Input'!$B$15,CHOOSE({1,2},Table3[Acronym]&amp;"|"&amp;Table3[BON code],Table3[2029-30]),2,FALSE)</f>
        <v>3.6280000000000001</v>
      </c>
      <c r="Z8" s="166">
        <f t="shared" ca="1" si="1"/>
        <v>19.995000000000001</v>
      </c>
    </row>
    <row r="9" spans="1:32">
      <c r="B9" s="15" t="s">
        <v>104</v>
      </c>
      <c r="C9" s="164">
        <f t="array" aca="1" ref="C9" ca="1">VLOOKUP($B9&amp;"|"&amp;'Consolidated Input'!$B$9,CHOOSE({1,2},Table1[Acronym]&amp;"|"&amp;Table1[BON code],Table1[2023-24]),2,FALSE)</f>
        <v>0</v>
      </c>
      <c r="D9" s="164">
        <f t="array" aca="1" ref="D9" ca="1">VLOOKUP($B9&amp;"|"&amp;'Consolidated Input'!$B$12,CHOOSE({1,2},Table1[Acronym]&amp;"|"&amp;Table1[BON code],Table1[2023-24]),2,FALSE)</f>
        <v>0</v>
      </c>
      <c r="E9" s="164">
        <f t="array" aca="1" ref="E9" ca="1">VLOOKUP($B9&amp;"|"&amp;'Consolidated Input'!$B$9,CHOOSE({1,2},Table1[Acronym]&amp;"|"&amp;Table1[BON code],Table1[2024-25]),2,FALSE)</f>
        <v>0</v>
      </c>
      <c r="F9" s="164">
        <f t="array" aca="1" ref="F9" ca="1">VLOOKUP($B9&amp;"|"&amp;'Consolidated Input'!$B$12,CHOOSE({1,2},Table1[Acronym]&amp;"|"&amp;Table1[BON code],Table1[2024-25]),2,FALSE)</f>
        <v>0</v>
      </c>
      <c r="G9" s="165">
        <f t="array" aca="1" ref="G9" ca="1">VLOOKUP($B9&amp;"|"&amp;'Consolidated Input'!$B$15,CHOOSE({1,2},Table1[Acronym]&amp;"|"&amp;Table1[BON code],Table1[2025-26]),2,FALSE)</f>
        <v>0</v>
      </c>
      <c r="H9" s="165">
        <f t="array" aca="1" ref="H9" ca="1">VLOOKUP($B9&amp;"|"&amp;'Consolidated Input'!$B$15,CHOOSE({1,2},Table1[Acronym]&amp;"|"&amp;Table1[BON code],Table1[2026-27]),2,FALSE)</f>
        <v>0</v>
      </c>
      <c r="I9" s="165">
        <f t="array" aca="1" ref="I9" ca="1">VLOOKUP($B9&amp;"|"&amp;'Consolidated Input'!$B$15,CHOOSE({1,2},Table1[Acronym]&amp;"|"&amp;Table1[BON code],Table1[2027-28]),2,FALSE)</f>
        <v>0</v>
      </c>
      <c r="J9" s="165">
        <f t="array" aca="1" ref="J9" ca="1">VLOOKUP($B9&amp;"|"&amp;'Consolidated Input'!$B$15,CHOOSE({1,2},Table1[Acronym]&amp;"|"&amp;Table1[BON code],Table1[2028-29]),2,FALSE)</f>
        <v>0</v>
      </c>
      <c r="K9" s="165">
        <f t="array" aca="1" ref="K9" ca="1">VLOOKUP($B9&amp;"|"&amp;'Consolidated Input'!$B$15,CHOOSE({1,2},Table1[Acronym]&amp;"|"&amp;Table1[BON code],Table1[2029-30]),2,FALSE)</f>
        <v>0</v>
      </c>
      <c r="L9" s="166">
        <f t="shared" ref="L9" ca="1" si="3">SUM(C9:K9)</f>
        <v>0</v>
      </c>
      <c r="O9" s="15" t="str">
        <f t="shared" ref="O9" si="4">B9</f>
        <v>HDD</v>
      </c>
      <c r="P9" s="169">
        <f ca="1">_xlfn.XLOOKUP($O9,Allowance!$B$15:$B$25,Allowance!$E$15:$E$25)</f>
        <v>0</v>
      </c>
      <c r="Q9" s="164">
        <f t="array" aca="1" ref="Q9" ca="1">VLOOKUP($B9&amp;"|"&amp;'Final Input'!$B$9,CHOOSE({1,2},Table3[Acronym]&amp;"|"&amp;Table3[BON code],Table3[2023-24]),2,FALSE)</f>
        <v>0</v>
      </c>
      <c r="R9" s="164">
        <f t="array" aca="1" ref="R9" ca="1">VLOOKUP($B9&amp;"|"&amp;'Final Input'!$B$12,CHOOSE({1,2},Table3[Acronym]&amp;"|"&amp;Table3[BON code],Table3[2023-24]),2,FALSE)</f>
        <v>0</v>
      </c>
      <c r="S9" s="164">
        <f t="array" aca="1" ref="S9" ca="1">VLOOKUP($B9&amp;"|"&amp;'Final Input'!$B$9,CHOOSE({1,2},Table3[Acronym]&amp;"|"&amp;Table3[BON code],Table3[2024-25]),2,FALSE)</f>
        <v>0</v>
      </c>
      <c r="T9" s="164">
        <f t="array" aca="1" ref="T9" ca="1">VLOOKUP($B9&amp;"|"&amp;'Final Input'!$B$12,CHOOSE({1,2},Table3[Acronym]&amp;"|"&amp;Table3[BON code],Table3[2024-25]),2,FALSE)</f>
        <v>0</v>
      </c>
      <c r="U9" s="165">
        <f t="array" aca="1" ref="U9" ca="1">VLOOKUP($O9&amp;"|"&amp;'Final Input'!$B$15,CHOOSE({1,2},Table3[Acronym]&amp;"|"&amp;Table3[BON code],Table3[2025-26]),2,FALSE)</f>
        <v>0</v>
      </c>
      <c r="V9" s="165">
        <f t="array" aca="1" ref="V9" ca="1">VLOOKUP($O9&amp;"|"&amp;'Final Input'!$B$15,CHOOSE({1,2},Table3[Acronym]&amp;"|"&amp;Table3[BON code],Table3[2026-27]),2,FALSE)</f>
        <v>0</v>
      </c>
      <c r="W9" s="165">
        <f t="array" aca="1" ref="W9" ca="1">VLOOKUP($O9&amp;"|"&amp;'Final Input'!$B$15,CHOOSE({1,2},Table3[Acronym]&amp;"|"&amp;Table3[BON code],Table3[2027-28]),2,FALSE)</f>
        <v>0</v>
      </c>
      <c r="X9" s="165">
        <f t="array" aca="1" ref="X9" ca="1">VLOOKUP($O9&amp;"|"&amp;'Final Input'!$B$15,CHOOSE({1,2},Table3[Acronym]&amp;"|"&amp;Table3[BON code],Table3[2028-29]),2,FALSE)</f>
        <v>0</v>
      </c>
      <c r="Y9" s="165">
        <f t="array" aca="1" ref="Y9" ca="1">VLOOKUP($O9&amp;"|"&amp;'Final Input'!$B$15,CHOOSE({1,2},Table3[Acronym]&amp;"|"&amp;Table3[BON code],Table3[2029-30]),2,FALSE)</f>
        <v>0</v>
      </c>
      <c r="Z9" s="166">
        <f t="shared" ref="Z9" ca="1" si="5">SUM(Q9:Y9)</f>
        <v>0</v>
      </c>
    </row>
    <row r="10" spans="1:32">
      <c r="B10" s="15" t="str">
        <f>Allowance!B18</f>
        <v>NES</v>
      </c>
      <c r="C10" s="164">
        <f t="array" aca="1" ref="C10" ca="1">VLOOKUP($B10&amp;"|"&amp;'Consolidated Input'!$B$9,CHOOSE({1,2},Table1[Acronym]&amp;"|"&amp;Table1[BON code],Table1[2023-24]),2,FALSE)</f>
        <v>0</v>
      </c>
      <c r="D10" s="164">
        <f t="array" aca="1" ref="D10" ca="1">VLOOKUP($B10&amp;"|"&amp;'Consolidated Input'!$B$12,CHOOSE({1,2},Table1[Acronym]&amp;"|"&amp;Table1[BON code],Table1[2023-24]),2,FALSE)</f>
        <v>0</v>
      </c>
      <c r="E10" s="164">
        <f t="array" aca="1" ref="E10" ca="1">VLOOKUP($B10&amp;"|"&amp;'Consolidated Input'!$B$9,CHOOSE({1,2},Table1[Acronym]&amp;"|"&amp;Table1[BON code],Table1[2024-25]),2,FALSE)</f>
        <v>0</v>
      </c>
      <c r="F10" s="164">
        <f t="array" aca="1" ref="F10" ca="1">VLOOKUP($B10&amp;"|"&amp;'Consolidated Input'!$B$12,CHOOSE({1,2},Table1[Acronym]&amp;"|"&amp;Table1[BON code],Table1[2024-25]),2,FALSE)</f>
        <v>0</v>
      </c>
      <c r="G10" s="165">
        <f t="array" aca="1" ref="G10" ca="1">VLOOKUP($B10&amp;"|"&amp;'Consolidated Input'!$B$15,CHOOSE({1,2},Table1[Acronym]&amp;"|"&amp;Table1[BON code],Table1[2025-26]),2,FALSE)</f>
        <v>0.71799999999999997</v>
      </c>
      <c r="H10" s="165">
        <f t="array" aca="1" ref="H10" ca="1">VLOOKUP($B10&amp;"|"&amp;'Consolidated Input'!$B$15,CHOOSE({1,2},Table1[Acronym]&amp;"|"&amp;Table1[BON code],Table1[2026-27]),2,FALSE)</f>
        <v>0.71799999999999997</v>
      </c>
      <c r="I10" s="165">
        <f t="array" aca="1" ref="I10" ca="1">VLOOKUP($B10&amp;"|"&amp;'Consolidated Input'!$B$15,CHOOSE({1,2},Table1[Acronym]&amp;"|"&amp;Table1[BON code],Table1[2027-28]),2,FALSE)</f>
        <v>8.8840000000000003</v>
      </c>
      <c r="J10" s="165">
        <f t="array" aca="1" ref="J10" ca="1">VLOOKUP($B10&amp;"|"&amp;'Consolidated Input'!$B$15,CHOOSE({1,2},Table1[Acronym]&amp;"|"&amp;Table1[BON code],Table1[2028-29]),2,FALSE)</f>
        <v>8.8000000000000007</v>
      </c>
      <c r="K10" s="165">
        <f t="array" aca="1" ref="K10" ca="1">VLOOKUP($B10&amp;"|"&amp;'Consolidated Input'!$B$15,CHOOSE({1,2},Table1[Acronym]&amp;"|"&amp;Table1[BON code],Table1[2029-30]),2,FALSE)</f>
        <v>0.55000000000000004</v>
      </c>
      <c r="L10" s="166">
        <f t="shared" ref="L10:L18" ca="1" si="6">SUM(C10:K10)</f>
        <v>19.670000000000002</v>
      </c>
      <c r="O10" s="15" t="str">
        <f t="shared" ref="O10:O18" si="7">B10</f>
        <v>NES</v>
      </c>
      <c r="P10" s="169">
        <f ca="1">_xlfn.XLOOKUP($O10,Allowance!$B$15:$B$25,Allowance!$E$15:$E$25)</f>
        <v>19.670000000000002</v>
      </c>
      <c r="Q10" s="164">
        <f t="array" aca="1" ref="Q10" ca="1">VLOOKUP($B10&amp;"|"&amp;'Final Input'!$B$9,CHOOSE({1,2},Table3[Acronym]&amp;"|"&amp;Table3[BON code],Table3[2023-24]),2,FALSE)</f>
        <v>0</v>
      </c>
      <c r="R10" s="164">
        <f t="array" aca="1" ref="R10" ca="1">VLOOKUP($B10&amp;"|"&amp;'Final Input'!$B$12,CHOOSE({1,2},Table3[Acronym]&amp;"|"&amp;Table3[BON code],Table3[2023-24]),2,FALSE)</f>
        <v>0</v>
      </c>
      <c r="S10" s="164">
        <f t="array" aca="1" ref="S10" ca="1">VLOOKUP($B10&amp;"|"&amp;'Final Input'!$B$9,CHOOSE({1,2},Table3[Acronym]&amp;"|"&amp;Table3[BON code],Table3[2024-25]),2,FALSE)</f>
        <v>0</v>
      </c>
      <c r="T10" s="164">
        <f t="array" aca="1" ref="T10" ca="1">VLOOKUP($B10&amp;"|"&amp;'Final Input'!$B$12,CHOOSE({1,2},Table3[Acronym]&amp;"|"&amp;Table3[BON code],Table3[2024-25]),2,FALSE)</f>
        <v>0</v>
      </c>
      <c r="U10" s="165">
        <f t="array" aca="1" ref="U10" ca="1">VLOOKUP($O10&amp;"|"&amp;'Final Input'!$B$15,CHOOSE({1,2},Table3[Acronym]&amp;"|"&amp;Table3[BON code],Table3[2025-26]),2,FALSE)</f>
        <v>0.71799999999999997</v>
      </c>
      <c r="V10" s="165">
        <f t="array" aca="1" ref="V10" ca="1">VLOOKUP($O10&amp;"|"&amp;'Final Input'!$B$15,CHOOSE({1,2},Table3[Acronym]&amp;"|"&amp;Table3[BON code],Table3[2026-27]),2,FALSE)</f>
        <v>0.71799999999999997</v>
      </c>
      <c r="W10" s="165">
        <f t="array" aca="1" ref="W10" ca="1">VLOOKUP($O10&amp;"|"&amp;'Final Input'!$B$15,CHOOSE({1,2},Table3[Acronym]&amp;"|"&amp;Table3[BON code],Table3[2027-28]),2,FALSE)</f>
        <v>8.8840000000000003</v>
      </c>
      <c r="X10" s="165">
        <f t="array" aca="1" ref="X10" ca="1">VLOOKUP($O10&amp;"|"&amp;'Final Input'!$B$15,CHOOSE({1,2},Table3[Acronym]&amp;"|"&amp;Table3[BON code],Table3[2028-29]),2,FALSE)</f>
        <v>8.8000000000000007</v>
      </c>
      <c r="Y10" s="165">
        <f t="array" aca="1" ref="Y10" ca="1">VLOOKUP($O10&amp;"|"&amp;'Final Input'!$B$15,CHOOSE({1,2},Table3[Acronym]&amp;"|"&amp;Table3[BON code],Table3[2029-30]),2,FALSE)</f>
        <v>0.55000000000000004</v>
      </c>
      <c r="Z10" s="166">
        <f t="shared" ref="Z10:Z18" ca="1" si="8">SUM(Q10:Y10)</f>
        <v>19.670000000000002</v>
      </c>
    </row>
    <row r="11" spans="1:32">
      <c r="B11" s="15" t="str">
        <f>Allowance!B19</f>
        <v>SVE</v>
      </c>
      <c r="C11" s="164">
        <f t="array" aca="1" ref="C11" ca="1">VLOOKUP($B11&amp;"|"&amp;'Consolidated Input'!$B$9,CHOOSE({1,2},Table1[Acronym]&amp;"|"&amp;Table1[BON code],Table1[2023-24]),2,FALSE)</f>
        <v>0</v>
      </c>
      <c r="D11" s="164">
        <f t="array" aca="1" ref="D11" ca="1">VLOOKUP($B11&amp;"|"&amp;'Consolidated Input'!$B$12,CHOOSE({1,2},Table1[Acronym]&amp;"|"&amp;Table1[BON code],Table1[2023-24]),2,FALSE)</f>
        <v>0</v>
      </c>
      <c r="E11" s="164">
        <f t="array" aca="1" ref="E11" ca="1">VLOOKUP($B11&amp;"|"&amp;'Consolidated Input'!$B$9,CHOOSE({1,2},Table1[Acronym]&amp;"|"&amp;Table1[BON code],Table1[2024-25]),2,FALSE)</f>
        <v>0</v>
      </c>
      <c r="F11" s="164">
        <f t="array" aca="1" ref="F11" ca="1">VLOOKUP($B11&amp;"|"&amp;'Consolidated Input'!$B$12,CHOOSE({1,2},Table1[Acronym]&amp;"|"&amp;Table1[BON code],Table1[2024-25]),2,FALSE)</f>
        <v>0</v>
      </c>
      <c r="G11" s="165">
        <f t="array" aca="1" ref="G11" ca="1">VLOOKUP($B11&amp;"|"&amp;'Consolidated Input'!$B$15,CHOOSE({1,2},Table1[Acronym]&amp;"|"&amp;Table1[BON code],Table1[2025-26]),2,FALSE)</f>
        <v>31.417840502047799</v>
      </c>
      <c r="H11" s="165">
        <f t="array" aca="1" ref="H11" ca="1">VLOOKUP($B11&amp;"|"&amp;'Consolidated Input'!$B$15,CHOOSE({1,2},Table1[Acronym]&amp;"|"&amp;Table1[BON code],Table1[2026-27]),2,FALSE)</f>
        <v>-0.18887353606394031</v>
      </c>
      <c r="I11" s="165">
        <f t="array" aca="1" ref="I11" ca="1">VLOOKUP($B11&amp;"|"&amp;'Consolidated Input'!$B$15,CHOOSE({1,2},Table1[Acronym]&amp;"|"&amp;Table1[BON code],Table1[2027-28]),2,FALSE)</f>
        <v>-0.19002355867753901</v>
      </c>
      <c r="J11" s="165">
        <f t="array" aca="1" ref="J11" ca="1">VLOOKUP($B11&amp;"|"&amp;'Consolidated Input'!$B$15,CHOOSE({1,2},Table1[Acronym]&amp;"|"&amp;Table1[BON code],Table1[2028-29]),2,FALSE)</f>
        <v>-0.1911805810421324</v>
      </c>
      <c r="K11" s="165">
        <f t="array" aca="1" ref="K11" ca="1">VLOOKUP($B11&amp;"|"&amp;'Consolidated Input'!$B$15,CHOOSE({1,2},Table1[Acronym]&amp;"|"&amp;Table1[BON code],Table1[2029-30]),2,FALSE)</f>
        <v>-0.19234465345646851</v>
      </c>
      <c r="L11" s="166">
        <f t="shared" ca="1" si="6"/>
        <v>30.655418172807718</v>
      </c>
      <c r="O11" s="15" t="str">
        <f t="shared" si="7"/>
        <v>SVE</v>
      </c>
      <c r="P11" s="169">
        <f ca="1">_xlfn.XLOOKUP($O11,Allowance!$B$15:$B$25,Allowance!$E$15:$E$25)</f>
        <v>35.155299820028247</v>
      </c>
      <c r="Q11" s="164">
        <f t="array" aca="1" ref="Q11" ca="1">VLOOKUP($B11&amp;"|"&amp;'Final Input'!$B$9,CHOOSE({1,2},Table3[Acronym]&amp;"|"&amp;Table3[BON code],Table3[2023-24]),2,FALSE)</f>
        <v>0</v>
      </c>
      <c r="R11" s="164">
        <f t="array" aca="1" ref="R11" ca="1">VLOOKUP($B11&amp;"|"&amp;'Final Input'!$B$12,CHOOSE({1,2},Table3[Acronym]&amp;"|"&amp;Table3[BON code],Table3[2023-24]),2,FALSE)</f>
        <v>0</v>
      </c>
      <c r="S11" s="164">
        <f t="array" aca="1" ref="S11" ca="1">VLOOKUP($B11&amp;"|"&amp;'Final Input'!$B$9,CHOOSE({1,2},Table3[Acronym]&amp;"|"&amp;Table3[BON code],Table3[2024-25]),2,FALSE)</f>
        <v>4.4998816472205201</v>
      </c>
      <c r="T11" s="164">
        <f t="array" aca="1" ref="T11" ca="1">VLOOKUP($B11&amp;"|"&amp;'Final Input'!$B$12,CHOOSE({1,2},Table3[Acronym]&amp;"|"&amp;Table3[BON code],Table3[2024-25]),2,FALSE)</f>
        <v>0</v>
      </c>
      <c r="U11" s="165">
        <f t="array" aca="1" ref="U11" ca="1">VLOOKUP($O11&amp;"|"&amp;'Final Input'!$B$15,CHOOSE({1,2},Table3[Acronym]&amp;"|"&amp;Table3[BON code],Table3[2025-26]),2,FALSE)</f>
        <v>31.417840502047799</v>
      </c>
      <c r="V11" s="165">
        <f t="array" aca="1" ref="V11" ca="1">VLOOKUP($O11&amp;"|"&amp;'Final Input'!$B$15,CHOOSE({1,2},Table3[Acronym]&amp;"|"&amp;Table3[BON code],Table3[2026-27]),2,FALSE)</f>
        <v>-0.18887353606394031</v>
      </c>
      <c r="W11" s="165">
        <f t="array" aca="1" ref="W11" ca="1">VLOOKUP($O11&amp;"|"&amp;'Final Input'!$B$15,CHOOSE({1,2},Table3[Acronym]&amp;"|"&amp;Table3[BON code],Table3[2027-28]),2,FALSE)</f>
        <v>-0.19002355867753901</v>
      </c>
      <c r="X11" s="165">
        <f t="array" aca="1" ref="X11" ca="1">VLOOKUP($O11&amp;"|"&amp;'Final Input'!$B$15,CHOOSE({1,2},Table3[Acronym]&amp;"|"&amp;Table3[BON code],Table3[2028-29]),2,FALSE)</f>
        <v>-0.1911805810421324</v>
      </c>
      <c r="Y11" s="165">
        <f t="array" aca="1" ref="Y11" ca="1">VLOOKUP($O11&amp;"|"&amp;'Final Input'!$B$15,CHOOSE({1,2},Table3[Acronym]&amp;"|"&amp;Table3[BON code],Table3[2029-30]),2,FALSE)</f>
        <v>-0.19234465345646851</v>
      </c>
      <c r="Z11" s="166">
        <f t="shared" ca="1" si="8"/>
        <v>35.155299820028247</v>
      </c>
    </row>
    <row r="12" spans="1:32">
      <c r="B12" s="15" t="str">
        <f>Allowance!B20</f>
        <v>SWB</v>
      </c>
      <c r="C12" s="164">
        <f t="array" aca="1" ref="C12" ca="1">VLOOKUP($B12&amp;"|"&amp;'Consolidated Input'!$B$9,CHOOSE({1,2},Table1[Acronym]&amp;"|"&amp;Table1[BON code],Table1[2023-24]),2,FALSE)</f>
        <v>0</v>
      </c>
      <c r="D12" s="164">
        <f t="array" aca="1" ref="D12" ca="1">VLOOKUP($B12&amp;"|"&amp;'Consolidated Input'!$B$12,CHOOSE({1,2},Table1[Acronym]&amp;"|"&amp;Table1[BON code],Table1[2023-24]),2,FALSE)</f>
        <v>0</v>
      </c>
      <c r="E12" s="164">
        <f t="array" aca="1" ref="E12" ca="1">VLOOKUP($B12&amp;"|"&amp;'Consolidated Input'!$B$9,CHOOSE({1,2},Table1[Acronym]&amp;"|"&amp;Table1[BON code],Table1[2024-25]),2,FALSE)</f>
        <v>0</v>
      </c>
      <c r="F12" s="164">
        <f t="array" aca="1" ref="F12" ca="1">VLOOKUP($B12&amp;"|"&amp;'Consolidated Input'!$B$12,CHOOSE({1,2},Table1[Acronym]&amp;"|"&amp;Table1[BON code],Table1[2024-25]),2,FALSE)</f>
        <v>0</v>
      </c>
      <c r="G12" s="165">
        <f t="array" aca="1" ref="G12" ca="1">VLOOKUP($B12&amp;"|"&amp;'Consolidated Input'!$B$15,CHOOSE({1,2},Table1[Acronym]&amp;"|"&amp;Table1[BON code],Table1[2025-26]),2,FALSE)</f>
        <v>2.532</v>
      </c>
      <c r="H12" s="165">
        <f t="array" aca="1" ref="H12" ca="1">VLOOKUP($B12&amp;"|"&amp;'Consolidated Input'!$B$15,CHOOSE({1,2},Table1[Acronym]&amp;"|"&amp;Table1[BON code],Table1[2026-27]),2,FALSE)</f>
        <v>6.33</v>
      </c>
      <c r="I12" s="165">
        <f t="array" aca="1" ref="I12" ca="1">VLOOKUP($B12&amp;"|"&amp;'Consolidated Input'!$B$15,CHOOSE({1,2},Table1[Acronym]&amp;"|"&amp;Table1[BON code],Table1[2027-28]),2,FALSE)</f>
        <v>11.186</v>
      </c>
      <c r="J12" s="165">
        <f t="array" aca="1" ref="J12" ca="1">VLOOKUP($B12&amp;"|"&amp;'Consolidated Input'!$B$15,CHOOSE({1,2},Table1[Acronym]&amp;"|"&amp;Table1[BON code],Table1[2028-29]),2,FALSE)</f>
        <v>9.92</v>
      </c>
      <c r="K12" s="165">
        <f t="array" aca="1" ref="K12" ca="1">VLOOKUP($B12&amp;"|"&amp;'Consolidated Input'!$B$15,CHOOSE({1,2},Table1[Acronym]&amp;"|"&amp;Table1[BON code],Table1[2029-30]),2,FALSE)</f>
        <v>6.1199999999999992</v>
      </c>
      <c r="L12" s="166">
        <f t="shared" ca="1" si="6"/>
        <v>36.088000000000001</v>
      </c>
      <c r="O12" s="15" t="str">
        <f t="shared" si="7"/>
        <v>SWB</v>
      </c>
      <c r="P12" s="169">
        <f ca="1">_xlfn.XLOOKUP($O12,Allowance!$B$15:$B$25,Allowance!$E$15:$E$25)</f>
        <v>31.18</v>
      </c>
      <c r="Q12" s="164">
        <f t="array" aca="1" ref="Q12" ca="1">VLOOKUP($B12&amp;"|"&amp;'Final Input'!$B$9,CHOOSE({1,2},Table3[Acronym]&amp;"|"&amp;Table3[BON code],Table3[2023-24]),2,FALSE)</f>
        <v>0</v>
      </c>
      <c r="R12" s="164">
        <f t="array" aca="1" ref="R12" ca="1">VLOOKUP($B12&amp;"|"&amp;'Final Input'!$B$12,CHOOSE({1,2},Table3[Acronym]&amp;"|"&amp;Table3[BON code],Table3[2023-24]),2,FALSE)</f>
        <v>0</v>
      </c>
      <c r="S12" s="164">
        <f t="array" aca="1" ref="S12" ca="1">VLOOKUP($B12&amp;"|"&amp;'Final Input'!$B$9,CHOOSE({1,2},Table3[Acronym]&amp;"|"&amp;Table3[BON code],Table3[2024-25]),2,FALSE)</f>
        <v>0</v>
      </c>
      <c r="T12" s="164">
        <f t="array" aca="1" ref="T12" ca="1">VLOOKUP($B12&amp;"|"&amp;'Final Input'!$B$12,CHOOSE({1,2},Table3[Acronym]&amp;"|"&amp;Table3[BON code],Table3[2024-25]),2,FALSE)</f>
        <v>0</v>
      </c>
      <c r="U12" s="165">
        <f t="array" aca="1" ref="U12" ca="1">VLOOKUP($O12&amp;"|"&amp;'Final Input'!$B$15,CHOOSE({1,2},Table3[Acronym]&amp;"|"&amp;Table3[BON code],Table3[2025-26]),2,FALSE)</f>
        <v>2.532</v>
      </c>
      <c r="V12" s="165">
        <f t="array" aca="1" ref="V12" ca="1">VLOOKUP($O12&amp;"|"&amp;'Final Input'!$B$15,CHOOSE({1,2},Table3[Acronym]&amp;"|"&amp;Table3[BON code],Table3[2026-27]),2,FALSE)</f>
        <v>6.8490000000000002</v>
      </c>
      <c r="W12" s="165">
        <f t="array" aca="1" ref="W12" ca="1">VLOOKUP($O12&amp;"|"&amp;'Final Input'!$B$15,CHOOSE({1,2},Table3[Acronym]&amp;"|"&amp;Table3[BON code],Table3[2027-28]),2,FALSE)</f>
        <v>8.6009999999999991</v>
      </c>
      <c r="X12" s="165">
        <f t="array" aca="1" ref="X12" ca="1">VLOOKUP($O12&amp;"|"&amp;'Final Input'!$B$15,CHOOSE({1,2},Table3[Acronym]&amp;"|"&amp;Table3[BON code],Table3[2028-29]),2,FALSE)</f>
        <v>8.06</v>
      </c>
      <c r="Y12" s="165">
        <f t="array" aca="1" ref="Y12" ca="1">VLOOKUP($O12&amp;"|"&amp;'Final Input'!$B$15,CHOOSE({1,2},Table3[Acronym]&amp;"|"&amp;Table3[BON code],Table3[2029-30]),2,FALSE)</f>
        <v>5.1379999999999999</v>
      </c>
      <c r="Z12" s="166">
        <f t="shared" ca="1" si="8"/>
        <v>31.18</v>
      </c>
    </row>
    <row r="13" spans="1:32">
      <c r="B13" s="15" t="str">
        <f>Allowance!B21</f>
        <v>SRN</v>
      </c>
      <c r="C13" s="164">
        <f t="array" aca="1" ref="C13" ca="1">VLOOKUP($B13&amp;"|"&amp;'Consolidated Input'!$B$9,CHOOSE({1,2},Table1[Acronym]&amp;"|"&amp;Table1[BON code],Table1[2023-24]),2,FALSE)</f>
        <v>0</v>
      </c>
      <c r="D13" s="164">
        <f t="array" aca="1" ref="D13" ca="1">VLOOKUP($B13&amp;"|"&amp;'Consolidated Input'!$B$12,CHOOSE({1,2},Table1[Acronym]&amp;"|"&amp;Table1[BON code],Table1[2023-24]),2,FALSE)</f>
        <v>0</v>
      </c>
      <c r="E13" s="164">
        <f t="array" aca="1" ref="E13" ca="1">VLOOKUP($B13&amp;"|"&amp;'Consolidated Input'!$B$9,CHOOSE({1,2},Table1[Acronym]&amp;"|"&amp;Table1[BON code],Table1[2024-25]),2,FALSE)</f>
        <v>0</v>
      </c>
      <c r="F13" s="164">
        <f t="array" aca="1" ref="F13" ca="1">VLOOKUP($B13&amp;"|"&amp;'Consolidated Input'!$B$12,CHOOSE({1,2},Table1[Acronym]&amp;"|"&amp;Table1[BON code],Table1[2024-25]),2,FALSE)</f>
        <v>0</v>
      </c>
      <c r="G13" s="165">
        <f t="array" aca="1" ref="G13" ca="1">VLOOKUP($B13&amp;"|"&amp;'Consolidated Input'!$B$15,CHOOSE({1,2},Table1[Acronym]&amp;"|"&amp;Table1[BON code],Table1[2025-26]),2,FALSE)</f>
        <v>0</v>
      </c>
      <c r="H13" s="165">
        <f t="array" aca="1" ref="H13" ca="1">VLOOKUP($B13&amp;"|"&amp;'Consolidated Input'!$B$15,CHOOSE({1,2},Table1[Acronym]&amp;"|"&amp;Table1[BON code],Table1[2026-27]),2,FALSE)</f>
        <v>0</v>
      </c>
      <c r="I13" s="165">
        <f t="array" aca="1" ref="I13" ca="1">VLOOKUP($B13&amp;"|"&amp;'Consolidated Input'!$B$15,CHOOSE({1,2},Table1[Acronym]&amp;"|"&amp;Table1[BON code],Table1[2027-28]),2,FALSE)</f>
        <v>0</v>
      </c>
      <c r="J13" s="165">
        <f t="array" aca="1" ref="J13" ca="1">VLOOKUP($B13&amp;"|"&amp;'Consolidated Input'!$B$15,CHOOSE({1,2},Table1[Acronym]&amp;"|"&amp;Table1[BON code],Table1[2028-29]),2,FALSE)</f>
        <v>0</v>
      </c>
      <c r="K13" s="165">
        <f t="array" aca="1" ref="K13" ca="1">VLOOKUP($B13&amp;"|"&amp;'Consolidated Input'!$B$15,CHOOSE({1,2},Table1[Acronym]&amp;"|"&amp;Table1[BON code],Table1[2029-30]),2,FALSE)</f>
        <v>0</v>
      </c>
      <c r="L13" s="167">
        <f t="shared" ca="1" si="6"/>
        <v>0</v>
      </c>
      <c r="O13" s="15" t="str">
        <f t="shared" si="7"/>
        <v>SRN</v>
      </c>
      <c r="P13" s="169">
        <f ca="1">_xlfn.XLOOKUP($O13,Allowance!$B$15:$B$25,Allowance!$E$15:$E$25)</f>
        <v>0</v>
      </c>
      <c r="Q13" s="164">
        <f t="array" aca="1" ref="Q13" ca="1">VLOOKUP($B13&amp;"|"&amp;'Final Input'!$B$9,CHOOSE({1,2},Table3[Acronym]&amp;"|"&amp;Table3[BON code],Table3[2023-24]),2,FALSE)</f>
        <v>0</v>
      </c>
      <c r="R13" s="164">
        <f t="array" aca="1" ref="R13" ca="1">VLOOKUP($B13&amp;"|"&amp;'Final Input'!$B$12,CHOOSE({1,2},Table3[Acronym]&amp;"|"&amp;Table3[BON code],Table3[2023-24]),2,FALSE)</f>
        <v>0</v>
      </c>
      <c r="S13" s="164">
        <f t="array" aca="1" ref="S13" ca="1">VLOOKUP($B13&amp;"|"&amp;'Final Input'!$B$9,CHOOSE({1,2},Table3[Acronym]&amp;"|"&amp;Table3[BON code],Table3[2024-25]),2,FALSE)</f>
        <v>0</v>
      </c>
      <c r="T13" s="164">
        <f t="array" aca="1" ref="T13" ca="1">VLOOKUP($B13&amp;"|"&amp;'Final Input'!$B$12,CHOOSE({1,2},Table3[Acronym]&amp;"|"&amp;Table3[BON code],Table3[2024-25]),2,FALSE)</f>
        <v>0</v>
      </c>
      <c r="U13" s="165">
        <f t="array" aca="1" ref="U13" ca="1">VLOOKUP($O13&amp;"|"&amp;'Final Input'!$B$15,CHOOSE({1,2},Table3[Acronym]&amp;"|"&amp;Table3[BON code],Table3[2025-26]),2,FALSE)</f>
        <v>0</v>
      </c>
      <c r="V13" s="165">
        <f t="array" aca="1" ref="V13" ca="1">VLOOKUP($O13&amp;"|"&amp;'Final Input'!$B$15,CHOOSE({1,2},Table3[Acronym]&amp;"|"&amp;Table3[BON code],Table3[2026-27]),2,FALSE)</f>
        <v>0</v>
      </c>
      <c r="W13" s="165">
        <f t="array" aca="1" ref="W13" ca="1">VLOOKUP($O13&amp;"|"&amp;'Final Input'!$B$15,CHOOSE({1,2},Table3[Acronym]&amp;"|"&amp;Table3[BON code],Table3[2027-28]),2,FALSE)</f>
        <v>0</v>
      </c>
      <c r="X13" s="165">
        <f t="array" aca="1" ref="X13" ca="1">VLOOKUP($O13&amp;"|"&amp;'Final Input'!$B$15,CHOOSE({1,2},Table3[Acronym]&amp;"|"&amp;Table3[BON code],Table3[2028-29]),2,FALSE)</f>
        <v>0</v>
      </c>
      <c r="Y13" s="165">
        <f t="array" aca="1" ref="Y13" ca="1">VLOOKUP($O13&amp;"|"&amp;'Final Input'!$B$15,CHOOSE({1,2},Table3[Acronym]&amp;"|"&amp;Table3[BON code],Table3[2029-30]),2,FALSE)</f>
        <v>0</v>
      </c>
      <c r="Z13" s="168">
        <f t="shared" ca="1" si="8"/>
        <v>0</v>
      </c>
    </row>
    <row r="14" spans="1:32">
      <c r="B14" s="15" t="str">
        <f>Allowance!B22</f>
        <v>TMS</v>
      </c>
      <c r="C14" s="164">
        <f t="array" aca="1" ref="C14" ca="1">VLOOKUP($B14&amp;"|"&amp;'Consolidated Input'!$B$9,CHOOSE({1,2},Table1[Acronym]&amp;"|"&amp;Table1[BON code],Table1[2023-24]),2,FALSE)</f>
        <v>0</v>
      </c>
      <c r="D14" s="164">
        <f t="array" aca="1" ref="D14" ca="1">VLOOKUP($B14&amp;"|"&amp;'Consolidated Input'!$B$12,CHOOSE({1,2},Table1[Acronym]&amp;"|"&amp;Table1[BON code],Table1[2023-24]),2,FALSE)</f>
        <v>0</v>
      </c>
      <c r="E14" s="164">
        <f t="array" aca="1" ref="E14" ca="1">VLOOKUP($B14&amp;"|"&amp;'Consolidated Input'!$B$9,CHOOSE({1,2},Table1[Acronym]&amp;"|"&amp;Table1[BON code],Table1[2024-25]),2,FALSE)</f>
        <v>0</v>
      </c>
      <c r="F14" s="164">
        <f t="array" aca="1" ref="F14" ca="1">VLOOKUP($B14&amp;"|"&amp;'Consolidated Input'!$B$12,CHOOSE({1,2},Table1[Acronym]&amp;"|"&amp;Table1[BON code],Table1[2024-25]),2,FALSE)</f>
        <v>0</v>
      </c>
      <c r="G14" s="165">
        <f t="array" aca="1" ref="G14" ca="1">VLOOKUP($B14&amp;"|"&amp;'Consolidated Input'!$B$15,CHOOSE({1,2},Table1[Acronym]&amp;"|"&amp;Table1[BON code],Table1[2025-26]),2,FALSE)</f>
        <v>0</v>
      </c>
      <c r="H14" s="165">
        <f t="array" aca="1" ref="H14" ca="1">VLOOKUP($B14&amp;"|"&amp;'Consolidated Input'!$B$15,CHOOSE({1,2},Table1[Acronym]&amp;"|"&amp;Table1[BON code],Table1[2026-27]),2,FALSE)</f>
        <v>0</v>
      </c>
      <c r="I14" s="165">
        <f t="array" aca="1" ref="I14" ca="1">VLOOKUP($B14&amp;"|"&amp;'Consolidated Input'!$B$15,CHOOSE({1,2},Table1[Acronym]&amp;"|"&amp;Table1[BON code],Table1[2027-28]),2,FALSE)</f>
        <v>0</v>
      </c>
      <c r="J14" s="165">
        <f t="array" aca="1" ref="J14" ca="1">VLOOKUP($B14&amp;"|"&amp;'Consolidated Input'!$B$15,CHOOSE({1,2},Table1[Acronym]&amp;"|"&amp;Table1[BON code],Table1[2028-29]),2,FALSE)</f>
        <v>0</v>
      </c>
      <c r="K14" s="165">
        <f t="array" aca="1" ref="K14" ca="1">VLOOKUP($B14&amp;"|"&amp;'Consolidated Input'!$B$15,CHOOSE({1,2},Table1[Acronym]&amp;"|"&amp;Table1[BON code],Table1[2029-30]),2,FALSE)</f>
        <v>0</v>
      </c>
      <c r="L14" s="166">
        <f t="shared" ca="1" si="6"/>
        <v>0</v>
      </c>
      <c r="O14" s="15" t="str">
        <f t="shared" si="7"/>
        <v>TMS</v>
      </c>
      <c r="P14" s="169">
        <f ca="1">_xlfn.XLOOKUP($O14,Allowance!$B$15:$B$25,Allowance!$E$15:$E$25)</f>
        <v>0</v>
      </c>
      <c r="Q14" s="164">
        <f t="array" aca="1" ref="Q14" ca="1">VLOOKUP($B14&amp;"|"&amp;'Final Input'!$B$9,CHOOSE({1,2},Table3[Acronym]&amp;"|"&amp;Table3[BON code],Table3[2023-24]),2,FALSE)</f>
        <v>0</v>
      </c>
      <c r="R14" s="164">
        <f t="array" aca="1" ref="R14" ca="1">VLOOKUP($B14&amp;"|"&amp;'Final Input'!$B$12,CHOOSE({1,2},Table3[Acronym]&amp;"|"&amp;Table3[BON code],Table3[2023-24]),2,FALSE)</f>
        <v>0</v>
      </c>
      <c r="S14" s="164">
        <f t="array" aca="1" ref="S14" ca="1">VLOOKUP($B14&amp;"|"&amp;'Final Input'!$B$9,CHOOSE({1,2},Table3[Acronym]&amp;"|"&amp;Table3[BON code],Table3[2024-25]),2,FALSE)</f>
        <v>0</v>
      </c>
      <c r="T14" s="164">
        <f t="array" aca="1" ref="T14" ca="1">VLOOKUP($B14&amp;"|"&amp;'Final Input'!$B$12,CHOOSE({1,2},Table3[Acronym]&amp;"|"&amp;Table3[BON code],Table3[2024-25]),2,FALSE)</f>
        <v>0</v>
      </c>
      <c r="U14" s="165">
        <f t="array" aca="1" ref="U14" ca="1">VLOOKUP($O14&amp;"|"&amp;'Final Input'!$B$15,CHOOSE({1,2},Table3[Acronym]&amp;"|"&amp;Table3[BON code],Table3[2025-26]),2,FALSE)</f>
        <v>0</v>
      </c>
      <c r="V14" s="165">
        <f t="array" aca="1" ref="V14" ca="1">VLOOKUP($O14&amp;"|"&amp;'Final Input'!$B$15,CHOOSE({1,2},Table3[Acronym]&amp;"|"&amp;Table3[BON code],Table3[2026-27]),2,FALSE)</f>
        <v>0</v>
      </c>
      <c r="W14" s="165">
        <f t="array" aca="1" ref="W14" ca="1">VLOOKUP($O14&amp;"|"&amp;'Final Input'!$B$15,CHOOSE({1,2},Table3[Acronym]&amp;"|"&amp;Table3[BON code],Table3[2027-28]),2,FALSE)</f>
        <v>0</v>
      </c>
      <c r="X14" s="165">
        <f t="array" aca="1" ref="X14" ca="1">VLOOKUP($O14&amp;"|"&amp;'Final Input'!$B$15,CHOOSE({1,2},Table3[Acronym]&amp;"|"&amp;Table3[BON code],Table3[2028-29]),2,FALSE)</f>
        <v>0</v>
      </c>
      <c r="Y14" s="165">
        <f t="array" aca="1" ref="Y14" ca="1">VLOOKUP($O14&amp;"|"&amp;'Final Input'!$B$15,CHOOSE({1,2},Table3[Acronym]&amp;"|"&amp;Table3[BON code],Table3[2029-30]),2,FALSE)</f>
        <v>0</v>
      </c>
      <c r="Z14" s="166">
        <f t="shared" ca="1" si="8"/>
        <v>0</v>
      </c>
    </row>
    <row r="15" spans="1:32">
      <c r="B15" s="15" t="str">
        <f>Allowance!B23</f>
        <v>NWT</v>
      </c>
      <c r="C15" s="164">
        <f t="array" aca="1" ref="C15" ca="1">VLOOKUP($B15&amp;"|"&amp;'Consolidated Input'!$B$9,CHOOSE({1,2},Table1[Acronym]&amp;"|"&amp;Table1[BON code],Table1[2023-24]),2,FALSE)</f>
        <v>0</v>
      </c>
      <c r="D15" s="164">
        <f t="array" aca="1" ref="D15" ca="1">VLOOKUP($B15&amp;"|"&amp;'Consolidated Input'!$B$12,CHOOSE({1,2},Table1[Acronym]&amp;"|"&amp;Table1[BON code],Table1[2023-24]),2,FALSE)</f>
        <v>0</v>
      </c>
      <c r="E15" s="164">
        <f t="array" aca="1" ref="E15" ca="1">VLOOKUP($B15&amp;"|"&amp;'Consolidated Input'!$B$9,CHOOSE({1,2},Table1[Acronym]&amp;"|"&amp;Table1[BON code],Table1[2024-25]),2,FALSE)</f>
        <v>0</v>
      </c>
      <c r="F15" s="164">
        <f t="array" aca="1" ref="F15" ca="1">VLOOKUP($B15&amp;"|"&amp;'Consolidated Input'!$B$12,CHOOSE({1,2},Table1[Acronym]&amp;"|"&amp;Table1[BON code],Table1[2024-25]),2,FALSE)</f>
        <v>0</v>
      </c>
      <c r="G15" s="165">
        <f t="array" aca="1" ref="G15" ca="1">VLOOKUP($B15&amp;"|"&amp;'Consolidated Input'!$B$15,CHOOSE({1,2},Table1[Acronym]&amp;"|"&amp;Table1[BON code],Table1[2025-26]),2,FALSE)</f>
        <v>8.8363880614342385</v>
      </c>
      <c r="H15" s="165">
        <f t="array" aca="1" ref="H15" ca="1">VLOOKUP($B15&amp;"|"&amp;'Consolidated Input'!$B$15,CHOOSE({1,2},Table1[Acronym]&amp;"|"&amp;Table1[BON code],Table1[2026-27]),2,FALSE)</f>
        <v>8.9779658245475638</v>
      </c>
      <c r="I15" s="165">
        <f t="array" aca="1" ref="I15" ca="1">VLOOKUP($B15&amp;"|"&amp;'Consolidated Input'!$B$15,CHOOSE({1,2},Table1[Acronym]&amp;"|"&amp;Table1[BON code],Table1[2027-28]),2,FALSE)</f>
        <v>9.0851662187238631</v>
      </c>
      <c r="J15" s="165">
        <f t="array" aca="1" ref="J15" ca="1">VLOOKUP($B15&amp;"|"&amp;'Consolidated Input'!$B$15,CHOOSE({1,2},Table1[Acronym]&amp;"|"&amp;Table1[BON code],Table1[2028-29]),2,FALSE)</f>
        <v>3.151358115513748</v>
      </c>
      <c r="K15" s="165">
        <f t="array" aca="1" ref="K15" ca="1">VLOOKUP($B15&amp;"|"&amp;'Consolidated Input'!$B$15,CHOOSE({1,2},Table1[Acronym]&amp;"|"&amp;Table1[BON code],Table1[2029-30]),2,FALSE)</f>
        <v>3.1412447965530101</v>
      </c>
      <c r="L15" s="166">
        <f t="shared" ca="1" si="6"/>
        <v>33.19212301677242</v>
      </c>
      <c r="O15" s="15" t="str">
        <f t="shared" si="7"/>
        <v>NWT</v>
      </c>
      <c r="P15" s="169">
        <f ca="1">_xlfn.XLOOKUP($O15,Allowance!$B$15:$B$25,Allowance!$E$15:$E$25)</f>
        <v>33.19212301677242</v>
      </c>
      <c r="Q15" s="164">
        <f t="array" aca="1" ref="Q15" ca="1">VLOOKUP($B15&amp;"|"&amp;'Final Input'!$B$9,CHOOSE({1,2},Table3[Acronym]&amp;"|"&amp;Table3[BON code],Table3[2023-24]),2,FALSE)</f>
        <v>0</v>
      </c>
      <c r="R15" s="164">
        <f t="array" aca="1" ref="R15" ca="1">VLOOKUP($B15&amp;"|"&amp;'Final Input'!$B$12,CHOOSE({1,2},Table3[Acronym]&amp;"|"&amp;Table3[BON code],Table3[2023-24]),2,FALSE)</f>
        <v>0</v>
      </c>
      <c r="S15" s="164">
        <f t="array" aca="1" ref="S15" ca="1">VLOOKUP($B15&amp;"|"&amp;'Final Input'!$B$9,CHOOSE({1,2},Table3[Acronym]&amp;"|"&amp;Table3[BON code],Table3[2024-25]),2,FALSE)</f>
        <v>0</v>
      </c>
      <c r="T15" s="164">
        <f t="array" aca="1" ref="T15" ca="1">VLOOKUP($B15&amp;"|"&amp;'Final Input'!$B$12,CHOOSE({1,2},Table3[Acronym]&amp;"|"&amp;Table3[BON code],Table3[2024-25]),2,FALSE)</f>
        <v>0</v>
      </c>
      <c r="U15" s="165">
        <f t="array" aca="1" ref="U15" ca="1">VLOOKUP($O15&amp;"|"&amp;'Final Input'!$B$15,CHOOSE({1,2},Table3[Acronym]&amp;"|"&amp;Table3[BON code],Table3[2025-26]),2,FALSE)</f>
        <v>8.8363880614342385</v>
      </c>
      <c r="V15" s="165">
        <f t="array" aca="1" ref="V15" ca="1">VLOOKUP($O15&amp;"|"&amp;'Final Input'!$B$15,CHOOSE({1,2},Table3[Acronym]&amp;"|"&amp;Table3[BON code],Table3[2026-27]),2,FALSE)</f>
        <v>8.9779658245475638</v>
      </c>
      <c r="W15" s="165">
        <f t="array" aca="1" ref="W15" ca="1">VLOOKUP($O15&amp;"|"&amp;'Final Input'!$B$15,CHOOSE({1,2},Table3[Acronym]&amp;"|"&amp;Table3[BON code],Table3[2027-28]),2,FALSE)</f>
        <v>9.0851662187238631</v>
      </c>
      <c r="X15" s="165">
        <f t="array" aca="1" ref="X15" ca="1">VLOOKUP($O15&amp;"|"&amp;'Final Input'!$B$15,CHOOSE({1,2},Table3[Acronym]&amp;"|"&amp;Table3[BON code],Table3[2028-29]),2,FALSE)</f>
        <v>3.151358115513748</v>
      </c>
      <c r="Y15" s="165">
        <f t="array" aca="1" ref="Y15" ca="1">VLOOKUP($O15&amp;"|"&amp;'Final Input'!$B$15,CHOOSE({1,2},Table3[Acronym]&amp;"|"&amp;Table3[BON code],Table3[2029-30]),2,FALSE)</f>
        <v>3.1412447965530101</v>
      </c>
      <c r="Z15" s="166">
        <f t="shared" ca="1" si="8"/>
        <v>33.19212301677242</v>
      </c>
    </row>
    <row r="16" spans="1:32">
      <c r="B16" s="15" t="str">
        <f>Allowance!B24</f>
        <v>WSX</v>
      </c>
      <c r="C16" s="164">
        <f t="array" aca="1" ref="C16" ca="1">VLOOKUP($B16&amp;"|"&amp;'Consolidated Input'!$B$9,CHOOSE({1,2},Table1[Acronym]&amp;"|"&amp;Table1[BON code],Table1[2023-24]),2,FALSE)</f>
        <v>0</v>
      </c>
      <c r="D16" s="164">
        <f t="array" aca="1" ref="D16" ca="1">VLOOKUP($B16&amp;"|"&amp;'Consolidated Input'!$B$12,CHOOSE({1,2},Table1[Acronym]&amp;"|"&amp;Table1[BON code],Table1[2023-24]),2,FALSE)</f>
        <v>0</v>
      </c>
      <c r="E16" s="164">
        <f t="array" aca="1" ref="E16" ca="1">VLOOKUP($B16&amp;"|"&amp;'Consolidated Input'!$B$9,CHOOSE({1,2},Table1[Acronym]&amp;"|"&amp;Table1[BON code],Table1[2024-25]),2,FALSE)</f>
        <v>0</v>
      </c>
      <c r="F16" s="164">
        <f t="array" aca="1" ref="F16" ca="1">VLOOKUP($B16&amp;"|"&amp;'Consolidated Input'!$B$12,CHOOSE({1,2},Table1[Acronym]&amp;"|"&amp;Table1[BON code],Table1[2024-25]),2,FALSE)</f>
        <v>0</v>
      </c>
      <c r="G16" s="165">
        <f t="array" aca="1" ref="G16" ca="1">VLOOKUP($B16&amp;"|"&amp;'Consolidated Input'!$B$15,CHOOSE({1,2},Table1[Acronym]&amp;"|"&amp;Table1[BON code],Table1[2025-26]),2,FALSE)</f>
        <v>0</v>
      </c>
      <c r="H16" s="165">
        <f t="array" aca="1" ref="H16" ca="1">VLOOKUP($B16&amp;"|"&amp;'Consolidated Input'!$B$15,CHOOSE({1,2},Table1[Acronym]&amp;"|"&amp;Table1[BON code],Table1[2026-27]),2,FALSE)</f>
        <v>0</v>
      </c>
      <c r="I16" s="165">
        <f t="array" aca="1" ref="I16" ca="1">VLOOKUP($B16&amp;"|"&amp;'Consolidated Input'!$B$15,CHOOSE({1,2},Table1[Acronym]&amp;"|"&amp;Table1[BON code],Table1[2027-28]),2,FALSE)</f>
        <v>0</v>
      </c>
      <c r="J16" s="165">
        <f t="array" aca="1" ref="J16" ca="1">VLOOKUP($B16&amp;"|"&amp;'Consolidated Input'!$B$15,CHOOSE({1,2},Table1[Acronym]&amp;"|"&amp;Table1[BON code],Table1[2028-29]),2,FALSE)</f>
        <v>0</v>
      </c>
      <c r="K16" s="165">
        <f t="array" aca="1" ref="K16" ca="1">VLOOKUP($B16&amp;"|"&amp;'Consolidated Input'!$B$15,CHOOSE({1,2},Table1[Acronym]&amp;"|"&amp;Table1[BON code],Table1[2029-30]),2,FALSE)</f>
        <v>0</v>
      </c>
      <c r="L16" s="168">
        <f t="shared" ca="1" si="6"/>
        <v>0</v>
      </c>
      <c r="O16" s="15" t="str">
        <f t="shared" si="7"/>
        <v>WSX</v>
      </c>
      <c r="P16" s="169">
        <f ca="1">_xlfn.XLOOKUP($O16,Allowance!$B$15:$B$25,Allowance!$E$15:$E$25)</f>
        <v>0</v>
      </c>
      <c r="Q16" s="164">
        <f t="array" aca="1" ref="Q16" ca="1">VLOOKUP($B16&amp;"|"&amp;'Final Input'!$B$9,CHOOSE({1,2},Table3[Acronym]&amp;"|"&amp;Table3[BON code],Table3[2023-24]),2,FALSE)</f>
        <v>0</v>
      </c>
      <c r="R16" s="164">
        <f t="array" aca="1" ref="R16" ca="1">VLOOKUP($B16&amp;"|"&amp;'Final Input'!$B$12,CHOOSE({1,2},Table3[Acronym]&amp;"|"&amp;Table3[BON code],Table3[2023-24]),2,FALSE)</f>
        <v>0</v>
      </c>
      <c r="S16" s="164">
        <f t="array" aca="1" ref="S16" ca="1">VLOOKUP($B16&amp;"|"&amp;'Final Input'!$B$9,CHOOSE({1,2},Table3[Acronym]&amp;"|"&amp;Table3[BON code],Table3[2024-25]),2,FALSE)</f>
        <v>0</v>
      </c>
      <c r="T16" s="164">
        <f t="array" aca="1" ref="T16" ca="1">VLOOKUP($B16&amp;"|"&amp;'Final Input'!$B$12,CHOOSE({1,2},Table3[Acronym]&amp;"|"&amp;Table3[BON code],Table3[2024-25]),2,FALSE)</f>
        <v>0</v>
      </c>
      <c r="U16" s="165">
        <f t="array" aca="1" ref="U16" ca="1">VLOOKUP($O16&amp;"|"&amp;'Final Input'!$B$15,CHOOSE({1,2},Table3[Acronym]&amp;"|"&amp;Table3[BON code],Table3[2025-26]),2,FALSE)</f>
        <v>0</v>
      </c>
      <c r="V16" s="165">
        <f t="array" aca="1" ref="V16" ca="1">VLOOKUP($O16&amp;"|"&amp;'Final Input'!$B$15,CHOOSE({1,2},Table3[Acronym]&amp;"|"&amp;Table3[BON code],Table3[2026-27]),2,FALSE)</f>
        <v>0</v>
      </c>
      <c r="W16" s="165">
        <f t="array" aca="1" ref="W16" ca="1">VLOOKUP($O16&amp;"|"&amp;'Final Input'!$B$15,CHOOSE({1,2},Table3[Acronym]&amp;"|"&amp;Table3[BON code],Table3[2027-28]),2,FALSE)</f>
        <v>0</v>
      </c>
      <c r="X16" s="165">
        <f t="array" aca="1" ref="X16" ca="1">VLOOKUP($O16&amp;"|"&amp;'Final Input'!$B$15,CHOOSE({1,2},Table3[Acronym]&amp;"|"&amp;Table3[BON code],Table3[2028-29]),2,FALSE)</f>
        <v>0</v>
      </c>
      <c r="Y16" s="165">
        <f t="array" aca="1" ref="Y16" ca="1">VLOOKUP($O16&amp;"|"&amp;'Final Input'!$B$15,CHOOSE({1,2},Table3[Acronym]&amp;"|"&amp;Table3[BON code],Table3[2029-30]),2,FALSE)</f>
        <v>0</v>
      </c>
      <c r="Z16" s="166">
        <f t="shared" ca="1" si="8"/>
        <v>0</v>
      </c>
    </row>
    <row r="17" spans="1:32">
      <c r="B17" s="15" t="str">
        <f>Allowance!B25</f>
        <v>YKY</v>
      </c>
      <c r="C17" s="164">
        <f t="array" aca="1" ref="C17" ca="1">VLOOKUP($B17&amp;"|"&amp;'Consolidated Input'!$B$9,CHOOSE({1,2},Table1[Acronym]&amp;"|"&amp;Table1[BON code],Table1[2023-24]),2,FALSE)</f>
        <v>0</v>
      </c>
      <c r="D17" s="164">
        <f t="array" aca="1" ref="D17" ca="1">VLOOKUP($B17&amp;"|"&amp;'Consolidated Input'!$B$12,CHOOSE({1,2},Table1[Acronym]&amp;"|"&amp;Table1[BON code],Table1[2023-24]),2,FALSE)</f>
        <v>0</v>
      </c>
      <c r="E17" s="164">
        <f t="array" aca="1" ref="E17" ca="1">VLOOKUP($B17&amp;"|"&amp;'Consolidated Input'!$B$9,CHOOSE({1,2},Table1[Acronym]&amp;"|"&amp;Table1[BON code],Table1[2024-25]),2,FALSE)</f>
        <v>0</v>
      </c>
      <c r="F17" s="164">
        <f t="array" aca="1" ref="F17" ca="1">VLOOKUP($B17&amp;"|"&amp;'Consolidated Input'!$B$12,CHOOSE({1,2},Table1[Acronym]&amp;"|"&amp;Table1[BON code],Table1[2024-25]),2,FALSE)</f>
        <v>0</v>
      </c>
      <c r="G17" s="165">
        <f t="array" aca="1" ref="G17" ca="1">VLOOKUP($B17&amp;"|"&amp;'Consolidated Input'!$B$15,CHOOSE({1,2},Table1[Acronym]&amp;"|"&amp;Table1[BON code],Table1[2025-26]),2,FALSE)</f>
        <v>0</v>
      </c>
      <c r="H17" s="165">
        <f t="array" aca="1" ref="H17" ca="1">VLOOKUP($B17&amp;"|"&amp;'Consolidated Input'!$B$15,CHOOSE({1,2},Table1[Acronym]&amp;"|"&amp;Table1[BON code],Table1[2026-27]),2,FALSE)</f>
        <v>0</v>
      </c>
      <c r="I17" s="165">
        <f t="array" aca="1" ref="I17" ca="1">VLOOKUP($B17&amp;"|"&amp;'Consolidated Input'!$B$15,CHOOSE({1,2},Table1[Acronym]&amp;"|"&amp;Table1[BON code],Table1[2027-28]),2,FALSE)</f>
        <v>2.1309999999999998</v>
      </c>
      <c r="J17" s="165">
        <f t="array" aca="1" ref="J17" ca="1">VLOOKUP($B17&amp;"|"&amp;'Consolidated Input'!$B$15,CHOOSE({1,2},Table1[Acronym]&amp;"|"&amp;Table1[BON code],Table1[2028-29]),2,FALSE)</f>
        <v>2.5310000000000001</v>
      </c>
      <c r="K17" s="165">
        <f t="array" aca="1" ref="K17" ca="1">VLOOKUP($B17&amp;"|"&amp;'Consolidated Input'!$B$15,CHOOSE({1,2},Table1[Acronym]&amp;"|"&amp;Table1[BON code],Table1[2029-30]),2,FALSE)</f>
        <v>1.4005711999999999</v>
      </c>
      <c r="L17" s="166">
        <f t="shared" ca="1" si="6"/>
        <v>6.0625711999999998</v>
      </c>
      <c r="O17" s="15" t="str">
        <f t="shared" si="7"/>
        <v>YKY</v>
      </c>
      <c r="P17" s="169">
        <f ca="1">_xlfn.XLOOKUP($O17,Allowance!$B$15:$B$25,Allowance!$E$15:$E$25)</f>
        <v>6.0625711999999998</v>
      </c>
      <c r="Q17" s="164">
        <f t="array" aca="1" ref="Q17" ca="1">VLOOKUP($B17&amp;"|"&amp;'Final Input'!$B$9,CHOOSE({1,2},Table3[Acronym]&amp;"|"&amp;Table3[BON code],Table3[2023-24]),2,FALSE)</f>
        <v>0</v>
      </c>
      <c r="R17" s="164">
        <f t="array" aca="1" ref="R17" ca="1">VLOOKUP($B17&amp;"|"&amp;'Final Input'!$B$12,CHOOSE({1,2},Table3[Acronym]&amp;"|"&amp;Table3[BON code],Table3[2023-24]),2,FALSE)</f>
        <v>0</v>
      </c>
      <c r="S17" s="164">
        <f t="array" aca="1" ref="S17" ca="1">VLOOKUP($B17&amp;"|"&amp;'Final Input'!$B$9,CHOOSE({1,2},Table3[Acronym]&amp;"|"&amp;Table3[BON code],Table3[2024-25]),2,FALSE)</f>
        <v>0</v>
      </c>
      <c r="T17" s="164">
        <f t="array" aca="1" ref="T17" ca="1">VLOOKUP($B17&amp;"|"&amp;'Final Input'!$B$12,CHOOSE({1,2},Table3[Acronym]&amp;"|"&amp;Table3[BON code],Table3[2024-25]),2,FALSE)</f>
        <v>0</v>
      </c>
      <c r="U17" s="165">
        <f t="array" aca="1" ref="U17" ca="1">VLOOKUP($O17&amp;"|"&amp;'Final Input'!$B$15,CHOOSE({1,2},Table3[Acronym]&amp;"|"&amp;Table3[BON code],Table3[2025-26]),2,FALSE)</f>
        <v>0</v>
      </c>
      <c r="V17" s="165">
        <f t="array" aca="1" ref="V17" ca="1">VLOOKUP($O17&amp;"|"&amp;'Final Input'!$B$15,CHOOSE({1,2},Table3[Acronym]&amp;"|"&amp;Table3[BON code],Table3[2026-27]),2,FALSE)</f>
        <v>0</v>
      </c>
      <c r="W17" s="165">
        <f t="array" aca="1" ref="W17" ca="1">VLOOKUP($O17&amp;"|"&amp;'Final Input'!$B$15,CHOOSE({1,2},Table3[Acronym]&amp;"|"&amp;Table3[BON code],Table3[2027-28]),2,FALSE)</f>
        <v>2.1309999999999998</v>
      </c>
      <c r="X17" s="165">
        <f t="array" aca="1" ref="X17" ca="1">VLOOKUP($O17&amp;"|"&amp;'Final Input'!$B$15,CHOOSE({1,2},Table3[Acronym]&amp;"|"&amp;Table3[BON code],Table3[2028-29]),2,FALSE)</f>
        <v>2.5310000000000001</v>
      </c>
      <c r="Y17" s="165">
        <f t="array" aca="1" ref="Y17" ca="1">VLOOKUP($O17&amp;"|"&amp;'Final Input'!$B$15,CHOOSE({1,2},Table3[Acronym]&amp;"|"&amp;Table3[BON code],Table3[2029-30]),2,FALSE)</f>
        <v>1.4005711999999999</v>
      </c>
      <c r="Z17" s="166">
        <f t="shared" ca="1" si="8"/>
        <v>6.0625711999999998</v>
      </c>
    </row>
    <row r="18" spans="1:32">
      <c r="B18" s="15" t="str">
        <f>Allowance!B26</f>
        <v>Total</v>
      </c>
      <c r="C18" s="164">
        <f t="shared" ref="C18:K18" ca="1" si="9">SUM(C7:C17)</f>
        <v>0</v>
      </c>
      <c r="D18" s="164">
        <f t="shared" ca="1" si="9"/>
        <v>0</v>
      </c>
      <c r="E18" s="164">
        <f t="shared" ca="1" si="9"/>
        <v>0</v>
      </c>
      <c r="F18" s="164">
        <f t="shared" ca="1" si="9"/>
        <v>0</v>
      </c>
      <c r="G18" s="165">
        <f t="shared" ca="1" si="9"/>
        <v>45.437228563482037</v>
      </c>
      <c r="H18" s="165">
        <f t="shared" ca="1" si="9"/>
        <v>20.952092288483623</v>
      </c>
      <c r="I18" s="165">
        <f t="shared" ca="1" si="9"/>
        <v>40.499142660046324</v>
      </c>
      <c r="J18" s="165">
        <f t="shared" ca="1" si="9"/>
        <v>36.12417753447162</v>
      </c>
      <c r="K18" s="165">
        <f t="shared" ca="1" si="9"/>
        <v>19.671471343096542</v>
      </c>
      <c r="L18" s="166">
        <f t="shared" ca="1" si="6"/>
        <v>162.68411238958015</v>
      </c>
      <c r="O18" s="15" t="str">
        <f t="shared" si="7"/>
        <v>Total</v>
      </c>
      <c r="P18" s="169">
        <f ca="1">Allowance!E26</f>
        <v>162.68411238958015</v>
      </c>
      <c r="Q18" s="164">
        <f t="shared" ref="Q18:Y18" ca="1" si="10">SUM(Q7:Q17)</f>
        <v>0</v>
      </c>
      <c r="R18" s="164">
        <f t="shared" ca="1" si="10"/>
        <v>0</v>
      </c>
      <c r="S18" s="164">
        <f t="shared" ca="1" si="10"/>
        <v>4.4998816472205201</v>
      </c>
      <c r="T18" s="164">
        <f t="shared" ca="1" si="10"/>
        <v>0</v>
      </c>
      <c r="U18" s="165">
        <f t="shared" ca="1" si="10"/>
        <v>45.437228563482037</v>
      </c>
      <c r="V18" s="165">
        <f t="shared" ca="1" si="10"/>
        <v>21.471092288483625</v>
      </c>
      <c r="W18" s="165">
        <f t="shared" ca="1" si="10"/>
        <v>37.914142660046323</v>
      </c>
      <c r="X18" s="165">
        <f t="shared" ca="1" si="10"/>
        <v>34.264177534471621</v>
      </c>
      <c r="Y18" s="165">
        <f t="shared" ca="1" si="10"/>
        <v>18.689471343096542</v>
      </c>
      <c r="Z18" s="166">
        <f t="shared" ca="1" si="8"/>
        <v>162.27599403680068</v>
      </c>
    </row>
    <row r="20" spans="1:32" ht="18">
      <c r="A20" s="73" t="s">
        <v>268</v>
      </c>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row>
    <row r="22" spans="1:32" ht="13.15">
      <c r="B22" s="48" t="s">
        <v>269</v>
      </c>
      <c r="O22" s="48" t="s">
        <v>270</v>
      </c>
    </row>
    <row r="23" spans="1:32" ht="52.5">
      <c r="B23" s="12" t="s">
        <v>138</v>
      </c>
      <c r="C23" s="12" t="s">
        <v>258</v>
      </c>
      <c r="D23" s="12" t="s">
        <v>259</v>
      </c>
      <c r="E23" s="12" t="s">
        <v>260</v>
      </c>
      <c r="F23" s="12" t="s">
        <v>261</v>
      </c>
      <c r="G23" s="12" t="s">
        <v>262</v>
      </c>
      <c r="H23" s="12" t="s">
        <v>263</v>
      </c>
      <c r="I23" s="12" t="s">
        <v>264</v>
      </c>
      <c r="J23" s="12" t="s">
        <v>265</v>
      </c>
      <c r="K23" s="12" t="s">
        <v>266</v>
      </c>
      <c r="L23" s="12" t="s">
        <v>271</v>
      </c>
      <c r="O23" s="12" t="s">
        <v>138</v>
      </c>
      <c r="P23" s="12" t="s">
        <v>272</v>
      </c>
      <c r="Q23" s="12" t="s">
        <v>258</v>
      </c>
      <c r="R23" s="12" t="s">
        <v>259</v>
      </c>
      <c r="S23" s="12" t="s">
        <v>260</v>
      </c>
      <c r="T23" s="12" t="s">
        <v>261</v>
      </c>
      <c r="U23" s="12" t="s">
        <v>262</v>
      </c>
      <c r="V23" s="12" t="s">
        <v>263</v>
      </c>
      <c r="W23" s="12" t="s">
        <v>264</v>
      </c>
      <c r="X23" s="12" t="s">
        <v>265</v>
      </c>
      <c r="Y23" s="12" t="s">
        <v>266</v>
      </c>
    </row>
    <row r="24" spans="1:32">
      <c r="B24" s="15" t="str">
        <f>B7</f>
        <v>ANH</v>
      </c>
      <c r="C24" s="170">
        <f t="shared" ref="C24:K24" ca="1" si="11">IFERROR(C7/SUM($C7:$K7), 0)</f>
        <v>0</v>
      </c>
      <c r="D24" s="170">
        <f t="shared" ca="1" si="11"/>
        <v>0</v>
      </c>
      <c r="E24" s="170">
        <f t="shared" ca="1" si="11"/>
        <v>0</v>
      </c>
      <c r="F24" s="170">
        <f t="shared" ca="1" si="11"/>
        <v>0</v>
      </c>
      <c r="G24" s="170">
        <f t="shared" ca="1" si="11"/>
        <v>0</v>
      </c>
      <c r="H24" s="170">
        <f t="shared" ca="1" si="11"/>
        <v>7.8373773573820582E-2</v>
      </c>
      <c r="I24" s="170">
        <f t="shared" ca="1" si="11"/>
        <v>0.22213735973209564</v>
      </c>
      <c r="J24" s="170">
        <f t="shared" ca="1" si="11"/>
        <v>0.40432407026614181</v>
      </c>
      <c r="K24" s="170">
        <f t="shared" ca="1" si="11"/>
        <v>0.29516479642794197</v>
      </c>
      <c r="L24" s="171" t="str">
        <f t="shared" ref="L24:L25" ca="1" si="12">IF(SUM(C24:K24)=1, "reconciled","check")</f>
        <v>reconciled</v>
      </c>
      <c r="N24" s="244"/>
      <c r="O24" s="15" t="str">
        <f t="shared" ref="O24:O35" si="13">B7</f>
        <v>ANH</v>
      </c>
      <c r="P24" s="169">
        <f ca="1">_xlfn.XLOOKUP($O24,Allowance!$B$15:$B$25,Allowance!$I$15:$I$25)</f>
        <v>17.021000000000001</v>
      </c>
      <c r="Q24" s="164">
        <f t="shared" ref="Q24:Q35" ca="1" si="14">C24*$P24</f>
        <v>0</v>
      </c>
      <c r="R24" s="164">
        <f t="shared" ref="R24:R35" ca="1" si="15">D24*$P24</f>
        <v>0</v>
      </c>
      <c r="S24" s="164">
        <f t="shared" ref="S24:S35" ca="1" si="16">E24*$P24</f>
        <v>0</v>
      </c>
      <c r="T24" s="164">
        <f t="shared" ref="T24:T35" ca="1" si="17">F24*$P24</f>
        <v>0</v>
      </c>
      <c r="U24" s="165">
        <f t="shared" ref="U24:U35" ca="1" si="18">G24*$P24</f>
        <v>0</v>
      </c>
      <c r="V24" s="165">
        <f t="shared" ref="V24:V35" ca="1" si="19">H24*$P24</f>
        <v>1.3340000000000003</v>
      </c>
      <c r="W24" s="165">
        <f t="shared" ref="W24:W35" ca="1" si="20">I24*$P24</f>
        <v>3.7810000000000001</v>
      </c>
      <c r="X24" s="165">
        <f t="shared" ref="X24:X35" ca="1" si="21">J24*$P24</f>
        <v>6.8819999999999997</v>
      </c>
      <c r="Y24" s="165">
        <f t="shared" ref="Y24:Y35" ca="1" si="22">K24*$P24</f>
        <v>5.024</v>
      </c>
    </row>
    <row r="25" spans="1:32">
      <c r="B25" s="15" t="str">
        <f>B8</f>
        <v>WSH</v>
      </c>
      <c r="C25" s="170">
        <f t="shared" ref="C25:K25" ca="1" si="23">IFERROR(C8/SUM($C8:$K8), 0)</f>
        <v>0</v>
      </c>
      <c r="D25" s="170">
        <f t="shared" ca="1" si="23"/>
        <v>0</v>
      </c>
      <c r="E25" s="170">
        <f t="shared" ca="1" si="23"/>
        <v>0</v>
      </c>
      <c r="F25" s="170">
        <f t="shared" ca="1" si="23"/>
        <v>0</v>
      </c>
      <c r="G25" s="170">
        <f t="shared" ca="1" si="23"/>
        <v>9.6674168542135536E-2</v>
      </c>
      <c r="H25" s="170">
        <f t="shared" ca="1" si="23"/>
        <v>0.18909727431857964</v>
      </c>
      <c r="I25" s="170">
        <f t="shared" ca="1" si="23"/>
        <v>0.28117029257314324</v>
      </c>
      <c r="J25" s="170">
        <f t="shared" ca="1" si="23"/>
        <v>0.25161290322580648</v>
      </c>
      <c r="K25" s="170">
        <f t="shared" ca="1" si="23"/>
        <v>0.18144536134033509</v>
      </c>
      <c r="L25" s="171" t="str">
        <f t="shared" ca="1" si="12"/>
        <v>reconciled</v>
      </c>
      <c r="N25" s="244"/>
      <c r="O25" s="15" t="str">
        <f t="shared" si="13"/>
        <v>WSH</v>
      </c>
      <c r="P25" s="169">
        <f ca="1">_xlfn.XLOOKUP($O25,Allowance!$B$15:$B$25,Allowance!$I$15:$I$25)</f>
        <v>13.996500000000001</v>
      </c>
      <c r="Q25" s="164">
        <f t="shared" ca="1" si="14"/>
        <v>0</v>
      </c>
      <c r="R25" s="164">
        <f t="shared" ca="1" si="15"/>
        <v>0</v>
      </c>
      <c r="S25" s="164">
        <f t="shared" ca="1" si="16"/>
        <v>0</v>
      </c>
      <c r="T25" s="164">
        <f t="shared" ca="1" si="17"/>
        <v>0</v>
      </c>
      <c r="U25" s="165">
        <f t="shared" ca="1" si="18"/>
        <v>1.3531000000000002</v>
      </c>
      <c r="V25" s="165">
        <f t="shared" ca="1" si="19"/>
        <v>2.6467000000000001</v>
      </c>
      <c r="W25" s="165">
        <f t="shared" ca="1" si="20"/>
        <v>3.9353999999999996</v>
      </c>
      <c r="X25" s="165">
        <f t="shared" ca="1" si="21"/>
        <v>3.5217000000000005</v>
      </c>
      <c r="Y25" s="165">
        <f t="shared" ca="1" si="22"/>
        <v>2.5396000000000005</v>
      </c>
    </row>
    <row r="26" spans="1:32">
      <c r="B26" s="15" t="s">
        <v>104</v>
      </c>
      <c r="C26" s="170">
        <f t="shared" ref="C26:K26" ca="1" si="24">IFERROR(C9/SUM($C9:$K9), 0)</f>
        <v>0</v>
      </c>
      <c r="D26" s="170">
        <f t="shared" ca="1" si="24"/>
        <v>0</v>
      </c>
      <c r="E26" s="170">
        <f t="shared" ca="1" si="24"/>
        <v>0</v>
      </c>
      <c r="F26" s="170">
        <f t="shared" ca="1" si="24"/>
        <v>0</v>
      </c>
      <c r="G26" s="170">
        <f t="shared" ca="1" si="24"/>
        <v>0</v>
      </c>
      <c r="H26" s="170">
        <f t="shared" ca="1" si="24"/>
        <v>0</v>
      </c>
      <c r="I26" s="170">
        <f t="shared" ca="1" si="24"/>
        <v>0</v>
      </c>
      <c r="J26" s="170">
        <f t="shared" ca="1" si="24"/>
        <v>0</v>
      </c>
      <c r="K26" s="170">
        <f t="shared" ca="1" si="24"/>
        <v>0</v>
      </c>
      <c r="L26" s="171" t="str">
        <f ca="1">IF(SUM(C26:K26)=1, "reconciled","check")</f>
        <v>check</v>
      </c>
      <c r="N26" s="244"/>
      <c r="O26" s="15" t="str">
        <f t="shared" si="13"/>
        <v>HDD</v>
      </c>
      <c r="P26" s="169">
        <f>_xlfn.XLOOKUP($O26,Allowance!$B$15:$B$25,Allowance!$I$15:$I$25)</f>
        <v>0</v>
      </c>
      <c r="Q26" s="164">
        <f t="shared" ca="1" si="14"/>
        <v>0</v>
      </c>
      <c r="R26" s="164">
        <f t="shared" ca="1" si="15"/>
        <v>0</v>
      </c>
      <c r="S26" s="164">
        <f t="shared" ca="1" si="16"/>
        <v>0</v>
      </c>
      <c r="T26" s="164">
        <f t="shared" ca="1" si="17"/>
        <v>0</v>
      </c>
      <c r="U26" s="165">
        <f t="shared" ca="1" si="18"/>
        <v>0</v>
      </c>
      <c r="V26" s="165">
        <f t="shared" ca="1" si="19"/>
        <v>0</v>
      </c>
      <c r="W26" s="165">
        <f t="shared" ca="1" si="20"/>
        <v>0</v>
      </c>
      <c r="X26" s="165">
        <f t="shared" ca="1" si="21"/>
        <v>0</v>
      </c>
      <c r="Y26" s="165">
        <f t="shared" ca="1" si="22"/>
        <v>0</v>
      </c>
    </row>
    <row r="27" spans="1:32">
      <c r="B27" s="15" t="str">
        <f t="shared" ref="B27:B35" si="25">B10</f>
        <v>NES</v>
      </c>
      <c r="C27" s="170">
        <f t="shared" ref="C27:K27" ca="1" si="26">IFERROR(C10/SUM($C10:$K10), 0)</f>
        <v>0</v>
      </c>
      <c r="D27" s="170">
        <f t="shared" ca="1" si="26"/>
        <v>0</v>
      </c>
      <c r="E27" s="170">
        <f t="shared" ca="1" si="26"/>
        <v>0</v>
      </c>
      <c r="F27" s="170">
        <f t="shared" ca="1" si="26"/>
        <v>0</v>
      </c>
      <c r="G27" s="170">
        <f t="shared" ca="1" si="26"/>
        <v>3.6502287747839347E-2</v>
      </c>
      <c r="H27" s="170">
        <f t="shared" ca="1" si="26"/>
        <v>3.6502287747839347E-2</v>
      </c>
      <c r="I27" s="170">
        <f t="shared" ca="1" si="26"/>
        <v>0.45165226232841887</v>
      </c>
      <c r="J27" s="170">
        <f t="shared" ca="1" si="26"/>
        <v>0.44738179969496694</v>
      </c>
      <c r="K27" s="170">
        <f t="shared" ca="1" si="26"/>
        <v>2.7961362480935434E-2</v>
      </c>
      <c r="L27" s="171" t="str">
        <f t="shared" ref="L27:L35" ca="1" si="27">IF(SUM(C27:K27)=1, "reconciled","check")</f>
        <v>reconciled</v>
      </c>
      <c r="N27" s="244"/>
      <c r="O27" s="15" t="str">
        <f t="shared" si="13"/>
        <v>NES</v>
      </c>
      <c r="P27" s="169">
        <f ca="1">_xlfn.XLOOKUP($O27,Allowance!$B$15:$B$25,Allowance!$I$15:$I$25)</f>
        <v>18.096400000000003</v>
      </c>
      <c r="Q27" s="164">
        <f t="shared" ca="1" si="14"/>
        <v>0</v>
      </c>
      <c r="R27" s="164">
        <f t="shared" ca="1" si="15"/>
        <v>0</v>
      </c>
      <c r="S27" s="164">
        <f t="shared" ca="1" si="16"/>
        <v>0</v>
      </c>
      <c r="T27" s="164">
        <f t="shared" ca="1" si="17"/>
        <v>0</v>
      </c>
      <c r="U27" s="165">
        <f t="shared" ca="1" si="18"/>
        <v>0.66056000000000004</v>
      </c>
      <c r="V27" s="165">
        <f t="shared" ca="1" si="19"/>
        <v>0.66056000000000004</v>
      </c>
      <c r="W27" s="165">
        <f t="shared" ca="1" si="20"/>
        <v>8.1732800000000001</v>
      </c>
      <c r="X27" s="165">
        <f t="shared" ca="1" si="21"/>
        <v>8.0960000000000019</v>
      </c>
      <c r="Y27" s="165">
        <f t="shared" ca="1" si="22"/>
        <v>0.50600000000000012</v>
      </c>
    </row>
    <row r="28" spans="1:32">
      <c r="B28" s="15" t="str">
        <f t="shared" si="25"/>
        <v>SVE</v>
      </c>
      <c r="C28" s="170">
        <f t="shared" ref="C28:K28" ca="1" si="28">IFERROR(C11/SUM($C11:$K11), 0)</f>
        <v>0</v>
      </c>
      <c r="D28" s="170">
        <f t="shared" ca="1" si="28"/>
        <v>0</v>
      </c>
      <c r="E28" s="170">
        <f t="shared" ca="1" si="28"/>
        <v>0</v>
      </c>
      <c r="F28" s="170">
        <f t="shared" ca="1" si="28"/>
        <v>0</v>
      </c>
      <c r="G28" s="170">
        <f t="shared" ca="1" si="28"/>
        <v>1.0248707202407819</v>
      </c>
      <c r="H28" s="170">
        <f t="shared" ca="1" si="28"/>
        <v>-6.1611795669933751E-3</v>
      </c>
      <c r="I28" s="170">
        <f t="shared" ca="1" si="28"/>
        <v>-6.1986940646627893E-3</v>
      </c>
      <c r="J28" s="170">
        <f t="shared" ca="1" si="28"/>
        <v>-6.2364368988355656E-3</v>
      </c>
      <c r="K28" s="170">
        <f t="shared" ca="1" si="28"/>
        <v>-6.2744097102901053E-3</v>
      </c>
      <c r="L28" s="171" t="str">
        <f t="shared" ca="1" si="27"/>
        <v>reconciled</v>
      </c>
      <c r="N28" s="244"/>
      <c r="O28" s="15" t="str">
        <f t="shared" si="13"/>
        <v>SVE</v>
      </c>
      <c r="P28" s="169">
        <f ca="1">_xlfn.XLOOKUP($O28,Allowance!$B$15:$B$25,Allowance!$I$15:$I$25)</f>
        <v>31.639769838025423</v>
      </c>
      <c r="Q28" s="164">
        <f t="shared" ca="1" si="14"/>
        <v>0</v>
      </c>
      <c r="R28" s="164">
        <f t="shared" ca="1" si="15"/>
        <v>0</v>
      </c>
      <c r="S28" s="164">
        <f t="shared" ca="1" si="16"/>
        <v>0</v>
      </c>
      <c r="T28" s="164">
        <f t="shared" ca="1" si="17"/>
        <v>0</v>
      </c>
      <c r="U28" s="165">
        <f t="shared" ca="1" si="18"/>
        <v>32.426673702149678</v>
      </c>
      <c r="V28" s="165">
        <f t="shared" ca="1" si="19"/>
        <v>-0.19493830343041552</v>
      </c>
      <c r="W28" s="165">
        <f t="shared" ca="1" si="20"/>
        <v>-0.19612525350226492</v>
      </c>
      <c r="X28" s="165">
        <f t="shared" ca="1" si="21"/>
        <v>-0.19731942808852634</v>
      </c>
      <c r="Y28" s="165">
        <f t="shared" ca="1" si="22"/>
        <v>-0.19852087910305069</v>
      </c>
    </row>
    <row r="29" spans="1:32">
      <c r="B29" s="15" t="str">
        <f t="shared" si="25"/>
        <v>SWB</v>
      </c>
      <c r="C29" s="170">
        <f t="shared" ref="C29:K29" ca="1" si="29">IFERROR(C12/SUM($C12:$K12), 0)</f>
        <v>0</v>
      </c>
      <c r="D29" s="170">
        <f t="shared" ca="1" si="29"/>
        <v>0</v>
      </c>
      <c r="E29" s="170">
        <f t="shared" ca="1" si="29"/>
        <v>0</v>
      </c>
      <c r="F29" s="170">
        <f t="shared" ca="1" si="29"/>
        <v>0</v>
      </c>
      <c r="G29" s="170">
        <f t="shared" ca="1" si="29"/>
        <v>7.0161826645976505E-2</v>
      </c>
      <c r="H29" s="170">
        <f t="shared" ca="1" si="29"/>
        <v>0.17540456661494125</v>
      </c>
      <c r="I29" s="170">
        <f t="shared" ca="1" si="29"/>
        <v>0.30996453114608735</v>
      </c>
      <c r="J29" s="170">
        <f t="shared" ca="1" si="29"/>
        <v>0.27488361782309906</v>
      </c>
      <c r="K29" s="170">
        <f t="shared" ca="1" si="29"/>
        <v>0.16958545776989578</v>
      </c>
      <c r="L29" s="171" t="str">
        <f t="shared" ca="1" si="27"/>
        <v>reconciled</v>
      </c>
      <c r="N29" s="244"/>
      <c r="O29" s="15" t="str">
        <f t="shared" si="13"/>
        <v>SWB</v>
      </c>
      <c r="P29" s="169">
        <f ca="1">_xlfn.XLOOKUP($O29,Allowance!$B$15:$B$25,Allowance!$I$15:$I$25)</f>
        <v>28.061999999999998</v>
      </c>
      <c r="Q29" s="164">
        <f t="shared" ca="1" si="14"/>
        <v>0</v>
      </c>
      <c r="R29" s="164">
        <f t="shared" ca="1" si="15"/>
        <v>0</v>
      </c>
      <c r="S29" s="164">
        <f t="shared" ca="1" si="16"/>
        <v>0</v>
      </c>
      <c r="T29" s="164">
        <f t="shared" ca="1" si="17"/>
        <v>0</v>
      </c>
      <c r="U29" s="165">
        <f t="shared" ca="1" si="18"/>
        <v>1.9688811793393926</v>
      </c>
      <c r="V29" s="165">
        <f t="shared" ca="1" si="19"/>
        <v>4.922202948348481</v>
      </c>
      <c r="W29" s="165">
        <f t="shared" ca="1" si="20"/>
        <v>8.6982246730215032</v>
      </c>
      <c r="X29" s="165">
        <f t="shared" ca="1" si="21"/>
        <v>7.713784083351805</v>
      </c>
      <c r="Y29" s="165">
        <f t="shared" ca="1" si="22"/>
        <v>4.7589071159388148</v>
      </c>
    </row>
    <row r="30" spans="1:32">
      <c r="B30" s="15" t="str">
        <f t="shared" si="25"/>
        <v>SRN</v>
      </c>
      <c r="C30" s="170">
        <f t="shared" ref="C30:K30" ca="1" si="30">IFERROR(C13/SUM($C13:$K13), 0)</f>
        <v>0</v>
      </c>
      <c r="D30" s="170">
        <f t="shared" ca="1" si="30"/>
        <v>0</v>
      </c>
      <c r="E30" s="170">
        <f t="shared" ca="1" si="30"/>
        <v>0</v>
      </c>
      <c r="F30" s="170">
        <f t="shared" ca="1" si="30"/>
        <v>0</v>
      </c>
      <c r="G30" s="170">
        <f t="shared" ca="1" si="30"/>
        <v>0</v>
      </c>
      <c r="H30" s="170">
        <f t="shared" ca="1" si="30"/>
        <v>0</v>
      </c>
      <c r="I30" s="170">
        <f t="shared" ca="1" si="30"/>
        <v>0</v>
      </c>
      <c r="J30" s="170">
        <f t="shared" ca="1" si="30"/>
        <v>0</v>
      </c>
      <c r="K30" s="170">
        <f t="shared" ca="1" si="30"/>
        <v>0</v>
      </c>
      <c r="L30" s="171" t="str">
        <f t="shared" ca="1" si="27"/>
        <v>check</v>
      </c>
      <c r="N30" s="244"/>
      <c r="O30" s="15" t="str">
        <f t="shared" si="13"/>
        <v>SRN</v>
      </c>
      <c r="P30" s="169">
        <f>_xlfn.XLOOKUP($O30,Allowance!$B$15:$B$25,Allowance!$I$15:$I$25)</f>
        <v>0</v>
      </c>
      <c r="Q30" s="164">
        <f t="shared" ca="1" si="14"/>
        <v>0</v>
      </c>
      <c r="R30" s="164">
        <f t="shared" ca="1" si="15"/>
        <v>0</v>
      </c>
      <c r="S30" s="164">
        <f t="shared" ca="1" si="16"/>
        <v>0</v>
      </c>
      <c r="T30" s="164">
        <f t="shared" ca="1" si="17"/>
        <v>0</v>
      </c>
      <c r="U30" s="165">
        <f t="shared" ca="1" si="18"/>
        <v>0</v>
      </c>
      <c r="V30" s="165">
        <f t="shared" ca="1" si="19"/>
        <v>0</v>
      </c>
      <c r="W30" s="165">
        <f t="shared" ca="1" si="20"/>
        <v>0</v>
      </c>
      <c r="X30" s="165">
        <f t="shared" ca="1" si="21"/>
        <v>0</v>
      </c>
      <c r="Y30" s="165">
        <f t="shared" ca="1" si="22"/>
        <v>0</v>
      </c>
    </row>
    <row r="31" spans="1:32">
      <c r="B31" s="15" t="str">
        <f t="shared" si="25"/>
        <v>TMS</v>
      </c>
      <c r="C31" s="170">
        <f t="shared" ref="C31:K31" ca="1" si="31">IFERROR(C14/SUM($C14:$K14), 0)</f>
        <v>0</v>
      </c>
      <c r="D31" s="170">
        <f t="shared" ca="1" si="31"/>
        <v>0</v>
      </c>
      <c r="E31" s="170">
        <f t="shared" ca="1" si="31"/>
        <v>0</v>
      </c>
      <c r="F31" s="170">
        <f t="shared" ca="1" si="31"/>
        <v>0</v>
      </c>
      <c r="G31" s="170">
        <f t="shared" ca="1" si="31"/>
        <v>0</v>
      </c>
      <c r="H31" s="170">
        <f t="shared" ca="1" si="31"/>
        <v>0</v>
      </c>
      <c r="I31" s="170">
        <f t="shared" ca="1" si="31"/>
        <v>0</v>
      </c>
      <c r="J31" s="170">
        <f t="shared" ca="1" si="31"/>
        <v>0</v>
      </c>
      <c r="K31" s="170">
        <f t="shared" ca="1" si="31"/>
        <v>0</v>
      </c>
      <c r="L31" s="171" t="str">
        <f t="shared" ca="1" si="27"/>
        <v>check</v>
      </c>
      <c r="N31" s="244"/>
      <c r="O31" s="15" t="str">
        <f t="shared" si="13"/>
        <v>TMS</v>
      </c>
      <c r="P31" s="169">
        <f>_xlfn.XLOOKUP($O31,Allowance!$B$15:$B$25,Allowance!$I$15:$I$25)</f>
        <v>0</v>
      </c>
      <c r="Q31" s="164">
        <f t="shared" ca="1" si="14"/>
        <v>0</v>
      </c>
      <c r="R31" s="164">
        <f t="shared" ca="1" si="15"/>
        <v>0</v>
      </c>
      <c r="S31" s="164">
        <f t="shared" ca="1" si="16"/>
        <v>0</v>
      </c>
      <c r="T31" s="164">
        <f t="shared" ca="1" si="17"/>
        <v>0</v>
      </c>
      <c r="U31" s="165">
        <f t="shared" ca="1" si="18"/>
        <v>0</v>
      </c>
      <c r="V31" s="165">
        <f t="shared" ca="1" si="19"/>
        <v>0</v>
      </c>
      <c r="W31" s="165">
        <f t="shared" ca="1" si="20"/>
        <v>0</v>
      </c>
      <c r="X31" s="165">
        <f t="shared" ca="1" si="21"/>
        <v>0</v>
      </c>
      <c r="Y31" s="165">
        <f t="shared" ca="1" si="22"/>
        <v>0</v>
      </c>
    </row>
    <row r="32" spans="1:32">
      <c r="B32" s="15" t="str">
        <f t="shared" si="25"/>
        <v>NWT</v>
      </c>
      <c r="C32" s="170">
        <f t="shared" ref="C32:K32" ca="1" si="32">IFERROR(C15/SUM($C15:$K15), 0)</f>
        <v>0</v>
      </c>
      <c r="D32" s="170">
        <f t="shared" ca="1" si="32"/>
        <v>0</v>
      </c>
      <c r="E32" s="170">
        <f t="shared" ca="1" si="32"/>
        <v>0</v>
      </c>
      <c r="F32" s="170">
        <f t="shared" ca="1" si="32"/>
        <v>0</v>
      </c>
      <c r="G32" s="170">
        <f t="shared" ca="1" si="32"/>
        <v>0.26621942974148094</v>
      </c>
      <c r="H32" s="170">
        <f t="shared" ca="1" si="32"/>
        <v>0.27048483219982278</v>
      </c>
      <c r="I32" s="170">
        <f t="shared" ca="1" si="32"/>
        <v>0.27371452600766177</v>
      </c>
      <c r="J32" s="170">
        <f t="shared" ca="1" si="32"/>
        <v>9.4942951191200539E-2</v>
      </c>
      <c r="K32" s="170">
        <f t="shared" ca="1" si="32"/>
        <v>9.4638260859834053E-2</v>
      </c>
      <c r="L32" s="171" t="str">
        <f t="shared" ca="1" si="27"/>
        <v>reconciled</v>
      </c>
      <c r="N32" s="244"/>
      <c r="O32" s="15" t="str">
        <f t="shared" si="13"/>
        <v>NWT</v>
      </c>
      <c r="P32" s="169">
        <f ca="1">_xlfn.XLOOKUP($O32,Allowance!$B$15:$B$25,Allowance!$I$15:$I$25)</f>
        <v>33.19212301677242</v>
      </c>
      <c r="Q32" s="164">
        <f t="shared" ca="1" si="14"/>
        <v>0</v>
      </c>
      <c r="R32" s="164">
        <f t="shared" ca="1" si="15"/>
        <v>0</v>
      </c>
      <c r="S32" s="164">
        <f t="shared" ca="1" si="16"/>
        <v>0</v>
      </c>
      <c r="T32" s="164">
        <f t="shared" ca="1" si="17"/>
        <v>0</v>
      </c>
      <c r="U32" s="165">
        <f t="shared" ca="1" si="18"/>
        <v>8.8363880614342385</v>
      </c>
      <c r="V32" s="165">
        <f t="shared" ca="1" si="19"/>
        <v>8.9779658245475638</v>
      </c>
      <c r="W32" s="165">
        <f t="shared" ca="1" si="20"/>
        <v>9.0851662187238631</v>
      </c>
      <c r="X32" s="165">
        <f t="shared" ca="1" si="21"/>
        <v>3.151358115513748</v>
      </c>
      <c r="Y32" s="165">
        <f t="shared" ca="1" si="22"/>
        <v>3.1412447965530101</v>
      </c>
    </row>
    <row r="33" spans="1:32">
      <c r="B33" s="15" t="str">
        <f t="shared" si="25"/>
        <v>WSX</v>
      </c>
      <c r="C33" s="170">
        <f t="shared" ref="C33:K33" ca="1" si="33">IFERROR(C16/SUM($C16:$K16), 0)</f>
        <v>0</v>
      </c>
      <c r="D33" s="170">
        <f t="shared" ca="1" si="33"/>
        <v>0</v>
      </c>
      <c r="E33" s="170">
        <f t="shared" ca="1" si="33"/>
        <v>0</v>
      </c>
      <c r="F33" s="170">
        <f t="shared" ca="1" si="33"/>
        <v>0</v>
      </c>
      <c r="G33" s="170">
        <f t="shared" ca="1" si="33"/>
        <v>0</v>
      </c>
      <c r="H33" s="170">
        <f t="shared" ca="1" si="33"/>
        <v>0</v>
      </c>
      <c r="I33" s="170">
        <f t="shared" ca="1" si="33"/>
        <v>0</v>
      </c>
      <c r="J33" s="170">
        <f t="shared" ca="1" si="33"/>
        <v>0</v>
      </c>
      <c r="K33" s="170">
        <f t="shared" ca="1" si="33"/>
        <v>0</v>
      </c>
      <c r="L33" s="171" t="str">
        <f t="shared" ca="1" si="27"/>
        <v>check</v>
      </c>
      <c r="N33" s="244"/>
      <c r="O33" s="15" t="str">
        <f t="shared" si="13"/>
        <v>WSX</v>
      </c>
      <c r="P33" s="169">
        <f>_xlfn.XLOOKUP($O33,Allowance!$B$15:$B$25,Allowance!$I$15:$I$25)</f>
        <v>0</v>
      </c>
      <c r="Q33" s="164">
        <f t="shared" ca="1" si="14"/>
        <v>0</v>
      </c>
      <c r="R33" s="164">
        <f t="shared" ca="1" si="15"/>
        <v>0</v>
      </c>
      <c r="S33" s="164">
        <f t="shared" ca="1" si="16"/>
        <v>0</v>
      </c>
      <c r="T33" s="164">
        <f t="shared" ca="1" si="17"/>
        <v>0</v>
      </c>
      <c r="U33" s="165">
        <f t="shared" ca="1" si="18"/>
        <v>0</v>
      </c>
      <c r="V33" s="165">
        <f t="shared" ca="1" si="19"/>
        <v>0</v>
      </c>
      <c r="W33" s="165">
        <f t="shared" ca="1" si="20"/>
        <v>0</v>
      </c>
      <c r="X33" s="165">
        <f t="shared" ca="1" si="21"/>
        <v>0</v>
      </c>
      <c r="Y33" s="165">
        <f t="shared" ca="1" si="22"/>
        <v>0</v>
      </c>
    </row>
    <row r="34" spans="1:32">
      <c r="B34" s="15" t="str">
        <f t="shared" si="25"/>
        <v>YKY</v>
      </c>
      <c r="C34" s="170">
        <f t="shared" ref="C34:K34" ca="1" si="34">IFERROR(C17/SUM($C17:$K17), 0)</f>
        <v>0</v>
      </c>
      <c r="D34" s="170">
        <f t="shared" ca="1" si="34"/>
        <v>0</v>
      </c>
      <c r="E34" s="170">
        <f t="shared" ca="1" si="34"/>
        <v>0</v>
      </c>
      <c r="F34" s="170">
        <f t="shared" ca="1" si="34"/>
        <v>0</v>
      </c>
      <c r="G34" s="170">
        <f t="shared" ca="1" si="34"/>
        <v>0</v>
      </c>
      <c r="H34" s="170">
        <f t="shared" ca="1" si="34"/>
        <v>0</v>
      </c>
      <c r="I34" s="170">
        <f t="shared" ca="1" si="34"/>
        <v>0.35150102649516096</v>
      </c>
      <c r="J34" s="170">
        <f t="shared" ca="1" si="34"/>
        <v>0.41747963306393832</v>
      </c>
      <c r="K34" s="170">
        <f t="shared" ca="1" si="34"/>
        <v>0.23101934044090072</v>
      </c>
      <c r="L34" s="171" t="str">
        <f t="shared" ca="1" si="27"/>
        <v>reconciled</v>
      </c>
      <c r="N34" s="244"/>
      <c r="O34" s="15" t="str">
        <f t="shared" si="13"/>
        <v>YKY</v>
      </c>
      <c r="P34" s="169">
        <f ca="1">_xlfn.XLOOKUP($O34,Allowance!$B$15:$B$25,Allowance!$I$15:$I$25)</f>
        <v>5.7594426399999996</v>
      </c>
      <c r="Q34" s="164">
        <f t="shared" ca="1" si="14"/>
        <v>0</v>
      </c>
      <c r="R34" s="164">
        <f t="shared" ca="1" si="15"/>
        <v>0</v>
      </c>
      <c r="S34" s="164">
        <f t="shared" ca="1" si="16"/>
        <v>0</v>
      </c>
      <c r="T34" s="164">
        <f t="shared" ca="1" si="17"/>
        <v>0</v>
      </c>
      <c r="U34" s="165">
        <f t="shared" ca="1" si="18"/>
        <v>0</v>
      </c>
      <c r="V34" s="165">
        <f t="shared" ca="1" si="19"/>
        <v>0</v>
      </c>
      <c r="W34" s="165">
        <f t="shared" ca="1" si="20"/>
        <v>2.0244499999999999</v>
      </c>
      <c r="X34" s="165">
        <f t="shared" ca="1" si="21"/>
        <v>2.4044500000000002</v>
      </c>
      <c r="Y34" s="165">
        <f t="shared" ca="1" si="22"/>
        <v>1.33054264</v>
      </c>
    </row>
    <row r="35" spans="1:32">
      <c r="B35" s="15" t="str">
        <f t="shared" si="25"/>
        <v>Total</v>
      </c>
      <c r="C35" s="170">
        <f t="shared" ref="C35:K35" ca="1" si="35">IFERROR(C18/SUM($C18:$K18), 0)</f>
        <v>0</v>
      </c>
      <c r="D35" s="170">
        <f t="shared" ca="1" si="35"/>
        <v>0</v>
      </c>
      <c r="E35" s="170">
        <f t="shared" ca="1" si="35"/>
        <v>0</v>
      </c>
      <c r="F35" s="170">
        <f t="shared" ca="1" si="35"/>
        <v>0</v>
      </c>
      <c r="G35" s="170">
        <f t="shared" ca="1" si="35"/>
        <v>0.27929727061898563</v>
      </c>
      <c r="H35" s="170">
        <f t="shared" ca="1" si="35"/>
        <v>0.12879003352404556</v>
      </c>
      <c r="I35" s="170">
        <f t="shared" ca="1" si="35"/>
        <v>0.24894344054361561</v>
      </c>
      <c r="J35" s="170">
        <f t="shared" ca="1" si="35"/>
        <v>0.22205104729566302</v>
      </c>
      <c r="K35" s="170">
        <f t="shared" ca="1" si="35"/>
        <v>0.12091820801769018</v>
      </c>
      <c r="L35" s="171" t="str">
        <f t="shared" ca="1" si="27"/>
        <v>reconciled</v>
      </c>
      <c r="O35" s="15" t="str">
        <f t="shared" si="13"/>
        <v>Total</v>
      </c>
      <c r="P35" s="169">
        <f ca="1">SUM(P24:P34)</f>
        <v>147.76723549479783</v>
      </c>
      <c r="Q35" s="164">
        <f t="shared" ca="1" si="14"/>
        <v>0</v>
      </c>
      <c r="R35" s="164">
        <f t="shared" ca="1" si="15"/>
        <v>0</v>
      </c>
      <c r="S35" s="164">
        <f t="shared" ca="1" si="16"/>
        <v>0</v>
      </c>
      <c r="T35" s="164">
        <f t="shared" ca="1" si="17"/>
        <v>0</v>
      </c>
      <c r="U35" s="165">
        <f t="shared" ca="1" si="18"/>
        <v>41.27098556060993</v>
      </c>
      <c r="V35" s="165">
        <f t="shared" ca="1" si="19"/>
        <v>19.030947213130545</v>
      </c>
      <c r="W35" s="165">
        <f t="shared" ca="1" si="20"/>
        <v>36.785684003693653</v>
      </c>
      <c r="X35" s="165">
        <f t="shared" ca="1" si="21"/>
        <v>32.811869397604731</v>
      </c>
      <c r="Y35" s="165">
        <f t="shared" ca="1" si="22"/>
        <v>17.867749319758975</v>
      </c>
    </row>
    <row r="36" spans="1:32">
      <c r="U36" s="49"/>
      <c r="V36" s="49"/>
      <c r="W36" s="49"/>
      <c r="X36" s="49"/>
      <c r="Y36" s="49"/>
    </row>
    <row r="37" spans="1:32" ht="18">
      <c r="A37" s="73" t="s">
        <v>273</v>
      </c>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row>
    <row r="39" spans="1:32" ht="13.15">
      <c r="B39" s="184" t="s">
        <v>274</v>
      </c>
      <c r="O39" s="48" t="s">
        <v>275</v>
      </c>
    </row>
    <row r="40" spans="1:32" ht="52.5">
      <c r="B40" s="12" t="s">
        <v>138</v>
      </c>
      <c r="C40" s="12" t="s">
        <v>258</v>
      </c>
      <c r="D40" s="12" t="s">
        <v>259</v>
      </c>
      <c r="E40" s="12" t="s">
        <v>260</v>
      </c>
      <c r="F40" s="12" t="s">
        <v>261</v>
      </c>
      <c r="G40" s="12" t="s">
        <v>262</v>
      </c>
      <c r="H40" s="12" t="s">
        <v>263</v>
      </c>
      <c r="I40" s="12" t="s">
        <v>264</v>
      </c>
      <c r="J40" s="12" t="s">
        <v>265</v>
      </c>
      <c r="K40" s="12" t="s">
        <v>266</v>
      </c>
      <c r="L40" s="12" t="s">
        <v>120</v>
      </c>
      <c r="M40" s="12" t="s">
        <v>276</v>
      </c>
      <c r="O40" s="12" t="s">
        <v>138</v>
      </c>
      <c r="P40" s="12" t="s">
        <v>272</v>
      </c>
      <c r="Q40" s="12" t="s">
        <v>258</v>
      </c>
      <c r="R40" s="12" t="s">
        <v>259</v>
      </c>
      <c r="S40" s="12" t="s">
        <v>260</v>
      </c>
      <c r="T40" s="12" t="s">
        <v>261</v>
      </c>
      <c r="U40" s="12" t="s">
        <v>262</v>
      </c>
      <c r="V40" s="12" t="s">
        <v>263</v>
      </c>
      <c r="W40" s="12" t="s">
        <v>264</v>
      </c>
      <c r="X40" s="12" t="s">
        <v>265</v>
      </c>
      <c r="Y40" s="12" t="s">
        <v>266</v>
      </c>
      <c r="Z40" s="12" t="s">
        <v>277</v>
      </c>
    </row>
    <row r="41" spans="1:32" ht="13.15">
      <c r="B41" s="15" t="str">
        <f>B7</f>
        <v>ANH</v>
      </c>
      <c r="C41" s="15"/>
      <c r="D41" s="15"/>
      <c r="E41" s="15"/>
      <c r="F41" s="15"/>
      <c r="G41" s="15"/>
      <c r="H41" s="15"/>
      <c r="I41" s="15"/>
      <c r="J41" s="15"/>
      <c r="K41" s="15"/>
      <c r="L41" s="15">
        <f t="shared" ref="L41:L51" si="36">SUM(C41:K41)</f>
        <v>0</v>
      </c>
      <c r="M41" s="15"/>
      <c r="O41" s="12" t="str">
        <f>B7</f>
        <v>ANH</v>
      </c>
      <c r="P41" s="15">
        <f ca="1">P24</f>
        <v>17.021000000000001</v>
      </c>
      <c r="Q41" s="164">
        <f t="shared" ref="Q41:Y42" ca="1" si="37">IFERROR((Q7-C41)/(SUM($Q7:$Y7)-SUM($C41:$K41))*$P41, 0)</f>
        <v>0</v>
      </c>
      <c r="R41" s="164">
        <f t="shared" ca="1" si="37"/>
        <v>0</v>
      </c>
      <c r="S41" s="164">
        <f t="shared" ca="1" si="37"/>
        <v>0</v>
      </c>
      <c r="T41" s="164">
        <f t="shared" ca="1" si="37"/>
        <v>0</v>
      </c>
      <c r="U41" s="164">
        <f t="shared" ca="1" si="37"/>
        <v>0</v>
      </c>
      <c r="V41" s="164">
        <f t="shared" ca="1" si="37"/>
        <v>1.3340000000000003</v>
      </c>
      <c r="W41" s="164">
        <f t="shared" ca="1" si="37"/>
        <v>3.7810000000000001</v>
      </c>
      <c r="X41" s="164">
        <f t="shared" ca="1" si="37"/>
        <v>6.8819999999999997</v>
      </c>
      <c r="Y41" s="164">
        <f t="shared" ca="1" si="37"/>
        <v>5.024</v>
      </c>
      <c r="Z41" s="171" t="str">
        <f t="shared" ref="Z41:Z51" ca="1" si="38">IF(SUM(Q41:Y41)=P41, "reconciled","check")</f>
        <v>reconciled</v>
      </c>
    </row>
    <row r="42" spans="1:32" ht="13.15">
      <c r="B42" s="15" t="str">
        <f>B8</f>
        <v>WSH</v>
      </c>
      <c r="C42" s="15"/>
      <c r="D42" s="15"/>
      <c r="E42" s="15"/>
      <c r="F42" s="15"/>
      <c r="G42" s="15"/>
      <c r="H42" s="15"/>
      <c r="I42" s="15"/>
      <c r="J42" s="15"/>
      <c r="K42" s="15"/>
      <c r="L42" s="15">
        <f t="shared" si="36"/>
        <v>0</v>
      </c>
      <c r="M42" s="15"/>
      <c r="O42" s="12" t="str">
        <f>B8</f>
        <v>WSH</v>
      </c>
      <c r="P42" s="15">
        <f ca="1">P25</f>
        <v>13.996500000000001</v>
      </c>
      <c r="Q42" s="164">
        <f t="shared" ca="1" si="37"/>
        <v>0</v>
      </c>
      <c r="R42" s="164">
        <f t="shared" ca="1" si="37"/>
        <v>0</v>
      </c>
      <c r="S42" s="164">
        <f t="shared" ca="1" si="37"/>
        <v>0</v>
      </c>
      <c r="T42" s="164">
        <f t="shared" ca="1" si="37"/>
        <v>0</v>
      </c>
      <c r="U42" s="164">
        <f t="shared" ca="1" si="37"/>
        <v>1.3531000000000002</v>
      </c>
      <c r="V42" s="164">
        <f t="shared" ca="1" si="37"/>
        <v>2.6467000000000001</v>
      </c>
      <c r="W42" s="164">
        <f t="shared" ca="1" si="37"/>
        <v>3.9353999999999996</v>
      </c>
      <c r="X42" s="164">
        <f t="shared" ca="1" si="37"/>
        <v>3.5217000000000005</v>
      </c>
      <c r="Y42" s="164">
        <f t="shared" ca="1" si="37"/>
        <v>2.5396000000000005</v>
      </c>
      <c r="Z42" s="171" t="str">
        <f t="shared" ca="1" si="38"/>
        <v>reconciled</v>
      </c>
    </row>
    <row r="43" spans="1:32" ht="13.15">
      <c r="B43" s="15" t="str">
        <f t="shared" ref="B43:B51" si="39">B10</f>
        <v>NES</v>
      </c>
      <c r="C43" s="15"/>
      <c r="D43" s="15"/>
      <c r="E43" s="15"/>
      <c r="F43" s="15"/>
      <c r="G43" s="15"/>
      <c r="H43" s="15"/>
      <c r="I43" s="15"/>
      <c r="J43" s="15"/>
      <c r="K43" s="15"/>
      <c r="L43" s="15">
        <f t="shared" si="36"/>
        <v>0</v>
      </c>
      <c r="M43" s="15"/>
      <c r="O43" s="12" t="str">
        <f t="shared" ref="O43:O51" si="40">B10</f>
        <v>NES</v>
      </c>
      <c r="P43" s="15">
        <f t="shared" ref="P43:P50" ca="1" si="41">P27</f>
        <v>18.096400000000003</v>
      </c>
      <c r="Q43" s="164">
        <f t="shared" ref="Q43:Y50" ca="1" si="42">IFERROR((Q10-C43)/(SUM($Q10:$Y10)-SUM($C43:$K43))*$P43, 0)</f>
        <v>0</v>
      </c>
      <c r="R43" s="164">
        <f t="shared" ca="1" si="42"/>
        <v>0</v>
      </c>
      <c r="S43" s="164">
        <f t="shared" ca="1" si="42"/>
        <v>0</v>
      </c>
      <c r="T43" s="164">
        <f t="shared" ca="1" si="42"/>
        <v>0</v>
      </c>
      <c r="U43" s="164">
        <f t="shared" ca="1" si="42"/>
        <v>0.66056000000000004</v>
      </c>
      <c r="V43" s="164">
        <f t="shared" ca="1" si="42"/>
        <v>0.66056000000000004</v>
      </c>
      <c r="W43" s="164">
        <f t="shared" ca="1" si="42"/>
        <v>8.1732800000000001</v>
      </c>
      <c r="X43" s="164">
        <f t="shared" ca="1" si="42"/>
        <v>8.0960000000000019</v>
      </c>
      <c r="Y43" s="164">
        <f t="shared" ca="1" si="42"/>
        <v>0.50600000000000012</v>
      </c>
      <c r="Z43" s="171" t="str">
        <f t="shared" ca="1" si="38"/>
        <v>reconciled</v>
      </c>
    </row>
    <row r="44" spans="1:32" ht="13.15">
      <c r="B44" s="15" t="str">
        <f t="shared" si="39"/>
        <v>SVE</v>
      </c>
      <c r="C44" s="15"/>
      <c r="D44" s="15"/>
      <c r="E44" s="15"/>
      <c r="F44" s="15"/>
      <c r="G44" s="15"/>
      <c r="H44" s="15"/>
      <c r="I44" s="15"/>
      <c r="J44" s="15"/>
      <c r="K44" s="15"/>
      <c r="L44" s="15">
        <f t="shared" si="36"/>
        <v>0</v>
      </c>
      <c r="M44" s="15"/>
      <c r="O44" s="12" t="str">
        <f t="shared" si="40"/>
        <v>SVE</v>
      </c>
      <c r="P44" s="15">
        <f t="shared" ca="1" si="41"/>
        <v>31.639769838025423</v>
      </c>
      <c r="Q44" s="164">
        <f t="shared" ca="1" si="42"/>
        <v>0</v>
      </c>
      <c r="R44" s="164">
        <f t="shared" ca="1" si="42"/>
        <v>0</v>
      </c>
      <c r="S44" s="164">
        <f t="shared" ca="1" si="42"/>
        <v>4.0498934824984687</v>
      </c>
      <c r="T44" s="164">
        <f t="shared" ca="1" si="42"/>
        <v>0</v>
      </c>
      <c r="U44" s="164">
        <f t="shared" ca="1" si="42"/>
        <v>28.276056451843019</v>
      </c>
      <c r="V44" s="164">
        <f t="shared" ca="1" si="42"/>
        <v>-0.16998618245754626</v>
      </c>
      <c r="W44" s="164">
        <f t="shared" ca="1" si="42"/>
        <v>-0.17102120280978511</v>
      </c>
      <c r="X44" s="164">
        <f t="shared" ca="1" si="42"/>
        <v>-0.17206252293791915</v>
      </c>
      <c r="Y44" s="164">
        <f t="shared" ca="1" si="42"/>
        <v>-0.17311018811082166</v>
      </c>
      <c r="Z44" s="171" t="str">
        <f t="shared" ca="1" si="38"/>
        <v>reconciled</v>
      </c>
    </row>
    <row r="45" spans="1:32" ht="13.15">
      <c r="B45" s="15" t="str">
        <f t="shared" si="39"/>
        <v>SWB</v>
      </c>
      <c r="C45" s="15"/>
      <c r="D45" s="15"/>
      <c r="E45" s="15"/>
      <c r="F45" s="15"/>
      <c r="G45" s="15"/>
      <c r="H45" s="15"/>
      <c r="I45" s="15"/>
      <c r="J45" s="15"/>
      <c r="K45" s="15"/>
      <c r="L45" s="15">
        <f t="shared" si="36"/>
        <v>0</v>
      </c>
      <c r="M45" s="15"/>
      <c r="O45" s="12" t="str">
        <f t="shared" si="40"/>
        <v>SWB</v>
      </c>
      <c r="P45" s="15">
        <f t="shared" ca="1" si="41"/>
        <v>28.061999999999998</v>
      </c>
      <c r="Q45" s="164">
        <f t="shared" ca="1" si="42"/>
        <v>0</v>
      </c>
      <c r="R45" s="164">
        <f t="shared" ca="1" si="42"/>
        <v>0</v>
      </c>
      <c r="S45" s="164">
        <f t="shared" ca="1" si="42"/>
        <v>0</v>
      </c>
      <c r="T45" s="164">
        <f t="shared" ca="1" si="42"/>
        <v>0</v>
      </c>
      <c r="U45" s="164">
        <f t="shared" ca="1" si="42"/>
        <v>2.2787999999999999</v>
      </c>
      <c r="V45" s="164">
        <f t="shared" ca="1" si="42"/>
        <v>6.1641000000000004</v>
      </c>
      <c r="W45" s="164">
        <f t="shared" ca="1" si="42"/>
        <v>7.740899999999999</v>
      </c>
      <c r="X45" s="164">
        <f t="shared" ca="1" si="42"/>
        <v>7.2539999999999996</v>
      </c>
      <c r="Y45" s="164">
        <f t="shared" ca="1" si="42"/>
        <v>4.6241999999999992</v>
      </c>
      <c r="Z45" s="171" t="str">
        <f t="shared" ca="1" si="38"/>
        <v>reconciled</v>
      </c>
    </row>
    <row r="46" spans="1:32" ht="13.15">
      <c r="B46" s="15" t="str">
        <f t="shared" si="39"/>
        <v>SRN</v>
      </c>
      <c r="C46" s="15"/>
      <c r="D46" s="15"/>
      <c r="E46" s="15"/>
      <c r="F46" s="15"/>
      <c r="G46" s="15"/>
      <c r="H46" s="15"/>
      <c r="I46" s="15"/>
      <c r="J46" s="15"/>
      <c r="K46" s="15"/>
      <c r="L46" s="15">
        <f t="shared" si="36"/>
        <v>0</v>
      </c>
      <c r="M46" s="15"/>
      <c r="O46" s="12" t="str">
        <f t="shared" si="40"/>
        <v>SRN</v>
      </c>
      <c r="P46" s="15">
        <f t="shared" si="41"/>
        <v>0</v>
      </c>
      <c r="Q46" s="164">
        <f t="shared" ca="1" si="42"/>
        <v>0</v>
      </c>
      <c r="R46" s="164">
        <f t="shared" ca="1" si="42"/>
        <v>0</v>
      </c>
      <c r="S46" s="164">
        <f t="shared" ca="1" si="42"/>
        <v>0</v>
      </c>
      <c r="T46" s="164">
        <f t="shared" ca="1" si="42"/>
        <v>0</v>
      </c>
      <c r="U46" s="164">
        <f t="shared" ca="1" si="42"/>
        <v>0</v>
      </c>
      <c r="V46" s="164">
        <f t="shared" ca="1" si="42"/>
        <v>0</v>
      </c>
      <c r="W46" s="164">
        <f t="shared" ca="1" si="42"/>
        <v>0</v>
      </c>
      <c r="X46" s="164">
        <f t="shared" ca="1" si="42"/>
        <v>0</v>
      </c>
      <c r="Y46" s="164">
        <f t="shared" ca="1" si="42"/>
        <v>0</v>
      </c>
      <c r="Z46" s="171" t="str">
        <f t="shared" ca="1" si="38"/>
        <v>reconciled</v>
      </c>
    </row>
    <row r="47" spans="1:32" ht="13.15">
      <c r="B47" s="15" t="str">
        <f t="shared" si="39"/>
        <v>TMS</v>
      </c>
      <c r="C47" s="15"/>
      <c r="D47" s="15"/>
      <c r="E47" s="15"/>
      <c r="F47" s="15"/>
      <c r="G47" s="15"/>
      <c r="H47" s="15"/>
      <c r="I47" s="15"/>
      <c r="J47" s="15"/>
      <c r="K47" s="15"/>
      <c r="L47" s="15">
        <f t="shared" si="36"/>
        <v>0</v>
      </c>
      <c r="M47" s="15"/>
      <c r="O47" s="12" t="str">
        <f t="shared" si="40"/>
        <v>TMS</v>
      </c>
      <c r="P47" s="15">
        <f t="shared" si="41"/>
        <v>0</v>
      </c>
      <c r="Q47" s="164">
        <f t="shared" ca="1" si="42"/>
        <v>0</v>
      </c>
      <c r="R47" s="164">
        <f t="shared" ca="1" si="42"/>
        <v>0</v>
      </c>
      <c r="S47" s="164">
        <f t="shared" ca="1" si="42"/>
        <v>0</v>
      </c>
      <c r="T47" s="164">
        <f t="shared" ca="1" si="42"/>
        <v>0</v>
      </c>
      <c r="U47" s="164">
        <f t="shared" ca="1" si="42"/>
        <v>0</v>
      </c>
      <c r="V47" s="164">
        <f t="shared" ca="1" si="42"/>
        <v>0</v>
      </c>
      <c r="W47" s="164">
        <f t="shared" ca="1" si="42"/>
        <v>0</v>
      </c>
      <c r="X47" s="164">
        <f t="shared" ca="1" si="42"/>
        <v>0</v>
      </c>
      <c r="Y47" s="164">
        <f t="shared" ca="1" si="42"/>
        <v>0</v>
      </c>
      <c r="Z47" s="171" t="str">
        <f t="shared" ca="1" si="38"/>
        <v>reconciled</v>
      </c>
    </row>
    <row r="48" spans="1:32" ht="13.15">
      <c r="B48" s="15" t="str">
        <f t="shared" si="39"/>
        <v>NWT</v>
      </c>
      <c r="C48" s="15"/>
      <c r="D48" s="15"/>
      <c r="E48" s="15"/>
      <c r="F48" s="15"/>
      <c r="G48" s="15"/>
      <c r="H48" s="15"/>
      <c r="I48" s="15"/>
      <c r="J48" s="15"/>
      <c r="K48" s="15"/>
      <c r="L48" s="15">
        <f t="shared" si="36"/>
        <v>0</v>
      </c>
      <c r="M48" s="15"/>
      <c r="O48" s="12" t="str">
        <f t="shared" si="40"/>
        <v>NWT</v>
      </c>
      <c r="P48" s="15">
        <f t="shared" ca="1" si="41"/>
        <v>33.19212301677242</v>
      </c>
      <c r="Q48" s="164">
        <f t="shared" ca="1" si="42"/>
        <v>0</v>
      </c>
      <c r="R48" s="164">
        <f t="shared" ca="1" si="42"/>
        <v>0</v>
      </c>
      <c r="S48" s="164">
        <f t="shared" ca="1" si="42"/>
        <v>0</v>
      </c>
      <c r="T48" s="164">
        <f t="shared" ca="1" si="42"/>
        <v>0</v>
      </c>
      <c r="U48" s="164">
        <f t="shared" ca="1" si="42"/>
        <v>8.8363880614342385</v>
      </c>
      <c r="V48" s="164">
        <f t="shared" ca="1" si="42"/>
        <v>8.9779658245475638</v>
      </c>
      <c r="W48" s="164">
        <f t="shared" ca="1" si="42"/>
        <v>9.0851662187238631</v>
      </c>
      <c r="X48" s="164">
        <f t="shared" ca="1" si="42"/>
        <v>3.151358115513748</v>
      </c>
      <c r="Y48" s="164">
        <f t="shared" ca="1" si="42"/>
        <v>3.1412447965530101</v>
      </c>
      <c r="Z48" s="171" t="str">
        <f t="shared" ca="1" si="38"/>
        <v>reconciled</v>
      </c>
    </row>
    <row r="49" spans="2:26" ht="13.15">
      <c r="B49" s="15" t="str">
        <f t="shared" si="39"/>
        <v>WSX</v>
      </c>
      <c r="C49" s="15"/>
      <c r="D49" s="15"/>
      <c r="E49" s="15"/>
      <c r="F49" s="15"/>
      <c r="G49" s="15"/>
      <c r="H49" s="15"/>
      <c r="I49" s="15"/>
      <c r="J49" s="15"/>
      <c r="K49" s="15"/>
      <c r="L49" s="15">
        <f t="shared" si="36"/>
        <v>0</v>
      </c>
      <c r="M49" s="15"/>
      <c r="O49" s="12" t="str">
        <f t="shared" si="40"/>
        <v>WSX</v>
      </c>
      <c r="P49" s="15">
        <f t="shared" si="41"/>
        <v>0</v>
      </c>
      <c r="Q49" s="164">
        <f t="shared" ca="1" si="42"/>
        <v>0</v>
      </c>
      <c r="R49" s="164">
        <f t="shared" ca="1" si="42"/>
        <v>0</v>
      </c>
      <c r="S49" s="164">
        <f t="shared" ca="1" si="42"/>
        <v>0</v>
      </c>
      <c r="T49" s="164">
        <f t="shared" ca="1" si="42"/>
        <v>0</v>
      </c>
      <c r="U49" s="164">
        <f t="shared" ca="1" si="42"/>
        <v>0</v>
      </c>
      <c r="V49" s="164">
        <f t="shared" ca="1" si="42"/>
        <v>0</v>
      </c>
      <c r="W49" s="164">
        <f t="shared" ca="1" si="42"/>
        <v>0</v>
      </c>
      <c r="X49" s="164">
        <f t="shared" ca="1" si="42"/>
        <v>0</v>
      </c>
      <c r="Y49" s="164">
        <f t="shared" ca="1" si="42"/>
        <v>0</v>
      </c>
      <c r="Z49" s="171" t="str">
        <f t="shared" ca="1" si="38"/>
        <v>reconciled</v>
      </c>
    </row>
    <row r="50" spans="2:26" ht="13.15">
      <c r="B50" s="15" t="str">
        <f t="shared" si="39"/>
        <v>YKY</v>
      </c>
      <c r="C50" s="15"/>
      <c r="D50" s="15"/>
      <c r="E50" s="15"/>
      <c r="F50" s="15"/>
      <c r="G50" s="15"/>
      <c r="H50" s="15"/>
      <c r="I50" s="15"/>
      <c r="J50" s="15"/>
      <c r="K50" s="15"/>
      <c r="L50" s="15">
        <f t="shared" si="36"/>
        <v>0</v>
      </c>
      <c r="M50" s="15"/>
      <c r="O50" s="12" t="str">
        <f t="shared" si="40"/>
        <v>YKY</v>
      </c>
      <c r="P50" s="15">
        <f t="shared" ca="1" si="41"/>
        <v>5.7594426399999996</v>
      </c>
      <c r="Q50" s="164">
        <f t="shared" ca="1" si="42"/>
        <v>0</v>
      </c>
      <c r="R50" s="164">
        <f t="shared" ca="1" si="42"/>
        <v>0</v>
      </c>
      <c r="S50" s="164">
        <f t="shared" ca="1" si="42"/>
        <v>0</v>
      </c>
      <c r="T50" s="164">
        <f t="shared" ca="1" si="42"/>
        <v>0</v>
      </c>
      <c r="U50" s="164">
        <f t="shared" ca="1" si="42"/>
        <v>0</v>
      </c>
      <c r="V50" s="164">
        <f t="shared" ca="1" si="42"/>
        <v>0</v>
      </c>
      <c r="W50" s="164">
        <f t="shared" ca="1" si="42"/>
        <v>2.0244499999999999</v>
      </c>
      <c r="X50" s="164">
        <f t="shared" ca="1" si="42"/>
        <v>2.4044500000000002</v>
      </c>
      <c r="Y50" s="164">
        <f t="shared" ca="1" si="42"/>
        <v>1.33054264</v>
      </c>
      <c r="Z50" s="171" t="str">
        <f t="shared" ca="1" si="38"/>
        <v>reconciled</v>
      </c>
    </row>
    <row r="51" spans="2:26" ht="13.15">
      <c r="B51" s="15" t="str">
        <f t="shared" si="39"/>
        <v>Total</v>
      </c>
      <c r="C51" s="15"/>
      <c r="D51" s="15"/>
      <c r="E51" s="15"/>
      <c r="F51" s="15"/>
      <c r="G51" s="15"/>
      <c r="H51" s="15"/>
      <c r="I51" s="15"/>
      <c r="J51" s="15"/>
      <c r="K51" s="15"/>
      <c r="L51" s="15">
        <f t="shared" si="36"/>
        <v>0</v>
      </c>
      <c r="M51" s="15"/>
      <c r="O51" s="12" t="str">
        <f t="shared" si="40"/>
        <v>Total</v>
      </c>
      <c r="P51" s="15">
        <f t="shared" ref="P51:Y51" ca="1" si="43">SUM(P41:P50)</f>
        <v>147.76723549479783</v>
      </c>
      <c r="Q51" s="164">
        <f t="shared" ca="1" si="43"/>
        <v>0</v>
      </c>
      <c r="R51" s="164">
        <f t="shared" ca="1" si="43"/>
        <v>0</v>
      </c>
      <c r="S51" s="164">
        <f t="shared" ca="1" si="43"/>
        <v>4.0498934824984687</v>
      </c>
      <c r="T51" s="164">
        <f t="shared" ca="1" si="43"/>
        <v>0</v>
      </c>
      <c r="U51" s="164">
        <f t="shared" ca="1" si="43"/>
        <v>41.404904513277259</v>
      </c>
      <c r="V51" s="164">
        <f t="shared" ca="1" si="43"/>
        <v>19.613339642090018</v>
      </c>
      <c r="W51" s="164">
        <f t="shared" ca="1" si="43"/>
        <v>34.569175015914084</v>
      </c>
      <c r="X51" s="164">
        <f t="shared" ca="1" si="43"/>
        <v>31.13744559257583</v>
      </c>
      <c r="Y51" s="164">
        <f t="shared" ca="1" si="43"/>
        <v>16.992477248442189</v>
      </c>
      <c r="Z51" s="171" t="str">
        <f t="shared" ca="1" si="38"/>
        <v>reconciled</v>
      </c>
    </row>
  </sheetData>
  <mergeCells count="2">
    <mergeCell ref="A1:AF1"/>
    <mergeCell ref="A3:AF3"/>
  </mergeCells>
  <conditionalFormatting sqref="L24:L35 Z41:Z51">
    <cfRule type="containsText" dxfId="2" priority="3" operator="containsText" text="check">
      <formula>NOT(ISERROR(SEARCH("check",L24)))</formula>
    </cfRule>
    <cfRule type="containsText" dxfId="1" priority="4" operator="containsText" text="reconciled">
      <formula>NOT(ISERROR(SEARCH("reconciled",L24)))</formula>
    </cfRule>
  </conditionalFormatting>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6C366-A140-4321-AAC4-5010B1DC4C6A}">
  <sheetPr>
    <tabColor rgb="FF98C561"/>
  </sheetPr>
  <dimension ref="A1:AF92"/>
  <sheetViews>
    <sheetView zoomScale="80" zoomScaleNormal="80" workbookViewId="0">
      <selection sqref="A1:AF1"/>
    </sheetView>
  </sheetViews>
  <sheetFormatPr defaultRowHeight="12.75"/>
  <cols>
    <col min="1" max="1" width="10.28515625" customWidth="1"/>
    <col min="2" max="2" width="26.28515625" bestFit="1" customWidth="1"/>
    <col min="3" max="3" width="73.42578125" bestFit="1" customWidth="1"/>
    <col min="5" max="5" width="15.85546875" bestFit="1" customWidth="1"/>
    <col min="6" max="6" width="10.140625" customWidth="1"/>
  </cols>
  <sheetData>
    <row r="1" spans="1:32" s="2" customFormat="1" ht="30.75">
      <c r="A1" s="305" t="e">
        <f ca="1" xml:space="preserve"> RIGHT(CELL("filename", $A$1), LEN(CELL("filename", $A$1)) - SEARCH("]", CELL("filename", $A$1)))</f>
        <v>#VALUE!</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row>
    <row r="2" spans="1:32">
      <c r="C2" t="s">
        <v>2</v>
      </c>
    </row>
    <row r="3" spans="1:32">
      <c r="A3" t="s">
        <v>64</v>
      </c>
      <c r="B3" t="s">
        <v>65</v>
      </c>
      <c r="C3" t="s">
        <v>66</v>
      </c>
      <c r="D3" t="s">
        <v>67</v>
      </c>
      <c r="E3" t="s">
        <v>68</v>
      </c>
      <c r="F3" t="s">
        <v>144</v>
      </c>
      <c r="G3" t="s">
        <v>72</v>
      </c>
      <c r="H3" t="s">
        <v>73</v>
      </c>
      <c r="I3" t="s">
        <v>74</v>
      </c>
      <c r="J3" t="s">
        <v>75</v>
      </c>
      <c r="K3" t="s">
        <v>76</v>
      </c>
      <c r="L3" t="s">
        <v>77</v>
      </c>
      <c r="M3" t="s">
        <v>78</v>
      </c>
    </row>
    <row r="5" spans="1:32">
      <c r="A5" t="s">
        <v>82</v>
      </c>
      <c r="B5" t="str">
        <f>CONCATENATE("C_", $C$2, "_ENH_WW_TOT")</f>
        <v>C_PR24CA80_ENH_WW_TOT</v>
      </c>
      <c r="C5" t="s">
        <v>278</v>
      </c>
      <c r="D5" t="s">
        <v>85</v>
      </c>
      <c r="E5" t="s">
        <v>79</v>
      </c>
      <c r="I5">
        <f ca="1" xml:space="preserve"> SUMIFS('Outputs to aggregator'!U$41:U$50, 'Outputs to aggregator'!$O$41:$O$50, $A5)</f>
        <v>0</v>
      </c>
      <c r="J5">
        <f ca="1" xml:space="preserve"> SUMIFS('Outputs to aggregator'!V$41:V$50, 'Outputs to aggregator'!$O$41:$O$50, $A5)</f>
        <v>1.3340000000000003</v>
      </c>
      <c r="K5">
        <f ca="1" xml:space="preserve"> SUMIFS('Outputs to aggregator'!W$41:W$50, 'Outputs to aggregator'!$O$41:$O$50, $A5)</f>
        <v>3.7810000000000001</v>
      </c>
      <c r="L5">
        <f ca="1" xml:space="preserve"> SUMIFS('Outputs to aggregator'!X$41:X$50, 'Outputs to aggregator'!$O$41:$O$50, $A5)</f>
        <v>6.8819999999999997</v>
      </c>
      <c r="M5">
        <f ca="1" xml:space="preserve"> SUMIFS('Outputs to aggregator'!Y$41:Y$50, 'Outputs to aggregator'!$O$41:$O$50, $A5)</f>
        <v>5.024</v>
      </c>
    </row>
    <row r="6" spans="1:32">
      <c r="A6" t="s">
        <v>82</v>
      </c>
      <c r="B6" t="str">
        <f>CONCATENATE("C_", $C$2, "_ENH_WW_AP")</f>
        <v>C_PR24CA80_ENH_WW_AP</v>
      </c>
      <c r="C6" t="s">
        <v>279</v>
      </c>
      <c r="D6" t="s">
        <v>85</v>
      </c>
      <c r="E6" t="s">
        <v>79</v>
      </c>
      <c r="G6">
        <f ca="1" xml:space="preserve"> SUMIFS('Outputs to aggregator'!$R$41:$R$50, 'Outputs to aggregator'!$O$41:$O$50, $A6)</f>
        <v>0</v>
      </c>
      <c r="H6">
        <f ca="1" xml:space="preserve"> SUMIFS('Outputs to aggregator'!$T$41:$T$50, 'Outputs to aggregator'!$O$41:$O$50, $A6)</f>
        <v>0</v>
      </c>
    </row>
    <row r="7" spans="1:32">
      <c r="A7" t="s">
        <v>82</v>
      </c>
      <c r="B7" t="str">
        <f>CONCATENATE("C_", $C$2, "_ENH_WW_TE")</f>
        <v>C_PR24CA80_ENH_WW_TE</v>
      </c>
      <c r="C7" t="s">
        <v>280</v>
      </c>
      <c r="D7" t="s">
        <v>85</v>
      </c>
      <c r="E7" t="s">
        <v>79</v>
      </c>
      <c r="G7">
        <f ca="1" xml:space="preserve"> SUMIFS('Outputs to aggregator'!$Q$41:$Q$50, 'Outputs to aggregator'!$O$41:$O$50, $A7)</f>
        <v>0</v>
      </c>
      <c r="H7">
        <f ca="1" xml:space="preserve"> SUMIFS('Outputs to aggregator'!$S$41:$S$50, 'Outputs to aggregator'!$O$41:$O$50, $A7)</f>
        <v>0</v>
      </c>
    </row>
    <row r="8" spans="1:32">
      <c r="A8" t="s">
        <v>82</v>
      </c>
      <c r="B8" t="str">
        <f xml:space="preserve"> CONCATENATE("PR24QA_",  $C$2, "_OUT1")</f>
        <v>PR24QA_PR24CA80_OUT1</v>
      </c>
      <c r="C8" t="str">
        <f xml:space="preserve"> CONCATENATE("Date &amp; Time for Model - ", $C$2)</f>
        <v>Date &amp; Time for Model - PR24CA80</v>
      </c>
      <c r="D8" t="s">
        <v>281</v>
      </c>
      <c r="E8" t="s">
        <v>79</v>
      </c>
      <c r="F8" t="str">
        <f t="shared" ref="F8:M8" ca="1" si="0">CONCATENATE("[…]", TEXT(NOW(),"dd/mm/yyy hh:mm:ss"))</f>
        <v>[…]16/12/2024 14:58:59</v>
      </c>
      <c r="G8" t="str">
        <f t="shared" ca="1" si="0"/>
        <v>[…]16/12/2024 14:58:59</v>
      </c>
      <c r="H8" t="str">
        <f t="shared" ca="1" si="0"/>
        <v>[…]16/12/2024 14:58:59</v>
      </c>
      <c r="I8" t="str">
        <f t="shared" ca="1" si="0"/>
        <v>[…]16/12/2024 14:58:59</v>
      </c>
      <c r="J8" t="str">
        <f t="shared" ca="1" si="0"/>
        <v>[…]16/12/2024 14:58:59</v>
      </c>
      <c r="K8" t="str">
        <f t="shared" ca="1" si="0"/>
        <v>[…]16/12/2024 14:58:59</v>
      </c>
      <c r="L8" t="str">
        <f t="shared" ca="1" si="0"/>
        <v>[…]16/12/2024 14:58:59</v>
      </c>
      <c r="M8" t="str">
        <f t="shared" ca="1" si="0"/>
        <v>[…]16/12/2024 14:58:59</v>
      </c>
    </row>
    <row r="9" spans="1:32">
      <c r="A9" t="s">
        <v>82</v>
      </c>
      <c r="B9" t="str">
        <f xml:space="preserve"> CONCATENATE("PR24QA_",  $C$2, "_OUT2")</f>
        <v>PR24QA_PR24CA80_OUT2</v>
      </c>
      <c r="C9" t="str">
        <f xml:space="preserve"> CONCATENATE("Name of Model - ", $C$2)</f>
        <v>Name of Model - PR24CA80</v>
      </c>
      <c r="D9" t="s">
        <v>281</v>
      </c>
      <c r="E9" t="s">
        <v>79</v>
      </c>
      <c r="F9" t="e">
        <f t="shared" ref="F9:M9" ca="1" si="1">MID(CELL("filename"),SEARCH("[",CELL("filename"))+1,SEARCH("]",CELL("filename"))-SEARCH("[",CELL("filename"))-1)</f>
        <v>#VALUE!</v>
      </c>
      <c r="G9" t="e">
        <f t="shared" ca="1" si="1"/>
        <v>#VALUE!</v>
      </c>
      <c r="H9" t="e">
        <f t="shared" ca="1" si="1"/>
        <v>#VALUE!</v>
      </c>
      <c r="I9" t="e">
        <f t="shared" ca="1" si="1"/>
        <v>#VALUE!</v>
      </c>
      <c r="J9" t="e">
        <f t="shared" ca="1" si="1"/>
        <v>#VALUE!</v>
      </c>
      <c r="K9" t="e">
        <f t="shared" ca="1" si="1"/>
        <v>#VALUE!</v>
      </c>
      <c r="L9" t="e">
        <f t="shared" ca="1" si="1"/>
        <v>#VALUE!</v>
      </c>
      <c r="M9" t="e">
        <f t="shared" ca="1" si="1"/>
        <v>#VALUE!</v>
      </c>
    </row>
    <row r="10" spans="1:32">
      <c r="A10" t="s">
        <v>82</v>
      </c>
      <c r="B10" t="str">
        <f xml:space="preserve"> CONCATENATE("PR24QA_",  $C$2, "_OUT3")</f>
        <v>PR24QA_PR24CA80_OUT3</v>
      </c>
      <c r="C10" t="str">
        <f xml:space="preserve"> CONCATENATE("F_Inputs time stamp - ", $C$2)</f>
        <v>F_Inputs time stamp - PR24CA80</v>
      </c>
      <c r="D10" t="s">
        <v>281</v>
      </c>
      <c r="E10" t="s">
        <v>79</v>
      </c>
      <c r="F10" t="str">
        <f>F_Inputs!$E$2</f>
        <v>Run on 05 Sep 2024 9:43</v>
      </c>
      <c r="G10" t="str">
        <f>F_Inputs!$E$2</f>
        <v>Run on 05 Sep 2024 9:43</v>
      </c>
      <c r="H10" t="str">
        <f>F_Inputs!$E$2</f>
        <v>Run on 05 Sep 2024 9:43</v>
      </c>
      <c r="I10" t="str">
        <f>F_Inputs!$E$2</f>
        <v>Run on 05 Sep 2024 9:43</v>
      </c>
      <c r="J10" t="str">
        <f>F_Inputs!$E$2</f>
        <v>Run on 05 Sep 2024 9:43</v>
      </c>
      <c r="K10" t="str">
        <f>F_Inputs!$E$2</f>
        <v>Run on 05 Sep 2024 9:43</v>
      </c>
      <c r="L10" t="str">
        <f>F_Inputs!$E$2</f>
        <v>Run on 05 Sep 2024 9:43</v>
      </c>
      <c r="M10" t="str">
        <f>F_Inputs!$E$2</f>
        <v>Run on 05 Sep 2024 9:43</v>
      </c>
    </row>
    <row r="11" spans="1:32">
      <c r="A11" t="s">
        <v>82</v>
      </c>
      <c r="B11" t="str">
        <f xml:space="preserve"> CONCATENATE("PR24QA_",  $C$2, "_OUT4")</f>
        <v>PR24QA_PR24CA80_OUT4</v>
      </c>
      <c r="C11" t="str">
        <f xml:space="preserve"> CONCATENATE("Model override switch for - ", $C$2)</f>
        <v>Model override switch for - PR24CA80</v>
      </c>
      <c r="D11" t="s">
        <v>102</v>
      </c>
      <c r="E11" t="s">
        <v>79</v>
      </c>
      <c r="F11">
        <f ca="1">IF(SUM('Input Override'!$F$7:$L$146)&gt;0,1,0)</f>
        <v>1</v>
      </c>
      <c r="G11">
        <f ca="1">IF(SUM('Input Override'!$F$7:$L$146)&gt;0,1,0)</f>
        <v>1</v>
      </c>
      <c r="H11">
        <f ca="1">IF(SUM('Input Override'!$F$7:$L$146)&gt;0,1,0)</f>
        <v>1</v>
      </c>
      <c r="I11">
        <f ca="1">IF(SUM('Input Override'!$F$7:$L$146)&gt;0,1,0)</f>
        <v>1</v>
      </c>
      <c r="J11">
        <f ca="1">IF(SUM('Input Override'!$F$7:$L$146)&gt;0,1,0)</f>
        <v>1</v>
      </c>
      <c r="K11">
        <f ca="1">IF(SUM('Input Override'!$F$7:$L$146)&gt;0,1,0)</f>
        <v>1</v>
      </c>
      <c r="L11">
        <f ca="1">IF(SUM('Input Override'!$F$7:$L$146)&gt;0,1,0)</f>
        <v>1</v>
      </c>
      <c r="M11">
        <f ca="1">IF(SUM('Input Override'!$F$7:$L$146)&gt;0,1,0)</f>
        <v>1</v>
      </c>
    </row>
    <row r="12" spans="1:32">
      <c r="A12" t="s">
        <v>82</v>
      </c>
      <c r="B12" t="str">
        <f>CONCATENATE("C_", $C$2, "_ENH_WW_ASSESSED")</f>
        <v>C_PR24CA80_ENH_WW_ASSESSED</v>
      </c>
      <c r="C12" t="str">
        <f>CONCATENATE("Total amount assessed - ", MID($C$5,31,200))</f>
        <v>Total amount assessed - Wastewater - Sludge treatment other - Totex</v>
      </c>
      <c r="D12" s="68" t="s">
        <v>85</v>
      </c>
      <c r="E12" t="s">
        <v>79</v>
      </c>
      <c r="F12">
        <f ca="1" xml:space="preserve"> SUMIFS(Allowance!$E$15:$E$25, Allowance!$B$15:$B$25, A12)</f>
        <v>17.021000000000001</v>
      </c>
    </row>
    <row r="13" spans="1:32">
      <c r="A13" t="s">
        <v>104</v>
      </c>
      <c r="B13" t="str">
        <f>CONCATENATE("C_", $C$2, "_ENH_WW_TOT")</f>
        <v>C_PR24CA80_ENH_WW_TOT</v>
      </c>
      <c r="C13" t="str">
        <f xml:space="preserve"> $C$5</f>
        <v>Total enhancement allowance - Wastewater - Sludge treatment other - Totex</v>
      </c>
      <c r="D13" t="s">
        <v>85</v>
      </c>
      <c r="E13" t="s">
        <v>79</v>
      </c>
      <c r="I13">
        <f xml:space="preserve"> SUMIFS('Outputs to aggregator'!U$41:U$50, 'Outputs to aggregator'!$O$41:$O$50, $A13)</f>
        <v>0</v>
      </c>
      <c r="J13">
        <f xml:space="preserve"> SUMIFS('Outputs to aggregator'!V$41:V$50, 'Outputs to aggregator'!$O$41:$O$50, $A13)</f>
        <v>0</v>
      </c>
      <c r="K13">
        <f xml:space="preserve"> SUMIFS('Outputs to aggregator'!W$41:W$50, 'Outputs to aggregator'!$O$41:$O$50, $A13)</f>
        <v>0</v>
      </c>
      <c r="L13">
        <f xml:space="preserve"> SUMIFS('Outputs to aggregator'!X$41:X$50, 'Outputs to aggregator'!$O$41:$O$50, $A13)</f>
        <v>0</v>
      </c>
      <c r="M13">
        <f xml:space="preserve"> SUMIFS('Outputs to aggregator'!Y$41:Y$50, 'Outputs to aggregator'!$O$41:$O$50, $A13)</f>
        <v>0</v>
      </c>
    </row>
    <row r="14" spans="1:32">
      <c r="A14" t="s">
        <v>104</v>
      </c>
      <c r="B14" t="str">
        <f>CONCATENATE("C_", $C$2, "_ENH_WW_AP")</f>
        <v>C_PR24CA80_ENH_WW_AP</v>
      </c>
      <c r="C14" t="str">
        <f xml:space="preserve"> $C$6</f>
        <v>Total enhancement allowance - Wastewater - Sludge treatment other - Accelerated programme</v>
      </c>
      <c r="D14" t="s">
        <v>85</v>
      </c>
      <c r="E14" t="s">
        <v>79</v>
      </c>
      <c r="G14">
        <f xml:space="preserve"> SUMIFS('Outputs to aggregator'!$R$41:$R$50, 'Outputs to aggregator'!$O$41:$O$50, $A14)</f>
        <v>0</v>
      </c>
      <c r="H14">
        <f xml:space="preserve"> SUMIFS('Outputs to aggregator'!$T$41:$T$50, 'Outputs to aggregator'!$O$41:$O$50, $A14)</f>
        <v>0</v>
      </c>
    </row>
    <row r="15" spans="1:32">
      <c r="A15" t="s">
        <v>104</v>
      </c>
      <c r="B15" t="str">
        <f>CONCATENATE("C_", $C$2, "_ENH_WW_TE")</f>
        <v>C_PR24CA80_ENH_WW_TE</v>
      </c>
      <c r="C15" t="str">
        <f xml:space="preserve"> $C$7</f>
        <v>Total enhancement allowance - Wastewater - Sludge treatment other - Transition allowance</v>
      </c>
      <c r="D15" t="s">
        <v>85</v>
      </c>
      <c r="E15" t="s">
        <v>79</v>
      </c>
      <c r="G15">
        <f xml:space="preserve"> SUMIFS('Outputs to aggregator'!$Q$41:$Q$50, 'Outputs to aggregator'!$O$41:$O$50, $A15)</f>
        <v>0</v>
      </c>
      <c r="H15">
        <f xml:space="preserve"> SUMIFS('Outputs to aggregator'!$S$41:$S$50, 'Outputs to aggregator'!$O$41:$O$50, $A15)</f>
        <v>0</v>
      </c>
    </row>
    <row r="16" spans="1:32">
      <c r="A16" t="s">
        <v>104</v>
      </c>
      <c r="B16" t="str">
        <f xml:space="preserve"> CONCATENATE("PR24QA_",  $C$2, "_OUT1")</f>
        <v>PR24QA_PR24CA80_OUT1</v>
      </c>
      <c r="C16" t="str">
        <f xml:space="preserve"> CONCATENATE("Date &amp; Time for Model - ", $C$2)</f>
        <v>Date &amp; Time for Model - PR24CA80</v>
      </c>
      <c r="D16" t="s">
        <v>281</v>
      </c>
      <c r="E16" t="s">
        <v>79</v>
      </c>
      <c r="F16" t="str">
        <f t="shared" ref="F16:M16" ca="1" si="2">CONCATENATE("[…]", TEXT(NOW(),"dd/mm/yyy hh:mm:ss"))</f>
        <v>[…]16/12/2024 14:58:59</v>
      </c>
      <c r="G16" t="str">
        <f t="shared" ca="1" si="2"/>
        <v>[…]16/12/2024 14:58:59</v>
      </c>
      <c r="H16" t="str">
        <f t="shared" ca="1" si="2"/>
        <v>[…]16/12/2024 14:58:59</v>
      </c>
      <c r="I16" t="str">
        <f t="shared" ca="1" si="2"/>
        <v>[…]16/12/2024 14:58:59</v>
      </c>
      <c r="J16" t="str">
        <f t="shared" ca="1" si="2"/>
        <v>[…]16/12/2024 14:58:59</v>
      </c>
      <c r="K16" t="str">
        <f t="shared" ca="1" si="2"/>
        <v>[…]16/12/2024 14:58:59</v>
      </c>
      <c r="L16" t="str">
        <f t="shared" ca="1" si="2"/>
        <v>[…]16/12/2024 14:58:59</v>
      </c>
      <c r="M16" t="str">
        <f t="shared" ca="1" si="2"/>
        <v>[…]16/12/2024 14:58:59</v>
      </c>
    </row>
    <row r="17" spans="1:13">
      <c r="A17" t="s">
        <v>104</v>
      </c>
      <c r="B17" t="str">
        <f xml:space="preserve"> CONCATENATE("PR24QA_",  $C$2, "_OUT2")</f>
        <v>PR24QA_PR24CA80_OUT2</v>
      </c>
      <c r="C17" t="str">
        <f xml:space="preserve"> CONCATENATE("Name of Model - ", $C$2)</f>
        <v>Name of Model - PR24CA80</v>
      </c>
      <c r="D17" t="s">
        <v>281</v>
      </c>
      <c r="E17" t="s">
        <v>79</v>
      </c>
      <c r="F17" t="e">
        <f t="shared" ref="F17:M17" ca="1" si="3">MID(CELL("filename"),SEARCH("[",CELL("filename"))+1,SEARCH("]",CELL("filename"))-SEARCH("[",CELL("filename"))-1)</f>
        <v>#VALUE!</v>
      </c>
      <c r="G17" t="e">
        <f t="shared" ca="1" si="3"/>
        <v>#VALUE!</v>
      </c>
      <c r="H17" t="e">
        <f t="shared" ca="1" si="3"/>
        <v>#VALUE!</v>
      </c>
      <c r="I17" t="e">
        <f t="shared" ca="1" si="3"/>
        <v>#VALUE!</v>
      </c>
      <c r="J17" t="e">
        <f t="shared" ca="1" si="3"/>
        <v>#VALUE!</v>
      </c>
      <c r="K17" t="e">
        <f t="shared" ca="1" si="3"/>
        <v>#VALUE!</v>
      </c>
      <c r="L17" t="e">
        <f t="shared" ca="1" si="3"/>
        <v>#VALUE!</v>
      </c>
      <c r="M17" t="e">
        <f t="shared" ca="1" si="3"/>
        <v>#VALUE!</v>
      </c>
    </row>
    <row r="18" spans="1:13">
      <c r="A18" t="s">
        <v>104</v>
      </c>
      <c r="B18" t="str">
        <f xml:space="preserve"> CONCATENATE("PR24QA_",  $C$2, "_OUT3")</f>
        <v>PR24QA_PR24CA80_OUT3</v>
      </c>
      <c r="C18" t="str">
        <f xml:space="preserve"> CONCATENATE("F_Inputs time stamp - ", $C$2)</f>
        <v>F_Inputs time stamp - PR24CA80</v>
      </c>
      <c r="D18" t="s">
        <v>281</v>
      </c>
      <c r="E18" t="s">
        <v>79</v>
      </c>
      <c r="F18" t="str">
        <f>F_Inputs!$E$2</f>
        <v>Run on 05 Sep 2024 9:43</v>
      </c>
      <c r="G18" t="str">
        <f>F_Inputs!$E$2</f>
        <v>Run on 05 Sep 2024 9:43</v>
      </c>
      <c r="H18" t="str">
        <f>F_Inputs!$E$2</f>
        <v>Run on 05 Sep 2024 9:43</v>
      </c>
      <c r="I18" t="str">
        <f>F_Inputs!$E$2</f>
        <v>Run on 05 Sep 2024 9:43</v>
      </c>
      <c r="J18" t="str">
        <f>F_Inputs!$E$2</f>
        <v>Run on 05 Sep 2024 9:43</v>
      </c>
      <c r="K18" t="str">
        <f>F_Inputs!$E$2</f>
        <v>Run on 05 Sep 2024 9:43</v>
      </c>
      <c r="L18" t="str">
        <f>F_Inputs!$E$2</f>
        <v>Run on 05 Sep 2024 9:43</v>
      </c>
      <c r="M18" t="str">
        <f>F_Inputs!$E$2</f>
        <v>Run on 05 Sep 2024 9:43</v>
      </c>
    </row>
    <row r="19" spans="1:13">
      <c r="A19" t="s">
        <v>104</v>
      </c>
      <c r="B19" t="str">
        <f xml:space="preserve"> CONCATENATE("PR24QA_",  $C$2, "_OUT4")</f>
        <v>PR24QA_PR24CA80_OUT4</v>
      </c>
      <c r="C19" t="str">
        <f xml:space="preserve"> CONCATENATE("Model override switch for - ", $C$2)</f>
        <v>Model override switch for - PR24CA80</v>
      </c>
      <c r="D19" t="s">
        <v>102</v>
      </c>
      <c r="E19" t="s">
        <v>79</v>
      </c>
      <c r="F19">
        <f ca="1">IF(SUM('Input Override'!$F$7:$L$146)&gt;0,1,0)</f>
        <v>1</v>
      </c>
      <c r="G19">
        <f ca="1">IF(SUM('Input Override'!$F$7:$L$146)&gt;0,1,0)</f>
        <v>1</v>
      </c>
      <c r="H19">
        <f ca="1">IF(SUM('Input Override'!$F$7:$L$146)&gt;0,1,0)</f>
        <v>1</v>
      </c>
      <c r="I19">
        <f ca="1">IF(SUM('Input Override'!$F$7:$L$146)&gt;0,1,0)</f>
        <v>1</v>
      </c>
      <c r="J19">
        <f ca="1">IF(SUM('Input Override'!$F$7:$L$146)&gt;0,1,0)</f>
        <v>1</v>
      </c>
      <c r="K19">
        <f ca="1">IF(SUM('Input Override'!$F$7:$L$146)&gt;0,1,0)</f>
        <v>1</v>
      </c>
      <c r="L19">
        <f ca="1">IF(SUM('Input Override'!$F$7:$L$146)&gt;0,1,0)</f>
        <v>1</v>
      </c>
      <c r="M19">
        <f ca="1">IF(SUM('Input Override'!$F$7:$L$146)&gt;0,1,0)</f>
        <v>1</v>
      </c>
    </row>
    <row r="20" spans="1:13">
      <c r="A20" t="s">
        <v>104</v>
      </c>
      <c r="B20" t="str">
        <f>CONCATENATE("C_", $C$2, "_ENH_WW_ASSESSED")</f>
        <v>C_PR24CA80_ENH_WW_ASSESSED</v>
      </c>
      <c r="C20" t="str">
        <f>CONCATENATE("Total amount assessed - ", MID($C$5,31,200))</f>
        <v>Total amount assessed - Wastewater - Sludge treatment other - Totex</v>
      </c>
      <c r="D20" s="68" t="s">
        <v>85</v>
      </c>
      <c r="E20" t="s">
        <v>79</v>
      </c>
      <c r="F20">
        <f ca="1" xml:space="preserve"> SUMIFS(Allowance!$E$15:$E$25, Allowance!$B$15:$B$25, A20)</f>
        <v>0</v>
      </c>
    </row>
    <row r="21" spans="1:13">
      <c r="A21" t="s">
        <v>105</v>
      </c>
      <c r="B21" t="str">
        <f>CONCATENATE("C_", $C$2, "_ENH_WW_TOT")</f>
        <v>C_PR24CA80_ENH_WW_TOT</v>
      </c>
      <c r="C21" t="str">
        <f xml:space="preserve"> $C$5</f>
        <v>Total enhancement allowance - Wastewater - Sludge treatment other - Totex</v>
      </c>
      <c r="D21" t="s">
        <v>85</v>
      </c>
      <c r="E21" t="s">
        <v>79</v>
      </c>
      <c r="I21">
        <f ca="1" xml:space="preserve"> SUMIFS('Outputs to aggregator'!U$41:U$50, 'Outputs to aggregator'!$O$41:$O$50, $A21)</f>
        <v>0.66056000000000004</v>
      </c>
      <c r="J21">
        <f ca="1" xml:space="preserve"> SUMIFS('Outputs to aggregator'!V$41:V$50, 'Outputs to aggregator'!$O$41:$O$50, $A21)</f>
        <v>0.66056000000000004</v>
      </c>
      <c r="K21">
        <f ca="1" xml:space="preserve"> SUMIFS('Outputs to aggregator'!W$41:W$50, 'Outputs to aggregator'!$O$41:$O$50, $A21)</f>
        <v>8.1732800000000001</v>
      </c>
      <c r="L21">
        <f ca="1" xml:space="preserve"> SUMIFS('Outputs to aggregator'!X$41:X$50, 'Outputs to aggregator'!$O$41:$O$50, $A21)</f>
        <v>8.0960000000000019</v>
      </c>
      <c r="M21">
        <f ca="1" xml:space="preserve"> SUMIFS('Outputs to aggregator'!Y$41:Y$50, 'Outputs to aggregator'!$O$41:$O$50, $A21)</f>
        <v>0.50600000000000012</v>
      </c>
    </row>
    <row r="22" spans="1:13">
      <c r="A22" t="s">
        <v>105</v>
      </c>
      <c r="B22" t="str">
        <f>CONCATENATE("C_", $C$2, "_ENH_WW_AP")</f>
        <v>C_PR24CA80_ENH_WW_AP</v>
      </c>
      <c r="C22" t="str">
        <f xml:space="preserve"> $C$6</f>
        <v>Total enhancement allowance - Wastewater - Sludge treatment other - Accelerated programme</v>
      </c>
      <c r="D22" t="s">
        <v>85</v>
      </c>
      <c r="E22" t="s">
        <v>79</v>
      </c>
      <c r="G22">
        <f ca="1" xml:space="preserve"> SUMIFS('Outputs to aggregator'!$R$41:$R$50, 'Outputs to aggregator'!$O$41:$O$50, $A22)</f>
        <v>0</v>
      </c>
      <c r="H22">
        <f ca="1" xml:space="preserve"> SUMIFS('Outputs to aggregator'!$T$41:$T$50, 'Outputs to aggregator'!$O$41:$O$50, $A22)</f>
        <v>0</v>
      </c>
    </row>
    <row r="23" spans="1:13">
      <c r="A23" t="s">
        <v>105</v>
      </c>
      <c r="B23" t="str">
        <f>CONCATENATE("C_", $C$2, "_ENH_WW_TE")</f>
        <v>C_PR24CA80_ENH_WW_TE</v>
      </c>
      <c r="C23" t="str">
        <f xml:space="preserve"> $C$7</f>
        <v>Total enhancement allowance - Wastewater - Sludge treatment other - Transition allowance</v>
      </c>
      <c r="D23" t="s">
        <v>85</v>
      </c>
      <c r="E23" t="s">
        <v>79</v>
      </c>
      <c r="G23">
        <f ca="1" xml:space="preserve"> SUMIFS('Outputs to aggregator'!$Q$41:$Q$50, 'Outputs to aggregator'!$O$41:$O$50, $A23)</f>
        <v>0</v>
      </c>
      <c r="H23">
        <f ca="1" xml:space="preserve"> SUMIFS('Outputs to aggregator'!$S$41:$S$50, 'Outputs to aggregator'!$O$41:$O$50, $A23)</f>
        <v>0</v>
      </c>
    </row>
    <row r="24" spans="1:13">
      <c r="A24" t="s">
        <v>105</v>
      </c>
      <c r="B24" t="str">
        <f xml:space="preserve"> CONCATENATE("PR24QA_",  $C$2, "_OUT1")</f>
        <v>PR24QA_PR24CA80_OUT1</v>
      </c>
      <c r="C24" t="str">
        <f xml:space="preserve"> CONCATENATE("Date &amp; Time for Model - ", $C$2)</f>
        <v>Date &amp; Time for Model - PR24CA80</v>
      </c>
      <c r="D24" t="s">
        <v>281</v>
      </c>
      <c r="E24" t="s">
        <v>79</v>
      </c>
      <c r="F24" t="str">
        <f t="shared" ref="F24:M24" ca="1" si="4">CONCATENATE("[…]", TEXT(NOW(),"dd/mm/yyy hh:mm:ss"))</f>
        <v>[…]16/12/2024 14:58:59</v>
      </c>
      <c r="G24" t="str">
        <f t="shared" ca="1" si="4"/>
        <v>[…]16/12/2024 14:58:59</v>
      </c>
      <c r="H24" t="str">
        <f t="shared" ca="1" si="4"/>
        <v>[…]16/12/2024 14:58:59</v>
      </c>
      <c r="I24" t="str">
        <f t="shared" ca="1" si="4"/>
        <v>[…]16/12/2024 14:58:59</v>
      </c>
      <c r="J24" t="str">
        <f t="shared" ca="1" si="4"/>
        <v>[…]16/12/2024 14:58:59</v>
      </c>
      <c r="K24" t="str">
        <f t="shared" ca="1" si="4"/>
        <v>[…]16/12/2024 14:58:59</v>
      </c>
      <c r="L24" t="str">
        <f t="shared" ca="1" si="4"/>
        <v>[…]16/12/2024 14:58:59</v>
      </c>
      <c r="M24" t="str">
        <f t="shared" ca="1" si="4"/>
        <v>[…]16/12/2024 14:58:59</v>
      </c>
    </row>
    <row r="25" spans="1:13">
      <c r="A25" t="s">
        <v>105</v>
      </c>
      <c r="B25" t="str">
        <f xml:space="preserve"> CONCATENATE("PR24QA_",  $C$2, "_OUT2")</f>
        <v>PR24QA_PR24CA80_OUT2</v>
      </c>
      <c r="C25" t="str">
        <f xml:space="preserve"> CONCATENATE("Name of Model - ", $C$2)</f>
        <v>Name of Model - PR24CA80</v>
      </c>
      <c r="D25" t="s">
        <v>281</v>
      </c>
      <c r="E25" t="s">
        <v>79</v>
      </c>
      <c r="F25" t="e">
        <f t="shared" ref="F25:M25" ca="1" si="5">MID(CELL("filename"),SEARCH("[",CELL("filename"))+1,SEARCH("]",CELL("filename"))-SEARCH("[",CELL("filename"))-1)</f>
        <v>#VALUE!</v>
      </c>
      <c r="G25" t="e">
        <f t="shared" ca="1" si="5"/>
        <v>#VALUE!</v>
      </c>
      <c r="H25" t="e">
        <f t="shared" ca="1" si="5"/>
        <v>#VALUE!</v>
      </c>
      <c r="I25" t="e">
        <f t="shared" ca="1" si="5"/>
        <v>#VALUE!</v>
      </c>
      <c r="J25" t="e">
        <f t="shared" ca="1" si="5"/>
        <v>#VALUE!</v>
      </c>
      <c r="K25" t="e">
        <f t="shared" ca="1" si="5"/>
        <v>#VALUE!</v>
      </c>
      <c r="L25" t="e">
        <f t="shared" ca="1" si="5"/>
        <v>#VALUE!</v>
      </c>
      <c r="M25" t="e">
        <f t="shared" ca="1" si="5"/>
        <v>#VALUE!</v>
      </c>
    </row>
    <row r="26" spans="1:13">
      <c r="A26" t="s">
        <v>105</v>
      </c>
      <c r="B26" t="str">
        <f xml:space="preserve"> CONCATENATE("PR24QA_",  $C$2, "_OUT3")</f>
        <v>PR24QA_PR24CA80_OUT3</v>
      </c>
      <c r="C26" t="str">
        <f xml:space="preserve"> CONCATENATE("F_Inputs time stamp - ", $C$2)</f>
        <v>F_Inputs time stamp - PR24CA80</v>
      </c>
      <c r="D26" t="s">
        <v>281</v>
      </c>
      <c r="E26" t="s">
        <v>79</v>
      </c>
      <c r="F26" t="str">
        <f>F_Inputs!$E$2</f>
        <v>Run on 05 Sep 2024 9:43</v>
      </c>
      <c r="G26" t="str">
        <f>F_Inputs!$E$2</f>
        <v>Run on 05 Sep 2024 9:43</v>
      </c>
      <c r="H26" t="str">
        <f>F_Inputs!$E$2</f>
        <v>Run on 05 Sep 2024 9:43</v>
      </c>
      <c r="I26" t="str">
        <f>F_Inputs!$E$2</f>
        <v>Run on 05 Sep 2024 9:43</v>
      </c>
      <c r="J26" t="str">
        <f>F_Inputs!$E$2</f>
        <v>Run on 05 Sep 2024 9:43</v>
      </c>
      <c r="K26" t="str">
        <f>F_Inputs!$E$2</f>
        <v>Run on 05 Sep 2024 9:43</v>
      </c>
      <c r="L26" t="str">
        <f>F_Inputs!$E$2</f>
        <v>Run on 05 Sep 2024 9:43</v>
      </c>
      <c r="M26" t="str">
        <f>F_Inputs!$E$2</f>
        <v>Run on 05 Sep 2024 9:43</v>
      </c>
    </row>
    <row r="27" spans="1:13">
      <c r="A27" t="s">
        <v>105</v>
      </c>
      <c r="B27" t="str">
        <f xml:space="preserve"> CONCATENATE("PR24QA_",  $C$2, "_OUT4")</f>
        <v>PR24QA_PR24CA80_OUT4</v>
      </c>
      <c r="C27" t="str">
        <f xml:space="preserve"> CONCATENATE("Model override switch for - ", $C$2)</f>
        <v>Model override switch for - PR24CA80</v>
      </c>
      <c r="D27" t="s">
        <v>102</v>
      </c>
      <c r="E27" t="s">
        <v>79</v>
      </c>
      <c r="F27">
        <f ca="1">IF(SUM('Input Override'!$F$7:$L$146)&gt;0,1,0)</f>
        <v>1</v>
      </c>
      <c r="G27">
        <f ca="1">IF(SUM('Input Override'!$F$7:$L$146)&gt;0,1,0)</f>
        <v>1</v>
      </c>
      <c r="H27">
        <f ca="1">IF(SUM('Input Override'!$F$7:$L$146)&gt;0,1,0)</f>
        <v>1</v>
      </c>
      <c r="I27">
        <f ca="1">IF(SUM('Input Override'!$F$7:$L$146)&gt;0,1,0)</f>
        <v>1</v>
      </c>
      <c r="J27">
        <f ca="1">IF(SUM('Input Override'!$F$7:$L$146)&gt;0,1,0)</f>
        <v>1</v>
      </c>
      <c r="K27">
        <f ca="1">IF(SUM('Input Override'!$F$7:$L$146)&gt;0,1,0)</f>
        <v>1</v>
      </c>
      <c r="L27">
        <f ca="1">IF(SUM('Input Override'!$F$7:$L$146)&gt;0,1,0)</f>
        <v>1</v>
      </c>
      <c r="M27">
        <f ca="1">IF(SUM('Input Override'!$F$7:$L$146)&gt;0,1,0)</f>
        <v>1</v>
      </c>
    </row>
    <row r="28" spans="1:13">
      <c r="A28" t="s">
        <v>105</v>
      </c>
      <c r="B28" t="str">
        <f>CONCATENATE("C_", $C$2, "_ENH_WW_ASSESSED")</f>
        <v>C_PR24CA80_ENH_WW_ASSESSED</v>
      </c>
      <c r="C28" t="str">
        <f>CONCATENATE("Total amount assessed - ", MID($C$5,31,200))</f>
        <v>Total amount assessed - Wastewater - Sludge treatment other - Totex</v>
      </c>
      <c r="D28" s="68" t="s">
        <v>85</v>
      </c>
      <c r="E28" t="s">
        <v>79</v>
      </c>
      <c r="F28">
        <f ca="1" xml:space="preserve"> SUMIFS(Allowance!$E$15:$E$25, Allowance!$B$15:$B$25, A28)</f>
        <v>19.670000000000002</v>
      </c>
    </row>
    <row r="29" spans="1:13">
      <c r="A29" t="s">
        <v>110</v>
      </c>
      <c r="B29" t="str">
        <f>CONCATENATE("C_", $C$2, "_ENH_WW_TOT")</f>
        <v>C_PR24CA80_ENH_WW_TOT</v>
      </c>
      <c r="C29" t="str">
        <f xml:space="preserve"> $C$5</f>
        <v>Total enhancement allowance - Wastewater - Sludge treatment other - Totex</v>
      </c>
      <c r="D29" t="s">
        <v>85</v>
      </c>
      <c r="E29" t="s">
        <v>79</v>
      </c>
      <c r="I29">
        <f ca="1" xml:space="preserve"> SUMIFS('Outputs to aggregator'!U$41:U$50, 'Outputs to aggregator'!$O$41:$O$50, $A29)</f>
        <v>8.8363880614342385</v>
      </c>
      <c r="J29">
        <f ca="1" xml:space="preserve"> SUMIFS('Outputs to aggregator'!V$41:V$50, 'Outputs to aggregator'!$O$41:$O$50, $A29)</f>
        <v>8.9779658245475638</v>
      </c>
      <c r="K29">
        <f ca="1" xml:space="preserve"> SUMIFS('Outputs to aggregator'!W$41:W$50, 'Outputs to aggregator'!$O$41:$O$50, $A29)</f>
        <v>9.0851662187238631</v>
      </c>
      <c r="L29">
        <f ca="1" xml:space="preserve"> SUMIFS('Outputs to aggregator'!X$41:X$50, 'Outputs to aggregator'!$O$41:$O$50, $A29)</f>
        <v>3.151358115513748</v>
      </c>
      <c r="M29">
        <f ca="1" xml:space="preserve"> SUMIFS('Outputs to aggregator'!Y$41:Y$50, 'Outputs to aggregator'!$O$41:$O$50, $A29)</f>
        <v>3.1412447965530101</v>
      </c>
    </row>
    <row r="30" spans="1:13">
      <c r="A30" t="s">
        <v>110</v>
      </c>
      <c r="B30" t="str">
        <f>CONCATENATE("C_", $C$2, "_ENH_WW_AP")</f>
        <v>C_PR24CA80_ENH_WW_AP</v>
      </c>
      <c r="C30" t="str">
        <f xml:space="preserve"> $C$6</f>
        <v>Total enhancement allowance - Wastewater - Sludge treatment other - Accelerated programme</v>
      </c>
      <c r="D30" t="s">
        <v>85</v>
      </c>
      <c r="E30" t="s">
        <v>79</v>
      </c>
      <c r="G30">
        <f ca="1" xml:space="preserve"> SUMIFS('Outputs to aggregator'!$R$41:$R$50, 'Outputs to aggregator'!$O$41:$O$50, $A30)</f>
        <v>0</v>
      </c>
      <c r="H30">
        <f ca="1" xml:space="preserve"> SUMIFS('Outputs to aggregator'!$T$41:$T$50, 'Outputs to aggregator'!$O$41:$O$50, $A30)</f>
        <v>0</v>
      </c>
    </row>
    <row r="31" spans="1:13">
      <c r="A31" t="s">
        <v>110</v>
      </c>
      <c r="B31" t="str">
        <f>CONCATENATE("C_", $C$2, "_ENH_WW_TE")</f>
        <v>C_PR24CA80_ENH_WW_TE</v>
      </c>
      <c r="C31" t="str">
        <f xml:space="preserve"> $C$7</f>
        <v>Total enhancement allowance - Wastewater - Sludge treatment other - Transition allowance</v>
      </c>
      <c r="D31" t="s">
        <v>85</v>
      </c>
      <c r="E31" t="s">
        <v>79</v>
      </c>
      <c r="G31">
        <f ca="1" xml:space="preserve"> SUMIFS('Outputs to aggregator'!$Q$41:$Q$50, 'Outputs to aggregator'!$O$41:$O$50, $A31)</f>
        <v>0</v>
      </c>
      <c r="H31">
        <f ca="1" xml:space="preserve"> SUMIFS('Outputs to aggregator'!$S$41:$S$50, 'Outputs to aggregator'!$O$41:$O$50, $A31)</f>
        <v>0</v>
      </c>
    </row>
    <row r="32" spans="1:13">
      <c r="A32" t="s">
        <v>110</v>
      </c>
      <c r="B32" t="str">
        <f xml:space="preserve"> CONCATENATE("PR24QA_",  $C$2, "_OUT1")</f>
        <v>PR24QA_PR24CA80_OUT1</v>
      </c>
      <c r="C32" t="str">
        <f xml:space="preserve"> CONCATENATE("Date &amp; Time for Model - ", $C$2)</f>
        <v>Date &amp; Time for Model - PR24CA80</v>
      </c>
      <c r="D32" t="s">
        <v>281</v>
      </c>
      <c r="E32" t="s">
        <v>79</v>
      </c>
      <c r="F32" t="str">
        <f t="shared" ref="F32:M32" ca="1" si="6">CONCATENATE("[…]", TEXT(NOW(),"dd/mm/yyy hh:mm:ss"))</f>
        <v>[…]16/12/2024 14:58:59</v>
      </c>
      <c r="G32" t="str">
        <f t="shared" ca="1" si="6"/>
        <v>[…]16/12/2024 14:58:59</v>
      </c>
      <c r="H32" t="str">
        <f t="shared" ca="1" si="6"/>
        <v>[…]16/12/2024 14:58:59</v>
      </c>
      <c r="I32" t="str">
        <f t="shared" ca="1" si="6"/>
        <v>[…]16/12/2024 14:58:59</v>
      </c>
      <c r="J32" t="str">
        <f t="shared" ca="1" si="6"/>
        <v>[…]16/12/2024 14:58:59</v>
      </c>
      <c r="K32" t="str">
        <f t="shared" ca="1" si="6"/>
        <v>[…]16/12/2024 14:58:59</v>
      </c>
      <c r="L32" t="str">
        <f t="shared" ca="1" si="6"/>
        <v>[…]16/12/2024 14:58:59</v>
      </c>
      <c r="M32" t="str">
        <f t="shared" ca="1" si="6"/>
        <v>[…]16/12/2024 14:58:59</v>
      </c>
    </row>
    <row r="33" spans="1:13">
      <c r="A33" t="s">
        <v>110</v>
      </c>
      <c r="B33" t="str">
        <f xml:space="preserve"> CONCATENATE("PR24QA_",  $C$2, "_OUT2")</f>
        <v>PR24QA_PR24CA80_OUT2</v>
      </c>
      <c r="C33" t="str">
        <f xml:space="preserve"> CONCATENATE("Name of Model - ", $C$2)</f>
        <v>Name of Model - PR24CA80</v>
      </c>
      <c r="D33" t="s">
        <v>281</v>
      </c>
      <c r="E33" t="s">
        <v>79</v>
      </c>
      <c r="F33" t="e">
        <f t="shared" ref="F33:M33" ca="1" si="7">MID(CELL("filename"),SEARCH("[",CELL("filename"))+1,SEARCH("]",CELL("filename"))-SEARCH("[",CELL("filename"))-1)</f>
        <v>#VALUE!</v>
      </c>
      <c r="G33" t="e">
        <f t="shared" ca="1" si="7"/>
        <v>#VALUE!</v>
      </c>
      <c r="H33" t="e">
        <f t="shared" ca="1" si="7"/>
        <v>#VALUE!</v>
      </c>
      <c r="I33" t="e">
        <f t="shared" ca="1" si="7"/>
        <v>#VALUE!</v>
      </c>
      <c r="J33" t="e">
        <f t="shared" ca="1" si="7"/>
        <v>#VALUE!</v>
      </c>
      <c r="K33" t="e">
        <f t="shared" ca="1" si="7"/>
        <v>#VALUE!</v>
      </c>
      <c r="L33" t="e">
        <f t="shared" ca="1" si="7"/>
        <v>#VALUE!</v>
      </c>
      <c r="M33" t="e">
        <f t="shared" ca="1" si="7"/>
        <v>#VALUE!</v>
      </c>
    </row>
    <row r="34" spans="1:13">
      <c r="A34" t="s">
        <v>110</v>
      </c>
      <c r="B34" t="str">
        <f xml:space="preserve"> CONCATENATE("PR24QA_",  $C$2, "_OUT3")</f>
        <v>PR24QA_PR24CA80_OUT3</v>
      </c>
      <c r="C34" t="str">
        <f xml:space="preserve"> CONCATENATE("F_Inputs time stamp - ", $C$2)</f>
        <v>F_Inputs time stamp - PR24CA80</v>
      </c>
      <c r="D34" t="s">
        <v>281</v>
      </c>
      <c r="E34" t="s">
        <v>79</v>
      </c>
      <c r="F34" t="str">
        <f>F_Inputs!$E$2</f>
        <v>Run on 05 Sep 2024 9:43</v>
      </c>
      <c r="G34" t="str">
        <f>F_Inputs!$E$2</f>
        <v>Run on 05 Sep 2024 9:43</v>
      </c>
      <c r="H34" t="str">
        <f>F_Inputs!$E$2</f>
        <v>Run on 05 Sep 2024 9:43</v>
      </c>
      <c r="I34" t="str">
        <f>F_Inputs!$E$2</f>
        <v>Run on 05 Sep 2024 9:43</v>
      </c>
      <c r="J34" t="str">
        <f>F_Inputs!$E$2</f>
        <v>Run on 05 Sep 2024 9:43</v>
      </c>
      <c r="K34" t="str">
        <f>F_Inputs!$E$2</f>
        <v>Run on 05 Sep 2024 9:43</v>
      </c>
      <c r="L34" t="str">
        <f>F_Inputs!$E$2</f>
        <v>Run on 05 Sep 2024 9:43</v>
      </c>
      <c r="M34" t="str">
        <f>F_Inputs!$E$2</f>
        <v>Run on 05 Sep 2024 9:43</v>
      </c>
    </row>
    <row r="35" spans="1:13">
      <c r="A35" t="s">
        <v>110</v>
      </c>
      <c r="B35" t="str">
        <f xml:space="preserve"> CONCATENATE("PR24QA_",  $C$2, "_OUT4")</f>
        <v>PR24QA_PR24CA80_OUT4</v>
      </c>
      <c r="C35" t="str">
        <f xml:space="preserve"> CONCATENATE("Model override switch for - ", $C$2)</f>
        <v>Model override switch for - PR24CA80</v>
      </c>
      <c r="D35" t="s">
        <v>102</v>
      </c>
      <c r="E35" t="s">
        <v>79</v>
      </c>
      <c r="F35">
        <f ca="1">IF(SUM('Input Override'!$F$7:$L$146)&gt;0,1,0)</f>
        <v>1</v>
      </c>
      <c r="G35">
        <f ca="1">IF(SUM('Input Override'!$F$7:$L$146)&gt;0,1,0)</f>
        <v>1</v>
      </c>
      <c r="H35">
        <f ca="1">IF(SUM('Input Override'!$F$7:$L$146)&gt;0,1,0)</f>
        <v>1</v>
      </c>
      <c r="I35">
        <f ca="1">IF(SUM('Input Override'!$F$7:$L$146)&gt;0,1,0)</f>
        <v>1</v>
      </c>
      <c r="J35">
        <f ca="1">IF(SUM('Input Override'!$F$7:$L$146)&gt;0,1,0)</f>
        <v>1</v>
      </c>
      <c r="K35">
        <f ca="1">IF(SUM('Input Override'!$F$7:$L$146)&gt;0,1,0)</f>
        <v>1</v>
      </c>
      <c r="L35">
        <f ca="1">IF(SUM('Input Override'!$F$7:$L$146)&gt;0,1,0)</f>
        <v>1</v>
      </c>
      <c r="M35">
        <f ca="1">IF(SUM('Input Override'!$F$7:$L$146)&gt;0,1,0)</f>
        <v>1</v>
      </c>
    </row>
    <row r="36" spans="1:13">
      <c r="A36" t="s">
        <v>110</v>
      </c>
      <c r="B36" t="str">
        <f>CONCATENATE("C_", $C$2, "_ENH_WW_ASSESSED")</f>
        <v>C_PR24CA80_ENH_WW_ASSESSED</v>
      </c>
      <c r="C36" t="str">
        <f>CONCATENATE("Total amount assessed - ", MID($C$5,31,200))</f>
        <v>Total amount assessed - Wastewater - Sludge treatment other - Totex</v>
      </c>
      <c r="D36" s="68" t="s">
        <v>85</v>
      </c>
      <c r="E36" t="s">
        <v>79</v>
      </c>
      <c r="F36">
        <f ca="1" xml:space="preserve"> SUMIFS(Allowance!$E$15:$E$25, Allowance!$B$15:$B$25, A36)</f>
        <v>33.19212301677242</v>
      </c>
    </row>
    <row r="37" spans="1:13">
      <c r="A37" t="s">
        <v>108</v>
      </c>
      <c r="B37" t="str">
        <f>CONCATENATE("C_", $C$2, "_ENH_WW_TOT")</f>
        <v>C_PR24CA80_ENH_WW_TOT</v>
      </c>
      <c r="C37" t="str">
        <f xml:space="preserve"> $C$5</f>
        <v>Total enhancement allowance - Wastewater - Sludge treatment other - Totex</v>
      </c>
      <c r="D37" t="s">
        <v>85</v>
      </c>
      <c r="E37" t="s">
        <v>79</v>
      </c>
      <c r="I37">
        <f ca="1" xml:space="preserve"> SUMIFS('Outputs to aggregator'!U$41:U$50, 'Outputs to aggregator'!$O$41:$O$50, $A37)</f>
        <v>0</v>
      </c>
      <c r="J37">
        <f ca="1" xml:space="preserve"> SUMIFS('Outputs to aggregator'!V$41:V$50, 'Outputs to aggregator'!$O$41:$O$50, $A37)</f>
        <v>0</v>
      </c>
      <c r="K37">
        <f ca="1" xml:space="preserve"> SUMIFS('Outputs to aggregator'!W$41:W$50, 'Outputs to aggregator'!$O$41:$O$50, $A37)</f>
        <v>0</v>
      </c>
      <c r="L37">
        <f ca="1" xml:space="preserve"> SUMIFS('Outputs to aggregator'!X$41:X$50, 'Outputs to aggregator'!$O$41:$O$50, $A37)</f>
        <v>0</v>
      </c>
      <c r="M37">
        <f ca="1" xml:space="preserve"> SUMIFS('Outputs to aggregator'!Y$41:Y$50, 'Outputs to aggregator'!$O$41:$O$50, $A37)</f>
        <v>0</v>
      </c>
    </row>
    <row r="38" spans="1:13">
      <c r="A38" t="s">
        <v>108</v>
      </c>
      <c r="B38" t="str">
        <f>CONCATENATE("C_", $C$2, "_ENH_WW_AP")</f>
        <v>C_PR24CA80_ENH_WW_AP</v>
      </c>
      <c r="C38" t="str">
        <f xml:space="preserve"> $C$6</f>
        <v>Total enhancement allowance - Wastewater - Sludge treatment other - Accelerated programme</v>
      </c>
      <c r="D38" t="s">
        <v>85</v>
      </c>
      <c r="E38" t="s">
        <v>79</v>
      </c>
      <c r="G38">
        <f ca="1" xml:space="preserve"> SUMIFS('Outputs to aggregator'!$R$41:$R$50, 'Outputs to aggregator'!$O$41:$O$50, $A38)</f>
        <v>0</v>
      </c>
      <c r="H38">
        <f ca="1" xml:space="preserve"> SUMIFS('Outputs to aggregator'!$T$41:$T$50, 'Outputs to aggregator'!$O$41:$O$50, $A38)</f>
        <v>0</v>
      </c>
    </row>
    <row r="39" spans="1:13">
      <c r="A39" t="s">
        <v>108</v>
      </c>
      <c r="B39" t="str">
        <f>CONCATENATE("C_", $C$2, "_ENH_WW_TE")</f>
        <v>C_PR24CA80_ENH_WW_TE</v>
      </c>
      <c r="C39" t="str">
        <f xml:space="preserve"> $C$7</f>
        <v>Total enhancement allowance - Wastewater - Sludge treatment other - Transition allowance</v>
      </c>
      <c r="D39" t="s">
        <v>85</v>
      </c>
      <c r="E39" t="s">
        <v>79</v>
      </c>
      <c r="G39">
        <f ca="1" xml:space="preserve"> SUMIFS('Outputs to aggregator'!$Q$41:$Q$50, 'Outputs to aggregator'!$O$41:$O$50, $A39)</f>
        <v>0</v>
      </c>
      <c r="H39">
        <f ca="1" xml:space="preserve"> SUMIFS('Outputs to aggregator'!$S$41:$S$50, 'Outputs to aggregator'!$O$41:$O$50, $A39)</f>
        <v>0</v>
      </c>
    </row>
    <row r="40" spans="1:13">
      <c r="A40" t="s">
        <v>108</v>
      </c>
      <c r="B40" t="str">
        <f xml:space="preserve"> CONCATENATE("PR24QA_",  $C$2, "_OUT1")</f>
        <v>PR24QA_PR24CA80_OUT1</v>
      </c>
      <c r="C40" t="str">
        <f xml:space="preserve"> CONCATENATE("Date &amp; Time for Model - ", $C$2)</f>
        <v>Date &amp; Time for Model - PR24CA80</v>
      </c>
      <c r="D40" t="s">
        <v>281</v>
      </c>
      <c r="E40" t="s">
        <v>79</v>
      </c>
      <c r="F40" t="str">
        <f t="shared" ref="F40:M40" ca="1" si="8">CONCATENATE("[…]", TEXT(NOW(),"dd/mm/yyy hh:mm:ss"))</f>
        <v>[…]16/12/2024 14:58:59</v>
      </c>
      <c r="G40" t="str">
        <f t="shared" ca="1" si="8"/>
        <v>[…]16/12/2024 14:58:59</v>
      </c>
      <c r="H40" t="str">
        <f t="shared" ca="1" si="8"/>
        <v>[…]16/12/2024 14:58:59</v>
      </c>
      <c r="I40" t="str">
        <f t="shared" ca="1" si="8"/>
        <v>[…]16/12/2024 14:58:59</v>
      </c>
      <c r="J40" t="str">
        <f t="shared" ca="1" si="8"/>
        <v>[…]16/12/2024 14:58:59</v>
      </c>
      <c r="K40" t="str">
        <f t="shared" ca="1" si="8"/>
        <v>[…]16/12/2024 14:58:59</v>
      </c>
      <c r="L40" t="str">
        <f t="shared" ca="1" si="8"/>
        <v>[…]16/12/2024 14:58:59</v>
      </c>
      <c r="M40" t="str">
        <f t="shared" ca="1" si="8"/>
        <v>[…]16/12/2024 14:58:59</v>
      </c>
    </row>
    <row r="41" spans="1:13">
      <c r="A41" t="s">
        <v>108</v>
      </c>
      <c r="B41" t="str">
        <f xml:space="preserve"> CONCATENATE("PR24QA_",  $C$2, "_OUT2")</f>
        <v>PR24QA_PR24CA80_OUT2</v>
      </c>
      <c r="C41" t="str">
        <f xml:space="preserve"> CONCATENATE("Name of Model - ", $C$2)</f>
        <v>Name of Model - PR24CA80</v>
      </c>
      <c r="D41" t="s">
        <v>281</v>
      </c>
      <c r="E41" t="s">
        <v>79</v>
      </c>
      <c r="F41" t="e">
        <f t="shared" ref="F41:M41" ca="1" si="9">MID(CELL("filename"),SEARCH("[",CELL("filename"))+1,SEARCH("]",CELL("filename"))-SEARCH("[",CELL("filename"))-1)</f>
        <v>#VALUE!</v>
      </c>
      <c r="G41" t="e">
        <f t="shared" ca="1" si="9"/>
        <v>#VALUE!</v>
      </c>
      <c r="H41" t="e">
        <f t="shared" ca="1" si="9"/>
        <v>#VALUE!</v>
      </c>
      <c r="I41" t="e">
        <f t="shared" ca="1" si="9"/>
        <v>#VALUE!</v>
      </c>
      <c r="J41" t="e">
        <f t="shared" ca="1" si="9"/>
        <v>#VALUE!</v>
      </c>
      <c r="K41" t="e">
        <f t="shared" ca="1" si="9"/>
        <v>#VALUE!</v>
      </c>
      <c r="L41" t="e">
        <f t="shared" ca="1" si="9"/>
        <v>#VALUE!</v>
      </c>
      <c r="M41" t="e">
        <f t="shared" ca="1" si="9"/>
        <v>#VALUE!</v>
      </c>
    </row>
    <row r="42" spans="1:13">
      <c r="A42" t="s">
        <v>108</v>
      </c>
      <c r="B42" t="str">
        <f xml:space="preserve"> CONCATENATE("PR24QA_",  $C$2, "_OUT3")</f>
        <v>PR24QA_PR24CA80_OUT3</v>
      </c>
      <c r="C42" t="str">
        <f xml:space="preserve"> CONCATENATE("F_Inputs time stamp - ", $C$2)</f>
        <v>F_Inputs time stamp - PR24CA80</v>
      </c>
      <c r="D42" t="s">
        <v>281</v>
      </c>
      <c r="E42" t="s">
        <v>79</v>
      </c>
      <c r="F42" t="str">
        <f>F_Inputs!$E$2</f>
        <v>Run on 05 Sep 2024 9:43</v>
      </c>
      <c r="G42" t="str">
        <f>F_Inputs!$E$2</f>
        <v>Run on 05 Sep 2024 9:43</v>
      </c>
      <c r="H42" t="str">
        <f>F_Inputs!$E$2</f>
        <v>Run on 05 Sep 2024 9:43</v>
      </c>
      <c r="I42" t="str">
        <f>F_Inputs!$E$2</f>
        <v>Run on 05 Sep 2024 9:43</v>
      </c>
      <c r="J42" t="str">
        <f>F_Inputs!$E$2</f>
        <v>Run on 05 Sep 2024 9:43</v>
      </c>
      <c r="K42" t="str">
        <f>F_Inputs!$E$2</f>
        <v>Run on 05 Sep 2024 9:43</v>
      </c>
      <c r="L42" t="str">
        <f>F_Inputs!$E$2</f>
        <v>Run on 05 Sep 2024 9:43</v>
      </c>
      <c r="M42" t="str">
        <f>F_Inputs!$E$2</f>
        <v>Run on 05 Sep 2024 9:43</v>
      </c>
    </row>
    <row r="43" spans="1:13">
      <c r="A43" t="s">
        <v>108</v>
      </c>
      <c r="B43" t="str">
        <f xml:space="preserve"> CONCATENATE("PR24QA_",  $C$2, "_OUT4")</f>
        <v>PR24QA_PR24CA80_OUT4</v>
      </c>
      <c r="C43" t="str">
        <f xml:space="preserve"> CONCATENATE("Model override switch for - ", $C$2)</f>
        <v>Model override switch for - PR24CA80</v>
      </c>
      <c r="D43" t="s">
        <v>102</v>
      </c>
      <c r="E43" t="s">
        <v>79</v>
      </c>
      <c r="F43">
        <f ca="1">IF(SUM('Input Override'!$F$7:$L$146)&gt;0,1,0)</f>
        <v>1</v>
      </c>
      <c r="G43">
        <f ca="1">IF(SUM('Input Override'!$F$7:$L$146)&gt;0,1,0)</f>
        <v>1</v>
      </c>
      <c r="H43">
        <f ca="1">IF(SUM('Input Override'!$F$7:$L$146)&gt;0,1,0)</f>
        <v>1</v>
      </c>
      <c r="I43">
        <f ca="1">IF(SUM('Input Override'!$F$7:$L$146)&gt;0,1,0)</f>
        <v>1</v>
      </c>
      <c r="J43">
        <f ca="1">IF(SUM('Input Override'!$F$7:$L$146)&gt;0,1,0)</f>
        <v>1</v>
      </c>
      <c r="K43">
        <f ca="1">IF(SUM('Input Override'!$F$7:$L$146)&gt;0,1,0)</f>
        <v>1</v>
      </c>
      <c r="L43">
        <f ca="1">IF(SUM('Input Override'!$F$7:$L$146)&gt;0,1,0)</f>
        <v>1</v>
      </c>
      <c r="M43">
        <f ca="1">IF(SUM('Input Override'!$F$7:$L$146)&gt;0,1,0)</f>
        <v>1</v>
      </c>
    </row>
    <row r="44" spans="1:13">
      <c r="A44" t="s">
        <v>108</v>
      </c>
      <c r="B44" t="str">
        <f>CONCATENATE("C_", $C$2, "_ENH_WW_ASSESSED")</f>
        <v>C_PR24CA80_ENH_WW_ASSESSED</v>
      </c>
      <c r="C44" t="str">
        <f>CONCATENATE("Total amount assessed - ", MID($C$5,31,200))</f>
        <v>Total amount assessed - Wastewater - Sludge treatment other - Totex</v>
      </c>
      <c r="D44" s="68" t="s">
        <v>85</v>
      </c>
      <c r="E44" t="s">
        <v>79</v>
      </c>
      <c r="F44">
        <f ca="1" xml:space="preserve"> SUMIFS(Allowance!$E$15:$E$25, Allowance!$B$15:$B$25, A44)</f>
        <v>0</v>
      </c>
    </row>
    <row r="45" spans="1:13">
      <c r="A45" t="s">
        <v>106</v>
      </c>
      <c r="B45" t="str">
        <f>CONCATENATE("C_", $C$2, "_ENH_WW_TOT")</f>
        <v>C_PR24CA80_ENH_WW_TOT</v>
      </c>
      <c r="C45" t="str">
        <f xml:space="preserve"> $C$5</f>
        <v>Total enhancement allowance - Wastewater - Sludge treatment other - Totex</v>
      </c>
      <c r="D45" t="s">
        <v>85</v>
      </c>
      <c r="E45" t="s">
        <v>79</v>
      </c>
      <c r="I45">
        <f ca="1" xml:space="preserve"> SUMIFS('Outputs to aggregator'!U$41:U$50, 'Outputs to aggregator'!$O$41:$O$50, $A45)</f>
        <v>28.276056451843019</v>
      </c>
      <c r="J45">
        <f ca="1" xml:space="preserve"> SUMIFS('Outputs to aggregator'!V$41:V$50, 'Outputs to aggregator'!$O$41:$O$50, $A45)</f>
        <v>-0.16998618245754626</v>
      </c>
      <c r="K45">
        <f ca="1" xml:space="preserve"> SUMIFS('Outputs to aggregator'!W$41:W$50, 'Outputs to aggregator'!$O$41:$O$50, $A45)</f>
        <v>-0.17102120280978511</v>
      </c>
      <c r="L45">
        <f ca="1" xml:space="preserve"> SUMIFS('Outputs to aggregator'!X$41:X$50, 'Outputs to aggregator'!$O$41:$O$50, $A45)</f>
        <v>-0.17206252293791915</v>
      </c>
      <c r="M45">
        <f ca="1" xml:space="preserve"> SUMIFS('Outputs to aggregator'!Y$41:Y$50, 'Outputs to aggregator'!$O$41:$O$50, $A45)</f>
        <v>-0.17311018811082166</v>
      </c>
    </row>
    <row r="46" spans="1:13">
      <c r="A46" t="s">
        <v>106</v>
      </c>
      <c r="B46" t="str">
        <f>CONCATENATE("C_", $C$2, "_ENH_WW_AP")</f>
        <v>C_PR24CA80_ENH_WW_AP</v>
      </c>
      <c r="C46" t="str">
        <f xml:space="preserve"> $C$6</f>
        <v>Total enhancement allowance - Wastewater - Sludge treatment other - Accelerated programme</v>
      </c>
      <c r="D46" t="s">
        <v>85</v>
      </c>
      <c r="E46" t="s">
        <v>79</v>
      </c>
      <c r="G46">
        <f ca="1" xml:space="preserve"> SUMIFS('Outputs to aggregator'!$R$41:$R$50, 'Outputs to aggregator'!$O$41:$O$50, $A46)</f>
        <v>0</v>
      </c>
      <c r="H46">
        <f ca="1" xml:space="preserve"> SUMIFS('Outputs to aggregator'!$T$41:$T$50, 'Outputs to aggregator'!$O$41:$O$50, $A46)</f>
        <v>0</v>
      </c>
    </row>
    <row r="47" spans="1:13">
      <c r="A47" t="s">
        <v>106</v>
      </c>
      <c r="B47" t="str">
        <f>CONCATENATE("C_", $C$2, "_ENH_WW_TE")</f>
        <v>C_PR24CA80_ENH_WW_TE</v>
      </c>
      <c r="C47" t="str">
        <f xml:space="preserve"> $C$7</f>
        <v>Total enhancement allowance - Wastewater - Sludge treatment other - Transition allowance</v>
      </c>
      <c r="D47" t="s">
        <v>85</v>
      </c>
      <c r="E47" t="s">
        <v>79</v>
      </c>
      <c r="G47">
        <f ca="1" xml:space="preserve"> SUMIFS('Outputs to aggregator'!$Q$41:$Q$50, 'Outputs to aggregator'!$O$41:$O$50, $A47)</f>
        <v>0</v>
      </c>
      <c r="H47">
        <f ca="1" xml:space="preserve"> SUMIFS('Outputs to aggregator'!$S$41:$S$50, 'Outputs to aggregator'!$O$41:$O$50, $A47)</f>
        <v>4.0498934824984687</v>
      </c>
    </row>
    <row r="48" spans="1:13">
      <c r="A48" t="s">
        <v>106</v>
      </c>
      <c r="B48" t="str">
        <f xml:space="preserve"> CONCATENATE("PR24QA_",  $C$2, "_OUT1")</f>
        <v>PR24QA_PR24CA80_OUT1</v>
      </c>
      <c r="C48" t="str">
        <f xml:space="preserve"> CONCATENATE("Date &amp; Time for Model - ", $C$2)</f>
        <v>Date &amp; Time for Model - PR24CA80</v>
      </c>
      <c r="D48" t="s">
        <v>281</v>
      </c>
      <c r="E48" t="s">
        <v>79</v>
      </c>
      <c r="F48" t="str">
        <f t="shared" ref="F48:M48" ca="1" si="10">CONCATENATE("[…]", TEXT(NOW(),"dd/mm/yyy hh:mm:ss"))</f>
        <v>[…]16/12/2024 14:58:59</v>
      </c>
      <c r="G48" t="str">
        <f t="shared" ca="1" si="10"/>
        <v>[…]16/12/2024 14:58:59</v>
      </c>
      <c r="H48" t="str">
        <f t="shared" ca="1" si="10"/>
        <v>[…]16/12/2024 14:58:59</v>
      </c>
      <c r="I48" t="str">
        <f t="shared" ca="1" si="10"/>
        <v>[…]16/12/2024 14:58:59</v>
      </c>
      <c r="J48" t="str">
        <f t="shared" ca="1" si="10"/>
        <v>[…]16/12/2024 14:58:59</v>
      </c>
      <c r="K48" t="str">
        <f t="shared" ca="1" si="10"/>
        <v>[…]16/12/2024 14:58:59</v>
      </c>
      <c r="L48" t="str">
        <f t="shared" ca="1" si="10"/>
        <v>[…]16/12/2024 14:58:59</v>
      </c>
      <c r="M48" t="str">
        <f t="shared" ca="1" si="10"/>
        <v>[…]16/12/2024 14:58:59</v>
      </c>
    </row>
    <row r="49" spans="1:13">
      <c r="A49" t="s">
        <v>106</v>
      </c>
      <c r="B49" t="str">
        <f xml:space="preserve"> CONCATENATE("PR24QA_",  $C$2, "_OUT2")</f>
        <v>PR24QA_PR24CA80_OUT2</v>
      </c>
      <c r="C49" t="str">
        <f xml:space="preserve"> CONCATENATE("Name of Model - ", $C$2)</f>
        <v>Name of Model - PR24CA80</v>
      </c>
      <c r="D49" t="s">
        <v>281</v>
      </c>
      <c r="E49" t="s">
        <v>79</v>
      </c>
      <c r="F49" t="e">
        <f t="shared" ref="F49:M49" ca="1" si="11">MID(CELL("filename"),SEARCH("[",CELL("filename"))+1,SEARCH("]",CELL("filename"))-SEARCH("[",CELL("filename"))-1)</f>
        <v>#VALUE!</v>
      </c>
      <c r="G49" t="e">
        <f t="shared" ca="1" si="11"/>
        <v>#VALUE!</v>
      </c>
      <c r="H49" t="e">
        <f t="shared" ca="1" si="11"/>
        <v>#VALUE!</v>
      </c>
      <c r="I49" t="e">
        <f t="shared" ca="1" si="11"/>
        <v>#VALUE!</v>
      </c>
      <c r="J49" t="e">
        <f t="shared" ca="1" si="11"/>
        <v>#VALUE!</v>
      </c>
      <c r="K49" t="e">
        <f t="shared" ca="1" si="11"/>
        <v>#VALUE!</v>
      </c>
      <c r="L49" t="e">
        <f t="shared" ca="1" si="11"/>
        <v>#VALUE!</v>
      </c>
      <c r="M49" t="e">
        <f t="shared" ca="1" si="11"/>
        <v>#VALUE!</v>
      </c>
    </row>
    <row r="50" spans="1:13">
      <c r="A50" t="s">
        <v>106</v>
      </c>
      <c r="B50" t="str">
        <f xml:space="preserve"> CONCATENATE("PR24QA_",  $C$2, "_OUT3")</f>
        <v>PR24QA_PR24CA80_OUT3</v>
      </c>
      <c r="C50" t="str">
        <f xml:space="preserve"> CONCATENATE("F_Inputs time stamp - ", $C$2)</f>
        <v>F_Inputs time stamp - PR24CA80</v>
      </c>
      <c r="D50" t="s">
        <v>281</v>
      </c>
      <c r="E50" t="s">
        <v>79</v>
      </c>
      <c r="F50" t="str">
        <f>F_Inputs!$E$2</f>
        <v>Run on 05 Sep 2024 9:43</v>
      </c>
      <c r="G50" t="str">
        <f>F_Inputs!$E$2</f>
        <v>Run on 05 Sep 2024 9:43</v>
      </c>
      <c r="H50" t="str">
        <f>F_Inputs!$E$2</f>
        <v>Run on 05 Sep 2024 9:43</v>
      </c>
      <c r="I50" t="str">
        <f>F_Inputs!$E$2</f>
        <v>Run on 05 Sep 2024 9:43</v>
      </c>
      <c r="J50" t="str">
        <f>F_Inputs!$E$2</f>
        <v>Run on 05 Sep 2024 9:43</v>
      </c>
      <c r="K50" t="str">
        <f>F_Inputs!$E$2</f>
        <v>Run on 05 Sep 2024 9:43</v>
      </c>
      <c r="L50" t="str">
        <f>F_Inputs!$E$2</f>
        <v>Run on 05 Sep 2024 9:43</v>
      </c>
      <c r="M50" t="str">
        <f>F_Inputs!$E$2</f>
        <v>Run on 05 Sep 2024 9:43</v>
      </c>
    </row>
    <row r="51" spans="1:13">
      <c r="A51" t="s">
        <v>106</v>
      </c>
      <c r="B51" t="str">
        <f xml:space="preserve"> CONCATENATE("PR24QA_",  $C$2, "_OUT4")</f>
        <v>PR24QA_PR24CA80_OUT4</v>
      </c>
      <c r="C51" t="str">
        <f xml:space="preserve"> CONCATENATE("Model override switch for - ", $C$2)</f>
        <v>Model override switch for - PR24CA80</v>
      </c>
      <c r="D51" t="s">
        <v>102</v>
      </c>
      <c r="E51" t="s">
        <v>79</v>
      </c>
      <c r="F51">
        <f ca="1">IF(SUM('Input Override'!$F$7:$L$146)&gt;0,1,0)</f>
        <v>1</v>
      </c>
      <c r="G51">
        <f ca="1">IF(SUM('Input Override'!$F$7:$L$146)&gt;0,1,0)</f>
        <v>1</v>
      </c>
      <c r="H51">
        <f ca="1">IF(SUM('Input Override'!$F$7:$L$146)&gt;0,1,0)</f>
        <v>1</v>
      </c>
      <c r="I51">
        <f ca="1">IF(SUM('Input Override'!$F$7:$L$146)&gt;0,1,0)</f>
        <v>1</v>
      </c>
      <c r="J51">
        <f ca="1">IF(SUM('Input Override'!$F$7:$L$146)&gt;0,1,0)</f>
        <v>1</v>
      </c>
      <c r="K51">
        <f ca="1">IF(SUM('Input Override'!$F$7:$L$146)&gt;0,1,0)</f>
        <v>1</v>
      </c>
      <c r="L51">
        <f ca="1">IF(SUM('Input Override'!$F$7:$L$146)&gt;0,1,0)</f>
        <v>1</v>
      </c>
      <c r="M51">
        <f ca="1">IF(SUM('Input Override'!$F$7:$L$146)&gt;0,1,0)</f>
        <v>1</v>
      </c>
    </row>
    <row r="52" spans="1:13">
      <c r="A52" t="s">
        <v>106</v>
      </c>
      <c r="B52" t="str">
        <f>CONCATENATE("C_", $C$2, "_ENH_WW_ASSESSED")</f>
        <v>C_PR24CA80_ENH_WW_ASSESSED</v>
      </c>
      <c r="C52" t="str">
        <f>CONCATENATE("Total amount assessed - ", MID($C$5,31,200))</f>
        <v>Total amount assessed - Wastewater - Sludge treatment other - Totex</v>
      </c>
      <c r="D52" s="68" t="s">
        <v>85</v>
      </c>
      <c r="E52" t="s">
        <v>79</v>
      </c>
      <c r="F52">
        <f ca="1" xml:space="preserve"> SUMIFS(Allowance!$E$15:$E$25, Allowance!$B$15:$B$25, A52)</f>
        <v>35.155299820028247</v>
      </c>
    </row>
    <row r="53" spans="1:13">
      <c r="A53" t="s">
        <v>107</v>
      </c>
      <c r="B53" t="str">
        <f>CONCATENATE("C_", $C$2, "_ENH_WW_TOT")</f>
        <v>C_PR24CA80_ENH_WW_TOT</v>
      </c>
      <c r="C53" t="str">
        <f xml:space="preserve"> $C$5</f>
        <v>Total enhancement allowance - Wastewater - Sludge treatment other - Totex</v>
      </c>
      <c r="D53" t="s">
        <v>85</v>
      </c>
      <c r="E53" t="s">
        <v>79</v>
      </c>
      <c r="I53">
        <f ca="1" xml:space="preserve"> SUMIFS('Outputs to aggregator'!U$41:U$50, 'Outputs to aggregator'!$O$41:$O$50, $A53)</f>
        <v>2.2787999999999999</v>
      </c>
      <c r="J53">
        <f ca="1" xml:space="preserve"> SUMIFS('Outputs to aggregator'!V$41:V$50, 'Outputs to aggregator'!$O$41:$O$50, $A53)</f>
        <v>6.1641000000000004</v>
      </c>
      <c r="K53">
        <f ca="1" xml:space="preserve"> SUMIFS('Outputs to aggregator'!W$41:W$50, 'Outputs to aggregator'!$O$41:$O$50, $A53)</f>
        <v>7.740899999999999</v>
      </c>
      <c r="L53">
        <f ca="1" xml:space="preserve"> SUMIFS('Outputs to aggregator'!X$41:X$50, 'Outputs to aggregator'!$O$41:$O$50, $A53)</f>
        <v>7.2539999999999996</v>
      </c>
      <c r="M53">
        <f ca="1" xml:space="preserve"> SUMIFS('Outputs to aggregator'!Y$41:Y$50, 'Outputs to aggregator'!$O$41:$O$50, $A53)</f>
        <v>4.6241999999999992</v>
      </c>
    </row>
    <row r="54" spans="1:13">
      <c r="A54" t="s">
        <v>107</v>
      </c>
      <c r="B54" t="str">
        <f>CONCATENATE("C_", $C$2, "_ENH_WW_AP")</f>
        <v>C_PR24CA80_ENH_WW_AP</v>
      </c>
      <c r="C54" t="str">
        <f xml:space="preserve"> $C$6</f>
        <v>Total enhancement allowance - Wastewater - Sludge treatment other - Accelerated programme</v>
      </c>
      <c r="D54" t="s">
        <v>85</v>
      </c>
      <c r="E54" t="s">
        <v>79</v>
      </c>
      <c r="G54">
        <f ca="1" xml:space="preserve"> SUMIFS('Outputs to aggregator'!$R$41:$R$50, 'Outputs to aggregator'!$O$41:$O$50, $A54)</f>
        <v>0</v>
      </c>
      <c r="H54">
        <f ca="1" xml:space="preserve"> SUMIFS('Outputs to aggregator'!$T$41:$T$50, 'Outputs to aggregator'!$O$41:$O$50, $A54)</f>
        <v>0</v>
      </c>
    </row>
    <row r="55" spans="1:13">
      <c r="A55" t="s">
        <v>107</v>
      </c>
      <c r="B55" t="str">
        <f>CONCATENATE("C_", $C$2, "_ENH_WW_TE")</f>
        <v>C_PR24CA80_ENH_WW_TE</v>
      </c>
      <c r="C55" t="str">
        <f xml:space="preserve"> $C$7</f>
        <v>Total enhancement allowance - Wastewater - Sludge treatment other - Transition allowance</v>
      </c>
      <c r="D55" t="s">
        <v>85</v>
      </c>
      <c r="E55" t="s">
        <v>79</v>
      </c>
      <c r="G55">
        <f ca="1" xml:space="preserve"> SUMIFS('Outputs to aggregator'!$Q$41:$Q$50, 'Outputs to aggregator'!$O$41:$O$50, $A55)</f>
        <v>0</v>
      </c>
      <c r="H55">
        <f ca="1" xml:space="preserve"> SUMIFS('Outputs to aggregator'!$S$41:$S$50, 'Outputs to aggregator'!$O$41:$O$50, $A55)</f>
        <v>0</v>
      </c>
    </row>
    <row r="56" spans="1:13">
      <c r="A56" t="s">
        <v>107</v>
      </c>
      <c r="B56" t="str">
        <f xml:space="preserve"> CONCATENATE("PR24QA_",  $C$2, "_OUT1")</f>
        <v>PR24QA_PR24CA80_OUT1</v>
      </c>
      <c r="C56" t="str">
        <f xml:space="preserve"> CONCATENATE("Date &amp; Time for Model - ", $C$2)</f>
        <v>Date &amp; Time for Model - PR24CA80</v>
      </c>
      <c r="D56" t="s">
        <v>281</v>
      </c>
      <c r="E56" t="s">
        <v>79</v>
      </c>
      <c r="F56" t="str">
        <f t="shared" ref="F56:M56" ca="1" si="12">CONCATENATE("[…]", TEXT(NOW(),"dd/mm/yyy hh:mm:ss"))</f>
        <v>[…]16/12/2024 14:58:59</v>
      </c>
      <c r="G56" t="str">
        <f t="shared" ca="1" si="12"/>
        <v>[…]16/12/2024 14:58:59</v>
      </c>
      <c r="H56" t="str">
        <f t="shared" ca="1" si="12"/>
        <v>[…]16/12/2024 14:58:59</v>
      </c>
      <c r="I56" t="str">
        <f t="shared" ca="1" si="12"/>
        <v>[…]16/12/2024 14:58:59</v>
      </c>
      <c r="J56" t="str">
        <f t="shared" ca="1" si="12"/>
        <v>[…]16/12/2024 14:58:59</v>
      </c>
      <c r="K56" t="str">
        <f t="shared" ca="1" si="12"/>
        <v>[…]16/12/2024 14:58:59</v>
      </c>
      <c r="L56" t="str">
        <f t="shared" ca="1" si="12"/>
        <v>[…]16/12/2024 14:58:59</v>
      </c>
      <c r="M56" t="str">
        <f t="shared" ca="1" si="12"/>
        <v>[…]16/12/2024 14:58:59</v>
      </c>
    </row>
    <row r="57" spans="1:13">
      <c r="A57" t="s">
        <v>107</v>
      </c>
      <c r="B57" t="str">
        <f xml:space="preserve"> CONCATENATE("PR24QA_",  $C$2, "_OUT2")</f>
        <v>PR24QA_PR24CA80_OUT2</v>
      </c>
      <c r="C57" t="str">
        <f xml:space="preserve"> CONCATENATE("Name of Model - ", $C$2)</f>
        <v>Name of Model - PR24CA80</v>
      </c>
      <c r="D57" t="s">
        <v>281</v>
      </c>
      <c r="E57" t="s">
        <v>79</v>
      </c>
      <c r="F57" t="e">
        <f t="shared" ref="F57:M57" ca="1" si="13">MID(CELL("filename"),SEARCH("[",CELL("filename"))+1,SEARCH("]",CELL("filename"))-SEARCH("[",CELL("filename"))-1)</f>
        <v>#VALUE!</v>
      </c>
      <c r="G57" t="e">
        <f t="shared" ca="1" si="13"/>
        <v>#VALUE!</v>
      </c>
      <c r="H57" t="e">
        <f t="shared" ca="1" si="13"/>
        <v>#VALUE!</v>
      </c>
      <c r="I57" t="e">
        <f t="shared" ca="1" si="13"/>
        <v>#VALUE!</v>
      </c>
      <c r="J57" t="e">
        <f t="shared" ca="1" si="13"/>
        <v>#VALUE!</v>
      </c>
      <c r="K57" t="e">
        <f t="shared" ca="1" si="13"/>
        <v>#VALUE!</v>
      </c>
      <c r="L57" t="e">
        <f t="shared" ca="1" si="13"/>
        <v>#VALUE!</v>
      </c>
      <c r="M57" t="e">
        <f t="shared" ca="1" si="13"/>
        <v>#VALUE!</v>
      </c>
    </row>
    <row r="58" spans="1:13">
      <c r="A58" t="s">
        <v>107</v>
      </c>
      <c r="B58" t="str">
        <f xml:space="preserve"> CONCATENATE("PR24QA_",  $C$2, "_OUT3")</f>
        <v>PR24QA_PR24CA80_OUT3</v>
      </c>
      <c r="C58" t="str">
        <f xml:space="preserve"> CONCATENATE("F_Inputs time stamp - ", $C$2)</f>
        <v>F_Inputs time stamp - PR24CA80</v>
      </c>
      <c r="D58" t="s">
        <v>281</v>
      </c>
      <c r="E58" t="s">
        <v>79</v>
      </c>
      <c r="F58" t="str">
        <f>F_Inputs!$E$2</f>
        <v>Run on 05 Sep 2024 9:43</v>
      </c>
      <c r="G58" t="str">
        <f>F_Inputs!$E$2</f>
        <v>Run on 05 Sep 2024 9:43</v>
      </c>
      <c r="H58" t="str">
        <f>F_Inputs!$E$2</f>
        <v>Run on 05 Sep 2024 9:43</v>
      </c>
      <c r="I58" t="str">
        <f>F_Inputs!$E$2</f>
        <v>Run on 05 Sep 2024 9:43</v>
      </c>
      <c r="J58" t="str">
        <f>F_Inputs!$E$2</f>
        <v>Run on 05 Sep 2024 9:43</v>
      </c>
      <c r="K58" t="str">
        <f>F_Inputs!$E$2</f>
        <v>Run on 05 Sep 2024 9:43</v>
      </c>
      <c r="L58" t="str">
        <f>F_Inputs!$E$2</f>
        <v>Run on 05 Sep 2024 9:43</v>
      </c>
      <c r="M58" t="str">
        <f>F_Inputs!$E$2</f>
        <v>Run on 05 Sep 2024 9:43</v>
      </c>
    </row>
    <row r="59" spans="1:13">
      <c r="A59" t="s">
        <v>107</v>
      </c>
      <c r="B59" t="str">
        <f xml:space="preserve"> CONCATENATE("PR24QA_",  $C$2, "_OUT4")</f>
        <v>PR24QA_PR24CA80_OUT4</v>
      </c>
      <c r="C59" t="str">
        <f xml:space="preserve"> CONCATENATE("Model override switch for - ", $C$2)</f>
        <v>Model override switch for - PR24CA80</v>
      </c>
      <c r="D59" t="s">
        <v>102</v>
      </c>
      <c r="E59" t="s">
        <v>79</v>
      </c>
      <c r="F59">
        <f ca="1">IF(SUM('Input Override'!$F$7:$L$146)&gt;0,1,0)</f>
        <v>1</v>
      </c>
      <c r="G59">
        <f ca="1">IF(SUM('Input Override'!$F$7:$L$146)&gt;0,1,0)</f>
        <v>1</v>
      </c>
      <c r="H59">
        <f ca="1">IF(SUM('Input Override'!$F$7:$L$146)&gt;0,1,0)</f>
        <v>1</v>
      </c>
      <c r="I59">
        <f ca="1">IF(SUM('Input Override'!$F$7:$L$146)&gt;0,1,0)</f>
        <v>1</v>
      </c>
      <c r="J59">
        <f ca="1">IF(SUM('Input Override'!$F$7:$L$146)&gt;0,1,0)</f>
        <v>1</v>
      </c>
      <c r="K59">
        <f ca="1">IF(SUM('Input Override'!$F$7:$L$146)&gt;0,1,0)</f>
        <v>1</v>
      </c>
      <c r="L59">
        <f ca="1">IF(SUM('Input Override'!$F$7:$L$146)&gt;0,1,0)</f>
        <v>1</v>
      </c>
      <c r="M59">
        <f ca="1">IF(SUM('Input Override'!$F$7:$L$146)&gt;0,1,0)</f>
        <v>1</v>
      </c>
    </row>
    <row r="60" spans="1:13">
      <c r="A60" t="s">
        <v>107</v>
      </c>
      <c r="B60" t="str">
        <f>CONCATENATE("C_", $C$2, "_ENH_WW_ASSESSED")</f>
        <v>C_PR24CA80_ENH_WW_ASSESSED</v>
      </c>
      <c r="C60" t="str">
        <f>CONCATENATE("Total amount assessed - ", MID($C$5,31,200))</f>
        <v>Total amount assessed - Wastewater - Sludge treatment other - Totex</v>
      </c>
      <c r="D60" s="68" t="s">
        <v>85</v>
      </c>
      <c r="E60" t="s">
        <v>79</v>
      </c>
      <c r="F60">
        <f ca="1" xml:space="preserve"> SUMIFS(Allowance!$E$15:$E$25, Allowance!$B$15:$B$25, A60)</f>
        <v>31.18</v>
      </c>
    </row>
    <row r="61" spans="1:13">
      <c r="A61" t="s">
        <v>109</v>
      </c>
      <c r="B61" t="str">
        <f>CONCATENATE("C_", $C$2, "_ENH_WW_TOT")</f>
        <v>C_PR24CA80_ENH_WW_TOT</v>
      </c>
      <c r="C61" t="str">
        <f xml:space="preserve"> $C$5</f>
        <v>Total enhancement allowance - Wastewater - Sludge treatment other - Totex</v>
      </c>
      <c r="D61" t="s">
        <v>85</v>
      </c>
      <c r="E61" t="s">
        <v>79</v>
      </c>
      <c r="I61">
        <f ca="1" xml:space="preserve"> SUMIFS('Outputs to aggregator'!U$41:U$50, 'Outputs to aggregator'!$O$41:$O$50, $A61)</f>
        <v>0</v>
      </c>
      <c r="J61">
        <f ca="1" xml:space="preserve"> SUMIFS('Outputs to aggregator'!V$41:V$50, 'Outputs to aggregator'!$O$41:$O$50, $A61)</f>
        <v>0</v>
      </c>
      <c r="K61">
        <f ca="1" xml:space="preserve"> SUMIFS('Outputs to aggregator'!W$41:W$50, 'Outputs to aggregator'!$O$41:$O$50, $A61)</f>
        <v>0</v>
      </c>
      <c r="L61">
        <f ca="1" xml:space="preserve"> SUMIFS('Outputs to aggregator'!X$41:X$50, 'Outputs to aggregator'!$O$41:$O$50, $A61)</f>
        <v>0</v>
      </c>
      <c r="M61">
        <f ca="1" xml:space="preserve"> SUMIFS('Outputs to aggregator'!Y$41:Y$50, 'Outputs to aggregator'!$O$41:$O$50, $A61)</f>
        <v>0</v>
      </c>
    </row>
    <row r="62" spans="1:13">
      <c r="A62" t="s">
        <v>109</v>
      </c>
      <c r="B62" t="str">
        <f>CONCATENATE("C_", $C$2, "_ENH_WW_AP")</f>
        <v>C_PR24CA80_ENH_WW_AP</v>
      </c>
      <c r="C62" t="str">
        <f xml:space="preserve"> $C$6</f>
        <v>Total enhancement allowance - Wastewater - Sludge treatment other - Accelerated programme</v>
      </c>
      <c r="D62" t="s">
        <v>85</v>
      </c>
      <c r="E62" t="s">
        <v>79</v>
      </c>
      <c r="G62">
        <f ca="1" xml:space="preserve"> SUMIFS('Outputs to aggregator'!$R$41:$R$50, 'Outputs to aggregator'!$O$41:$O$50, $A62)</f>
        <v>0</v>
      </c>
      <c r="H62">
        <f ca="1" xml:space="preserve"> SUMIFS('Outputs to aggregator'!$T$41:$T$50, 'Outputs to aggregator'!$O$41:$O$50, $A62)</f>
        <v>0</v>
      </c>
    </row>
    <row r="63" spans="1:13">
      <c r="A63" t="s">
        <v>109</v>
      </c>
      <c r="B63" t="str">
        <f>CONCATENATE("C_", $C$2, "_ENH_WW_TE")</f>
        <v>C_PR24CA80_ENH_WW_TE</v>
      </c>
      <c r="C63" t="str">
        <f xml:space="preserve"> $C$7</f>
        <v>Total enhancement allowance - Wastewater - Sludge treatment other - Transition allowance</v>
      </c>
      <c r="D63" t="s">
        <v>85</v>
      </c>
      <c r="E63" t="s">
        <v>79</v>
      </c>
      <c r="G63">
        <f ca="1" xml:space="preserve"> SUMIFS('Outputs to aggregator'!$Q$41:$Q$50, 'Outputs to aggregator'!$O$41:$O$50, $A63)</f>
        <v>0</v>
      </c>
      <c r="H63">
        <f ca="1" xml:space="preserve"> SUMIFS('Outputs to aggregator'!$S$41:$S$50, 'Outputs to aggregator'!$O$41:$O$50, $A63)</f>
        <v>0</v>
      </c>
    </row>
    <row r="64" spans="1:13">
      <c r="A64" t="s">
        <v>109</v>
      </c>
      <c r="B64" t="str">
        <f xml:space="preserve"> CONCATENATE("PR24QA_",  $C$2, "_OUT1")</f>
        <v>PR24QA_PR24CA80_OUT1</v>
      </c>
      <c r="C64" t="str">
        <f xml:space="preserve"> CONCATENATE("Date &amp; Time for Model - ", $C$2)</f>
        <v>Date &amp; Time for Model - PR24CA80</v>
      </c>
      <c r="D64" t="s">
        <v>281</v>
      </c>
      <c r="E64" t="s">
        <v>79</v>
      </c>
      <c r="F64" t="str">
        <f t="shared" ref="F64:M64" ca="1" si="14">CONCATENATE("[…]", TEXT(NOW(),"dd/mm/yyy hh:mm:ss"))</f>
        <v>[…]16/12/2024 14:58:59</v>
      </c>
      <c r="G64" t="str">
        <f t="shared" ca="1" si="14"/>
        <v>[…]16/12/2024 14:58:59</v>
      </c>
      <c r="H64" t="str">
        <f t="shared" ca="1" si="14"/>
        <v>[…]16/12/2024 14:58:59</v>
      </c>
      <c r="I64" t="str">
        <f t="shared" ca="1" si="14"/>
        <v>[…]16/12/2024 14:58:59</v>
      </c>
      <c r="J64" t="str">
        <f t="shared" ca="1" si="14"/>
        <v>[…]16/12/2024 14:58:59</v>
      </c>
      <c r="K64" t="str">
        <f t="shared" ca="1" si="14"/>
        <v>[…]16/12/2024 14:58:59</v>
      </c>
      <c r="L64" t="str">
        <f t="shared" ca="1" si="14"/>
        <v>[…]16/12/2024 14:58:59</v>
      </c>
      <c r="M64" t="str">
        <f t="shared" ca="1" si="14"/>
        <v>[…]16/12/2024 14:58:59</v>
      </c>
    </row>
    <row r="65" spans="1:13">
      <c r="A65" t="s">
        <v>109</v>
      </c>
      <c r="B65" t="str">
        <f xml:space="preserve"> CONCATENATE("PR24QA_",  $C$2, "_OUT2")</f>
        <v>PR24QA_PR24CA80_OUT2</v>
      </c>
      <c r="C65" t="str">
        <f xml:space="preserve"> CONCATENATE("Name of Model - ", $C$2)</f>
        <v>Name of Model - PR24CA80</v>
      </c>
      <c r="D65" t="s">
        <v>281</v>
      </c>
      <c r="E65" t="s">
        <v>79</v>
      </c>
      <c r="F65" t="e">
        <f t="shared" ref="F65:M65" ca="1" si="15">MID(CELL("filename"),SEARCH("[",CELL("filename"))+1,SEARCH("]",CELL("filename"))-SEARCH("[",CELL("filename"))-1)</f>
        <v>#VALUE!</v>
      </c>
      <c r="G65" t="e">
        <f t="shared" ca="1" si="15"/>
        <v>#VALUE!</v>
      </c>
      <c r="H65" t="e">
        <f t="shared" ca="1" si="15"/>
        <v>#VALUE!</v>
      </c>
      <c r="I65" t="e">
        <f t="shared" ca="1" si="15"/>
        <v>#VALUE!</v>
      </c>
      <c r="J65" t="e">
        <f t="shared" ca="1" si="15"/>
        <v>#VALUE!</v>
      </c>
      <c r="K65" t="e">
        <f t="shared" ca="1" si="15"/>
        <v>#VALUE!</v>
      </c>
      <c r="L65" t="e">
        <f t="shared" ca="1" si="15"/>
        <v>#VALUE!</v>
      </c>
      <c r="M65" t="e">
        <f t="shared" ca="1" si="15"/>
        <v>#VALUE!</v>
      </c>
    </row>
    <row r="66" spans="1:13">
      <c r="A66" t="s">
        <v>109</v>
      </c>
      <c r="B66" t="str">
        <f xml:space="preserve"> CONCATENATE("PR24QA_",  $C$2, "_OUT3")</f>
        <v>PR24QA_PR24CA80_OUT3</v>
      </c>
      <c r="C66" t="str">
        <f xml:space="preserve"> CONCATENATE("F_Inputs time stamp - ", $C$2)</f>
        <v>F_Inputs time stamp - PR24CA80</v>
      </c>
      <c r="D66" t="s">
        <v>281</v>
      </c>
      <c r="E66" t="s">
        <v>79</v>
      </c>
      <c r="F66" t="str">
        <f>F_Inputs!$E$2</f>
        <v>Run on 05 Sep 2024 9:43</v>
      </c>
      <c r="G66" t="str">
        <f>F_Inputs!$E$2</f>
        <v>Run on 05 Sep 2024 9:43</v>
      </c>
      <c r="H66" t="str">
        <f>F_Inputs!$E$2</f>
        <v>Run on 05 Sep 2024 9:43</v>
      </c>
      <c r="I66" t="str">
        <f>F_Inputs!$E$2</f>
        <v>Run on 05 Sep 2024 9:43</v>
      </c>
      <c r="J66" t="str">
        <f>F_Inputs!$E$2</f>
        <v>Run on 05 Sep 2024 9:43</v>
      </c>
      <c r="K66" t="str">
        <f>F_Inputs!$E$2</f>
        <v>Run on 05 Sep 2024 9:43</v>
      </c>
      <c r="L66" t="str">
        <f>F_Inputs!$E$2</f>
        <v>Run on 05 Sep 2024 9:43</v>
      </c>
      <c r="M66" t="str">
        <f>F_Inputs!$E$2</f>
        <v>Run on 05 Sep 2024 9:43</v>
      </c>
    </row>
    <row r="67" spans="1:13">
      <c r="A67" t="s">
        <v>109</v>
      </c>
      <c r="B67" t="str">
        <f xml:space="preserve"> CONCATENATE("PR24QA_",  $C$2, "_OUT4")</f>
        <v>PR24QA_PR24CA80_OUT4</v>
      </c>
      <c r="C67" t="str">
        <f xml:space="preserve"> CONCATENATE("Model override switch for - ", $C$2)</f>
        <v>Model override switch for - PR24CA80</v>
      </c>
      <c r="D67" t="s">
        <v>102</v>
      </c>
      <c r="E67" t="s">
        <v>79</v>
      </c>
      <c r="F67">
        <f ca="1">IF(SUM('Input Override'!$F$7:$L$146)&gt;0,1,0)</f>
        <v>1</v>
      </c>
      <c r="G67">
        <f ca="1">IF(SUM('Input Override'!$F$7:$L$146)&gt;0,1,0)</f>
        <v>1</v>
      </c>
      <c r="H67">
        <f ca="1">IF(SUM('Input Override'!$F$7:$L$146)&gt;0,1,0)</f>
        <v>1</v>
      </c>
      <c r="I67">
        <f ca="1">IF(SUM('Input Override'!$F$7:$L$146)&gt;0,1,0)</f>
        <v>1</v>
      </c>
      <c r="J67">
        <f ca="1">IF(SUM('Input Override'!$F$7:$L$146)&gt;0,1,0)</f>
        <v>1</v>
      </c>
      <c r="K67">
        <f ca="1">IF(SUM('Input Override'!$F$7:$L$146)&gt;0,1,0)</f>
        <v>1</v>
      </c>
      <c r="L67">
        <f ca="1">IF(SUM('Input Override'!$F$7:$L$146)&gt;0,1,0)</f>
        <v>1</v>
      </c>
      <c r="M67">
        <f ca="1">IF(SUM('Input Override'!$F$7:$L$146)&gt;0,1,0)</f>
        <v>1</v>
      </c>
    </row>
    <row r="68" spans="1:13">
      <c r="A68" t="s">
        <v>109</v>
      </c>
      <c r="B68" t="str">
        <f>CONCATENATE("C_", $C$2, "_ENH_WW_ASSESSED")</f>
        <v>C_PR24CA80_ENH_WW_ASSESSED</v>
      </c>
      <c r="C68" t="str">
        <f>CONCATENATE("Total amount assessed - ", MID($C$5,31,200))</f>
        <v>Total amount assessed - Wastewater - Sludge treatment other - Totex</v>
      </c>
      <c r="D68" s="68" t="s">
        <v>85</v>
      </c>
      <c r="E68" t="s">
        <v>79</v>
      </c>
      <c r="F68">
        <f ca="1" xml:space="preserve"> SUMIFS(Allowance!$E$15:$E$25, Allowance!$B$15:$B$25, A68)</f>
        <v>0</v>
      </c>
    </row>
    <row r="69" spans="1:13">
      <c r="A69" t="s">
        <v>103</v>
      </c>
      <c r="B69" t="str">
        <f>CONCATENATE("C_", $C$2, "_ENH_WW_TOT")</f>
        <v>C_PR24CA80_ENH_WW_TOT</v>
      </c>
      <c r="C69" t="str">
        <f xml:space="preserve"> $C$5</f>
        <v>Total enhancement allowance - Wastewater - Sludge treatment other - Totex</v>
      </c>
      <c r="D69" t="s">
        <v>85</v>
      </c>
      <c r="E69" t="s">
        <v>79</v>
      </c>
      <c r="I69">
        <f ca="1" xml:space="preserve"> SUMIFS('Outputs to aggregator'!U$41:U$50, 'Outputs to aggregator'!$O$41:$O$50, $A69)</f>
        <v>1.3531000000000002</v>
      </c>
      <c r="J69">
        <f ca="1" xml:space="preserve"> SUMIFS('Outputs to aggregator'!V$41:V$50, 'Outputs to aggregator'!$O$41:$O$50, $A69)</f>
        <v>2.6467000000000001</v>
      </c>
      <c r="K69">
        <f ca="1" xml:space="preserve"> SUMIFS('Outputs to aggregator'!W$41:W$50, 'Outputs to aggregator'!$O$41:$O$50, $A69)</f>
        <v>3.9353999999999996</v>
      </c>
      <c r="L69">
        <f ca="1" xml:space="preserve"> SUMIFS('Outputs to aggregator'!X$41:X$50, 'Outputs to aggregator'!$O$41:$O$50, $A69)</f>
        <v>3.5217000000000005</v>
      </c>
      <c r="M69">
        <f ca="1" xml:space="preserve"> SUMIFS('Outputs to aggregator'!Y$41:Y$50, 'Outputs to aggregator'!$O$41:$O$50, $A69)</f>
        <v>2.5396000000000005</v>
      </c>
    </row>
    <row r="70" spans="1:13">
      <c r="A70" t="s">
        <v>103</v>
      </c>
      <c r="B70" t="str">
        <f>CONCATENATE("C_", $C$2, "_ENH_WW_AP")</f>
        <v>C_PR24CA80_ENH_WW_AP</v>
      </c>
      <c r="C70" t="str">
        <f xml:space="preserve"> $C$6</f>
        <v>Total enhancement allowance - Wastewater - Sludge treatment other - Accelerated programme</v>
      </c>
      <c r="D70" t="s">
        <v>85</v>
      </c>
      <c r="E70" t="s">
        <v>79</v>
      </c>
      <c r="G70">
        <f ca="1" xml:space="preserve"> SUMIFS('Outputs to aggregator'!$R$41:$R$50, 'Outputs to aggregator'!$O$41:$O$50, $A70)</f>
        <v>0</v>
      </c>
      <c r="H70">
        <f ca="1" xml:space="preserve"> SUMIFS('Outputs to aggregator'!$T$41:$T$50, 'Outputs to aggregator'!$O$41:$O$50, $A70)</f>
        <v>0</v>
      </c>
    </row>
    <row r="71" spans="1:13">
      <c r="A71" t="s">
        <v>103</v>
      </c>
      <c r="B71" t="str">
        <f>CONCATENATE("C_", $C$2, "_ENH_WW_TE")</f>
        <v>C_PR24CA80_ENH_WW_TE</v>
      </c>
      <c r="C71" t="str">
        <f xml:space="preserve"> $C$7</f>
        <v>Total enhancement allowance - Wastewater - Sludge treatment other - Transition allowance</v>
      </c>
      <c r="D71" t="s">
        <v>85</v>
      </c>
      <c r="E71" t="s">
        <v>79</v>
      </c>
      <c r="G71">
        <f ca="1" xml:space="preserve"> SUMIFS('Outputs to aggregator'!$Q$41:$Q$50, 'Outputs to aggregator'!$O$41:$O$50, $A71)</f>
        <v>0</v>
      </c>
      <c r="H71">
        <f ca="1" xml:space="preserve"> SUMIFS('Outputs to aggregator'!$S$41:$S$50, 'Outputs to aggregator'!$O$41:$O$50, $A71)</f>
        <v>0</v>
      </c>
    </row>
    <row r="72" spans="1:13">
      <c r="A72" t="s">
        <v>103</v>
      </c>
      <c r="B72" t="str">
        <f xml:space="preserve"> CONCATENATE("PR24QA_",  $C$2, "_OUT1")</f>
        <v>PR24QA_PR24CA80_OUT1</v>
      </c>
      <c r="C72" t="str">
        <f xml:space="preserve"> CONCATENATE("Date &amp; Time for Model - ", $C$2)</f>
        <v>Date &amp; Time for Model - PR24CA80</v>
      </c>
      <c r="D72" t="s">
        <v>281</v>
      </c>
      <c r="E72" t="s">
        <v>79</v>
      </c>
      <c r="F72" t="str">
        <f t="shared" ref="F72:M72" ca="1" si="16">CONCATENATE("[…]", TEXT(NOW(),"dd/mm/yyy hh:mm:ss"))</f>
        <v>[…]16/12/2024 14:58:59</v>
      </c>
      <c r="G72" t="str">
        <f t="shared" ca="1" si="16"/>
        <v>[…]16/12/2024 14:58:59</v>
      </c>
      <c r="H72" t="str">
        <f t="shared" ca="1" si="16"/>
        <v>[…]16/12/2024 14:58:59</v>
      </c>
      <c r="I72" t="str">
        <f t="shared" ca="1" si="16"/>
        <v>[…]16/12/2024 14:58:59</v>
      </c>
      <c r="J72" t="str">
        <f t="shared" ca="1" si="16"/>
        <v>[…]16/12/2024 14:58:59</v>
      </c>
      <c r="K72" t="str">
        <f t="shared" ca="1" si="16"/>
        <v>[…]16/12/2024 14:58:59</v>
      </c>
      <c r="L72" t="str">
        <f t="shared" ca="1" si="16"/>
        <v>[…]16/12/2024 14:58:59</v>
      </c>
      <c r="M72" t="str">
        <f t="shared" ca="1" si="16"/>
        <v>[…]16/12/2024 14:58:59</v>
      </c>
    </row>
    <row r="73" spans="1:13">
      <c r="A73" t="s">
        <v>103</v>
      </c>
      <c r="B73" t="str">
        <f xml:space="preserve"> CONCATENATE("PR24QA_",  $C$2, "_OUT2")</f>
        <v>PR24QA_PR24CA80_OUT2</v>
      </c>
      <c r="C73" t="str">
        <f xml:space="preserve"> CONCATENATE("Name of Model - ", $C$2)</f>
        <v>Name of Model - PR24CA80</v>
      </c>
      <c r="D73" t="s">
        <v>281</v>
      </c>
      <c r="E73" t="s">
        <v>79</v>
      </c>
      <c r="F73" t="e">
        <f t="shared" ref="F73:M73" ca="1" si="17">MID(CELL("filename"),SEARCH("[",CELL("filename"))+1,SEARCH("]",CELL("filename"))-SEARCH("[",CELL("filename"))-1)</f>
        <v>#VALUE!</v>
      </c>
      <c r="G73" t="e">
        <f t="shared" ca="1" si="17"/>
        <v>#VALUE!</v>
      </c>
      <c r="H73" t="e">
        <f t="shared" ca="1" si="17"/>
        <v>#VALUE!</v>
      </c>
      <c r="I73" t="e">
        <f t="shared" ca="1" si="17"/>
        <v>#VALUE!</v>
      </c>
      <c r="J73" t="e">
        <f t="shared" ca="1" si="17"/>
        <v>#VALUE!</v>
      </c>
      <c r="K73" t="e">
        <f t="shared" ca="1" si="17"/>
        <v>#VALUE!</v>
      </c>
      <c r="L73" t="e">
        <f t="shared" ca="1" si="17"/>
        <v>#VALUE!</v>
      </c>
      <c r="M73" t="e">
        <f t="shared" ca="1" si="17"/>
        <v>#VALUE!</v>
      </c>
    </row>
    <row r="74" spans="1:13">
      <c r="A74" t="s">
        <v>103</v>
      </c>
      <c r="B74" t="str">
        <f xml:space="preserve"> CONCATENATE("PR24QA_",  $C$2, "_OUT3")</f>
        <v>PR24QA_PR24CA80_OUT3</v>
      </c>
      <c r="C74" t="str">
        <f xml:space="preserve"> CONCATENATE("F_Inputs time stamp - ", $C$2)</f>
        <v>F_Inputs time stamp - PR24CA80</v>
      </c>
      <c r="D74" t="s">
        <v>281</v>
      </c>
      <c r="E74" t="s">
        <v>79</v>
      </c>
      <c r="F74" t="str">
        <f>F_Inputs!$E$2</f>
        <v>Run on 05 Sep 2024 9:43</v>
      </c>
      <c r="G74" t="str">
        <f>F_Inputs!$E$2</f>
        <v>Run on 05 Sep 2024 9:43</v>
      </c>
      <c r="H74" t="str">
        <f>F_Inputs!$E$2</f>
        <v>Run on 05 Sep 2024 9:43</v>
      </c>
      <c r="I74" t="str">
        <f>F_Inputs!$E$2</f>
        <v>Run on 05 Sep 2024 9:43</v>
      </c>
      <c r="J74" t="str">
        <f>F_Inputs!$E$2</f>
        <v>Run on 05 Sep 2024 9:43</v>
      </c>
      <c r="K74" t="str">
        <f>F_Inputs!$E$2</f>
        <v>Run on 05 Sep 2024 9:43</v>
      </c>
      <c r="L74" t="str">
        <f>F_Inputs!$E$2</f>
        <v>Run on 05 Sep 2024 9:43</v>
      </c>
      <c r="M74" t="str">
        <f>F_Inputs!$E$2</f>
        <v>Run on 05 Sep 2024 9:43</v>
      </c>
    </row>
    <row r="75" spans="1:13">
      <c r="A75" t="s">
        <v>103</v>
      </c>
      <c r="B75" t="str">
        <f xml:space="preserve"> CONCATENATE("PR24QA_",  $C$2, "_OUT4")</f>
        <v>PR24QA_PR24CA80_OUT4</v>
      </c>
      <c r="C75" t="str">
        <f xml:space="preserve"> CONCATENATE("Model override switch for - ", $C$2)</f>
        <v>Model override switch for - PR24CA80</v>
      </c>
      <c r="D75" t="s">
        <v>102</v>
      </c>
      <c r="E75" t="s">
        <v>79</v>
      </c>
      <c r="F75">
        <f ca="1">IF(SUM('Input Override'!$F$7:$L$146)&gt;0,1,0)</f>
        <v>1</v>
      </c>
      <c r="G75">
        <f ca="1">IF(SUM('Input Override'!$F$7:$L$146)&gt;0,1,0)</f>
        <v>1</v>
      </c>
      <c r="H75">
        <f ca="1">IF(SUM('Input Override'!$F$7:$L$146)&gt;0,1,0)</f>
        <v>1</v>
      </c>
      <c r="I75">
        <f ca="1">IF(SUM('Input Override'!$F$7:$L$146)&gt;0,1,0)</f>
        <v>1</v>
      </c>
      <c r="J75">
        <f ca="1">IF(SUM('Input Override'!$F$7:$L$146)&gt;0,1,0)</f>
        <v>1</v>
      </c>
      <c r="K75">
        <f ca="1">IF(SUM('Input Override'!$F$7:$L$146)&gt;0,1,0)</f>
        <v>1</v>
      </c>
      <c r="L75">
        <f ca="1">IF(SUM('Input Override'!$F$7:$L$146)&gt;0,1,0)</f>
        <v>1</v>
      </c>
      <c r="M75">
        <f ca="1">IF(SUM('Input Override'!$F$7:$L$146)&gt;0,1,0)</f>
        <v>1</v>
      </c>
    </row>
    <row r="76" spans="1:13">
      <c r="A76" t="s">
        <v>103</v>
      </c>
      <c r="B76" t="str">
        <f>CONCATENATE("C_", $C$2, "_ENH_WW_ASSESSED")</f>
        <v>C_PR24CA80_ENH_WW_ASSESSED</v>
      </c>
      <c r="C76" t="str">
        <f>CONCATENATE("Total amount assessed - ", MID($C$5,31,200))</f>
        <v>Total amount assessed - Wastewater - Sludge treatment other - Totex</v>
      </c>
      <c r="D76" s="68" t="s">
        <v>85</v>
      </c>
      <c r="E76" t="s">
        <v>79</v>
      </c>
      <c r="F76">
        <f ca="1" xml:space="preserve"> SUMIFS(Allowance!$E$15:$E$25, Allowance!$B$15:$B$25, A76)</f>
        <v>19.995000000000001</v>
      </c>
    </row>
    <row r="77" spans="1:13">
      <c r="A77" t="s">
        <v>111</v>
      </c>
      <c r="B77" t="str">
        <f>CONCATENATE("C_", $C$2, "_ENH_WW_TOT")</f>
        <v>C_PR24CA80_ENH_WW_TOT</v>
      </c>
      <c r="C77" t="str">
        <f xml:space="preserve"> $C$5</f>
        <v>Total enhancement allowance - Wastewater - Sludge treatment other - Totex</v>
      </c>
      <c r="D77" t="s">
        <v>85</v>
      </c>
      <c r="E77" t="s">
        <v>79</v>
      </c>
      <c r="I77">
        <f ca="1" xml:space="preserve"> SUMIFS('Outputs to aggregator'!U$41:U$50, 'Outputs to aggregator'!$O$41:$O$50, $A77)</f>
        <v>0</v>
      </c>
      <c r="J77">
        <f ca="1" xml:space="preserve"> SUMIFS('Outputs to aggregator'!V$41:V$50, 'Outputs to aggregator'!$O$41:$O$50, $A77)</f>
        <v>0</v>
      </c>
      <c r="K77">
        <f ca="1" xml:space="preserve"> SUMIFS('Outputs to aggregator'!W$41:W$50, 'Outputs to aggregator'!$O$41:$O$50, $A77)</f>
        <v>0</v>
      </c>
      <c r="L77">
        <f ca="1" xml:space="preserve"> SUMIFS('Outputs to aggregator'!X$41:X$50, 'Outputs to aggregator'!$O$41:$O$50, $A77)</f>
        <v>0</v>
      </c>
      <c r="M77">
        <f ca="1" xml:space="preserve"> SUMIFS('Outputs to aggregator'!Y$41:Y$50, 'Outputs to aggregator'!$O$41:$O$50, $A77)</f>
        <v>0</v>
      </c>
    </row>
    <row r="78" spans="1:13">
      <c r="A78" t="s">
        <v>111</v>
      </c>
      <c r="B78" t="str">
        <f>CONCATENATE("C_", $C$2, "_ENH_WW_AP")</f>
        <v>C_PR24CA80_ENH_WW_AP</v>
      </c>
      <c r="C78" t="str">
        <f xml:space="preserve"> $C$6</f>
        <v>Total enhancement allowance - Wastewater - Sludge treatment other - Accelerated programme</v>
      </c>
      <c r="D78" t="s">
        <v>85</v>
      </c>
      <c r="E78" t="s">
        <v>79</v>
      </c>
      <c r="G78">
        <f ca="1" xml:space="preserve"> SUMIFS('Outputs to aggregator'!$R$41:$R$50, 'Outputs to aggregator'!$O$41:$O$50, $A78)</f>
        <v>0</v>
      </c>
      <c r="H78">
        <f ca="1" xml:space="preserve"> SUMIFS('Outputs to aggregator'!$T$41:$T$50, 'Outputs to aggregator'!$O$41:$O$50, $A78)</f>
        <v>0</v>
      </c>
    </row>
    <row r="79" spans="1:13">
      <c r="A79" t="s">
        <v>111</v>
      </c>
      <c r="B79" t="str">
        <f>CONCATENATE("C_", $C$2, "_ENH_WW_TE")</f>
        <v>C_PR24CA80_ENH_WW_TE</v>
      </c>
      <c r="C79" t="str">
        <f xml:space="preserve"> $C$7</f>
        <v>Total enhancement allowance - Wastewater - Sludge treatment other - Transition allowance</v>
      </c>
      <c r="D79" t="s">
        <v>85</v>
      </c>
      <c r="E79" t="s">
        <v>79</v>
      </c>
      <c r="G79">
        <f ca="1" xml:space="preserve"> SUMIFS('Outputs to aggregator'!$Q$41:$Q$50, 'Outputs to aggregator'!$O$41:$O$50, $A79)</f>
        <v>0</v>
      </c>
      <c r="H79">
        <f ca="1" xml:space="preserve"> SUMIFS('Outputs to aggregator'!$S$41:$S$50, 'Outputs to aggregator'!$O$41:$O$50, $A79)</f>
        <v>0</v>
      </c>
    </row>
    <row r="80" spans="1:13">
      <c r="A80" t="s">
        <v>111</v>
      </c>
      <c r="B80" t="str">
        <f xml:space="preserve"> CONCATENATE("PR24QA_",  $C$2, "_OUT1")</f>
        <v>PR24QA_PR24CA80_OUT1</v>
      </c>
      <c r="C80" t="str">
        <f xml:space="preserve"> CONCATENATE("Date &amp; Time for Model - ", $C$2)</f>
        <v>Date &amp; Time for Model - PR24CA80</v>
      </c>
      <c r="D80" t="s">
        <v>281</v>
      </c>
      <c r="E80" t="s">
        <v>79</v>
      </c>
      <c r="F80" t="str">
        <f t="shared" ref="F80:M80" ca="1" si="18">CONCATENATE("[…]", TEXT(NOW(),"dd/mm/yyy hh:mm:ss"))</f>
        <v>[…]16/12/2024 14:58:59</v>
      </c>
      <c r="G80" t="str">
        <f t="shared" ca="1" si="18"/>
        <v>[…]16/12/2024 14:58:59</v>
      </c>
      <c r="H80" t="str">
        <f t="shared" ca="1" si="18"/>
        <v>[…]16/12/2024 14:58:59</v>
      </c>
      <c r="I80" t="str">
        <f t="shared" ca="1" si="18"/>
        <v>[…]16/12/2024 14:58:59</v>
      </c>
      <c r="J80" t="str">
        <f t="shared" ca="1" si="18"/>
        <v>[…]16/12/2024 14:58:59</v>
      </c>
      <c r="K80" t="str">
        <f t="shared" ca="1" si="18"/>
        <v>[…]16/12/2024 14:58:59</v>
      </c>
      <c r="L80" t="str">
        <f t="shared" ca="1" si="18"/>
        <v>[…]16/12/2024 14:58:59</v>
      </c>
      <c r="M80" t="str">
        <f t="shared" ca="1" si="18"/>
        <v>[…]16/12/2024 14:58:59</v>
      </c>
    </row>
    <row r="81" spans="1:13">
      <c r="A81" t="s">
        <v>111</v>
      </c>
      <c r="B81" t="str">
        <f xml:space="preserve"> CONCATENATE("PR24QA_",  $C$2, "_OUT2")</f>
        <v>PR24QA_PR24CA80_OUT2</v>
      </c>
      <c r="C81" t="str">
        <f xml:space="preserve"> CONCATENATE("Name of Model - ", $C$2)</f>
        <v>Name of Model - PR24CA80</v>
      </c>
      <c r="D81" t="s">
        <v>281</v>
      </c>
      <c r="E81" t="s">
        <v>79</v>
      </c>
      <c r="F81" t="e">
        <f t="shared" ref="F81:M81" ca="1" si="19">MID(CELL("filename"),SEARCH("[",CELL("filename"))+1,SEARCH("]",CELL("filename"))-SEARCH("[",CELL("filename"))-1)</f>
        <v>#VALUE!</v>
      </c>
      <c r="G81" t="e">
        <f t="shared" ca="1" si="19"/>
        <v>#VALUE!</v>
      </c>
      <c r="H81" t="e">
        <f t="shared" ca="1" si="19"/>
        <v>#VALUE!</v>
      </c>
      <c r="I81" t="e">
        <f t="shared" ca="1" si="19"/>
        <v>#VALUE!</v>
      </c>
      <c r="J81" t="e">
        <f t="shared" ca="1" si="19"/>
        <v>#VALUE!</v>
      </c>
      <c r="K81" t="e">
        <f t="shared" ca="1" si="19"/>
        <v>#VALUE!</v>
      </c>
      <c r="L81" t="e">
        <f t="shared" ca="1" si="19"/>
        <v>#VALUE!</v>
      </c>
      <c r="M81" t="e">
        <f t="shared" ca="1" si="19"/>
        <v>#VALUE!</v>
      </c>
    </row>
    <row r="82" spans="1:13">
      <c r="A82" t="s">
        <v>111</v>
      </c>
      <c r="B82" t="str">
        <f xml:space="preserve"> CONCATENATE("PR24QA_",  $C$2, "_OUT3")</f>
        <v>PR24QA_PR24CA80_OUT3</v>
      </c>
      <c r="C82" t="str">
        <f xml:space="preserve"> CONCATENATE("F_Inputs time stamp - ", $C$2)</f>
        <v>F_Inputs time stamp - PR24CA80</v>
      </c>
      <c r="D82" t="s">
        <v>281</v>
      </c>
      <c r="E82" t="s">
        <v>79</v>
      </c>
      <c r="F82" t="str">
        <f>F_Inputs!$E$2</f>
        <v>Run on 05 Sep 2024 9:43</v>
      </c>
      <c r="G82" t="str">
        <f>F_Inputs!$E$2</f>
        <v>Run on 05 Sep 2024 9:43</v>
      </c>
      <c r="H82" t="str">
        <f>F_Inputs!$E$2</f>
        <v>Run on 05 Sep 2024 9:43</v>
      </c>
      <c r="I82" t="str">
        <f>F_Inputs!$E$2</f>
        <v>Run on 05 Sep 2024 9:43</v>
      </c>
      <c r="J82" t="str">
        <f>F_Inputs!$E$2</f>
        <v>Run on 05 Sep 2024 9:43</v>
      </c>
      <c r="K82" t="str">
        <f>F_Inputs!$E$2</f>
        <v>Run on 05 Sep 2024 9:43</v>
      </c>
      <c r="L82" t="str">
        <f>F_Inputs!$E$2</f>
        <v>Run on 05 Sep 2024 9:43</v>
      </c>
      <c r="M82" t="str">
        <f>F_Inputs!$E$2</f>
        <v>Run on 05 Sep 2024 9:43</v>
      </c>
    </row>
    <row r="83" spans="1:13">
      <c r="A83" t="s">
        <v>111</v>
      </c>
      <c r="B83" t="str">
        <f xml:space="preserve"> CONCATENATE("PR24QA_",  $C$2, "_OUT4")</f>
        <v>PR24QA_PR24CA80_OUT4</v>
      </c>
      <c r="C83" t="str">
        <f xml:space="preserve"> CONCATENATE("Model override switch for - ", $C$2)</f>
        <v>Model override switch for - PR24CA80</v>
      </c>
      <c r="D83" t="s">
        <v>102</v>
      </c>
      <c r="E83" t="s">
        <v>79</v>
      </c>
      <c r="F83">
        <f ca="1">IF(SUM('Input Override'!$F$7:$L$146)&gt;0,1,0)</f>
        <v>1</v>
      </c>
      <c r="G83">
        <f ca="1">IF(SUM('Input Override'!$F$7:$L$146)&gt;0,1,0)</f>
        <v>1</v>
      </c>
      <c r="H83">
        <f ca="1">IF(SUM('Input Override'!$F$7:$L$146)&gt;0,1,0)</f>
        <v>1</v>
      </c>
      <c r="I83">
        <f ca="1">IF(SUM('Input Override'!$F$7:$L$146)&gt;0,1,0)</f>
        <v>1</v>
      </c>
      <c r="J83">
        <f ca="1">IF(SUM('Input Override'!$F$7:$L$146)&gt;0,1,0)</f>
        <v>1</v>
      </c>
      <c r="K83">
        <f ca="1">IF(SUM('Input Override'!$F$7:$L$146)&gt;0,1,0)</f>
        <v>1</v>
      </c>
      <c r="L83">
        <f ca="1">IF(SUM('Input Override'!$F$7:$L$146)&gt;0,1,0)</f>
        <v>1</v>
      </c>
      <c r="M83">
        <f ca="1">IF(SUM('Input Override'!$F$7:$L$146)&gt;0,1,0)</f>
        <v>1</v>
      </c>
    </row>
    <row r="84" spans="1:13">
      <c r="A84" t="s">
        <v>111</v>
      </c>
      <c r="B84" t="str">
        <f>CONCATENATE("C_", $C$2, "_ENH_WW_ASSESSED")</f>
        <v>C_PR24CA80_ENH_WW_ASSESSED</v>
      </c>
      <c r="C84" t="str">
        <f>CONCATENATE("Total amount assessed - ", MID($C$5,31,200))</f>
        <v>Total amount assessed - Wastewater - Sludge treatment other - Totex</v>
      </c>
      <c r="D84" s="68" t="s">
        <v>85</v>
      </c>
      <c r="E84" t="s">
        <v>79</v>
      </c>
      <c r="F84">
        <f ca="1" xml:space="preserve"> SUMIFS(Allowance!$E$15:$E$25, Allowance!$B$15:$B$25, A84)</f>
        <v>0</v>
      </c>
    </row>
    <row r="85" spans="1:13">
      <c r="A85" t="s">
        <v>112</v>
      </c>
      <c r="B85" t="str">
        <f>CONCATENATE("C_", $C$2, "_ENH_WW_TOT")</f>
        <v>C_PR24CA80_ENH_WW_TOT</v>
      </c>
      <c r="C85" t="str">
        <f xml:space="preserve"> $C$5</f>
        <v>Total enhancement allowance - Wastewater - Sludge treatment other - Totex</v>
      </c>
      <c r="D85" t="s">
        <v>85</v>
      </c>
      <c r="E85" t="s">
        <v>79</v>
      </c>
      <c r="I85">
        <f ca="1" xml:space="preserve"> SUMIFS('Outputs to aggregator'!U$41:U$50, 'Outputs to aggregator'!$O$41:$O$50, $A85)</f>
        <v>0</v>
      </c>
      <c r="J85">
        <f ca="1" xml:space="preserve"> SUMIFS('Outputs to aggregator'!V$41:V$50, 'Outputs to aggregator'!$O$41:$O$50, $A85)</f>
        <v>0</v>
      </c>
      <c r="K85">
        <f ca="1" xml:space="preserve"> SUMIFS('Outputs to aggregator'!W$41:W$50, 'Outputs to aggregator'!$O$41:$O$50, $A85)</f>
        <v>2.0244499999999999</v>
      </c>
      <c r="L85">
        <f ca="1" xml:space="preserve"> SUMIFS('Outputs to aggregator'!X$41:X$50, 'Outputs to aggregator'!$O$41:$O$50, $A85)</f>
        <v>2.4044500000000002</v>
      </c>
      <c r="M85">
        <f ca="1" xml:space="preserve"> SUMIFS('Outputs to aggregator'!Y$41:Y$50, 'Outputs to aggregator'!$O$41:$O$50, $A85)</f>
        <v>1.33054264</v>
      </c>
    </row>
    <row r="86" spans="1:13">
      <c r="A86" t="s">
        <v>112</v>
      </c>
      <c r="B86" t="str">
        <f>CONCATENATE("C_", $C$2, "_ENH_WW_AP")</f>
        <v>C_PR24CA80_ENH_WW_AP</v>
      </c>
      <c r="C86" t="str">
        <f xml:space="preserve"> $C$6</f>
        <v>Total enhancement allowance - Wastewater - Sludge treatment other - Accelerated programme</v>
      </c>
      <c r="D86" t="s">
        <v>85</v>
      </c>
      <c r="E86" t="s">
        <v>79</v>
      </c>
      <c r="G86">
        <f ca="1" xml:space="preserve"> SUMIFS('Outputs to aggregator'!$R$41:$R$50, 'Outputs to aggregator'!$O$41:$O$50, $A86)</f>
        <v>0</v>
      </c>
      <c r="H86">
        <f ca="1" xml:space="preserve"> SUMIFS('Outputs to aggregator'!$T$41:$T$50, 'Outputs to aggregator'!$O$41:$O$50, $A86)</f>
        <v>0</v>
      </c>
    </row>
    <row r="87" spans="1:13">
      <c r="A87" t="s">
        <v>112</v>
      </c>
      <c r="B87" t="str">
        <f>CONCATENATE("C_", $C$2, "_ENH_WW_TE")</f>
        <v>C_PR24CA80_ENH_WW_TE</v>
      </c>
      <c r="C87" t="str">
        <f xml:space="preserve"> $C$7</f>
        <v>Total enhancement allowance - Wastewater - Sludge treatment other - Transition allowance</v>
      </c>
      <c r="D87" t="s">
        <v>85</v>
      </c>
      <c r="E87" t="s">
        <v>79</v>
      </c>
      <c r="G87">
        <f ca="1" xml:space="preserve"> SUMIFS('Outputs to aggregator'!$Q$41:$Q$50, 'Outputs to aggregator'!$O$41:$O$50, $A87)</f>
        <v>0</v>
      </c>
      <c r="H87">
        <f ca="1" xml:space="preserve"> SUMIFS('Outputs to aggregator'!$S$41:$S$50, 'Outputs to aggregator'!$O$41:$O$50, $A87)</f>
        <v>0</v>
      </c>
    </row>
    <row r="88" spans="1:13">
      <c r="A88" t="s">
        <v>112</v>
      </c>
      <c r="B88" t="str">
        <f xml:space="preserve"> CONCATENATE("PR24QA_",  $C$2, "_OUT1")</f>
        <v>PR24QA_PR24CA80_OUT1</v>
      </c>
      <c r="C88" t="str">
        <f xml:space="preserve"> CONCATENATE("Date &amp; Time for Model - ", $C$2)</f>
        <v>Date &amp; Time for Model - PR24CA80</v>
      </c>
      <c r="D88" t="s">
        <v>281</v>
      </c>
      <c r="E88" t="s">
        <v>79</v>
      </c>
      <c r="F88" t="str">
        <f t="shared" ref="F88:M88" ca="1" si="20">CONCATENATE("[…]", TEXT(NOW(),"dd/mm/yyy hh:mm:ss"))</f>
        <v>[…]16/12/2024 14:58:59</v>
      </c>
      <c r="G88" t="str">
        <f t="shared" ca="1" si="20"/>
        <v>[…]16/12/2024 14:58:59</v>
      </c>
      <c r="H88" t="str">
        <f t="shared" ca="1" si="20"/>
        <v>[…]16/12/2024 14:58:59</v>
      </c>
      <c r="I88" t="str">
        <f t="shared" ca="1" si="20"/>
        <v>[…]16/12/2024 14:58:59</v>
      </c>
      <c r="J88" t="str">
        <f t="shared" ca="1" si="20"/>
        <v>[…]16/12/2024 14:58:59</v>
      </c>
      <c r="K88" t="str">
        <f t="shared" ca="1" si="20"/>
        <v>[…]16/12/2024 14:58:59</v>
      </c>
      <c r="L88" t="str">
        <f t="shared" ca="1" si="20"/>
        <v>[…]16/12/2024 14:58:59</v>
      </c>
      <c r="M88" t="str">
        <f t="shared" ca="1" si="20"/>
        <v>[…]16/12/2024 14:58:59</v>
      </c>
    </row>
    <row r="89" spans="1:13">
      <c r="A89" t="s">
        <v>112</v>
      </c>
      <c r="B89" t="str">
        <f xml:space="preserve"> CONCATENATE("PR24QA_",  $C$2, "_OUT2")</f>
        <v>PR24QA_PR24CA80_OUT2</v>
      </c>
      <c r="C89" t="str">
        <f xml:space="preserve"> CONCATENATE("Name of Model - ", $C$2)</f>
        <v>Name of Model - PR24CA80</v>
      </c>
      <c r="D89" t="s">
        <v>281</v>
      </c>
      <c r="E89" t="s">
        <v>79</v>
      </c>
      <c r="F89" t="e">
        <f t="shared" ref="F89:M89" ca="1" si="21">MID(CELL("filename"),SEARCH("[",CELL("filename"))+1,SEARCH("]",CELL("filename"))-SEARCH("[",CELL("filename"))-1)</f>
        <v>#VALUE!</v>
      </c>
      <c r="G89" t="e">
        <f t="shared" ca="1" si="21"/>
        <v>#VALUE!</v>
      </c>
      <c r="H89" t="e">
        <f t="shared" ca="1" si="21"/>
        <v>#VALUE!</v>
      </c>
      <c r="I89" t="e">
        <f t="shared" ca="1" si="21"/>
        <v>#VALUE!</v>
      </c>
      <c r="J89" t="e">
        <f t="shared" ca="1" si="21"/>
        <v>#VALUE!</v>
      </c>
      <c r="K89" t="e">
        <f t="shared" ca="1" si="21"/>
        <v>#VALUE!</v>
      </c>
      <c r="L89" t="e">
        <f t="shared" ca="1" si="21"/>
        <v>#VALUE!</v>
      </c>
      <c r="M89" t="e">
        <f t="shared" ca="1" si="21"/>
        <v>#VALUE!</v>
      </c>
    </row>
    <row r="90" spans="1:13">
      <c r="A90" t="s">
        <v>112</v>
      </c>
      <c r="B90" t="str">
        <f xml:space="preserve"> CONCATENATE("PR24QA_",  $C$2, "_OUT3")</f>
        <v>PR24QA_PR24CA80_OUT3</v>
      </c>
      <c r="C90" t="str">
        <f xml:space="preserve"> CONCATENATE("F_Inputs time stamp - ", $C$2)</f>
        <v>F_Inputs time stamp - PR24CA80</v>
      </c>
      <c r="D90" t="s">
        <v>281</v>
      </c>
      <c r="E90" t="s">
        <v>79</v>
      </c>
      <c r="F90" t="str">
        <f>F_Inputs!$E$2</f>
        <v>Run on 05 Sep 2024 9:43</v>
      </c>
      <c r="G90" t="str">
        <f>F_Inputs!$E$2</f>
        <v>Run on 05 Sep 2024 9:43</v>
      </c>
      <c r="H90" t="str">
        <f>F_Inputs!$E$2</f>
        <v>Run on 05 Sep 2024 9:43</v>
      </c>
      <c r="I90" t="str">
        <f>F_Inputs!$E$2</f>
        <v>Run on 05 Sep 2024 9:43</v>
      </c>
      <c r="J90" t="str">
        <f>F_Inputs!$E$2</f>
        <v>Run on 05 Sep 2024 9:43</v>
      </c>
      <c r="K90" t="str">
        <f>F_Inputs!$E$2</f>
        <v>Run on 05 Sep 2024 9:43</v>
      </c>
      <c r="L90" t="str">
        <f>F_Inputs!$E$2</f>
        <v>Run on 05 Sep 2024 9:43</v>
      </c>
      <c r="M90" t="str">
        <f>F_Inputs!$E$2</f>
        <v>Run on 05 Sep 2024 9:43</v>
      </c>
    </row>
    <row r="91" spans="1:13">
      <c r="A91" t="s">
        <v>112</v>
      </c>
      <c r="B91" t="str">
        <f xml:space="preserve"> CONCATENATE("PR24QA_",  $C$2, "_OUT4")</f>
        <v>PR24QA_PR24CA80_OUT4</v>
      </c>
      <c r="C91" t="str">
        <f xml:space="preserve"> CONCATENATE("Model override switch for - ", $C$2)</f>
        <v>Model override switch for - PR24CA80</v>
      </c>
      <c r="D91" t="s">
        <v>102</v>
      </c>
      <c r="E91" t="s">
        <v>79</v>
      </c>
      <c r="F91">
        <f ca="1">IF(SUM('Input Override'!$F$7:$L$146)&gt;0,1,0)</f>
        <v>1</v>
      </c>
      <c r="G91">
        <f ca="1">IF(SUM('Input Override'!$F$7:$L$146)&gt;0,1,0)</f>
        <v>1</v>
      </c>
      <c r="H91">
        <f ca="1">IF(SUM('Input Override'!$F$7:$L$146)&gt;0,1,0)</f>
        <v>1</v>
      </c>
      <c r="I91">
        <f ca="1">IF(SUM('Input Override'!$F$7:$L$146)&gt;0,1,0)</f>
        <v>1</v>
      </c>
      <c r="J91">
        <f ca="1">IF(SUM('Input Override'!$F$7:$L$146)&gt;0,1,0)</f>
        <v>1</v>
      </c>
      <c r="K91">
        <f ca="1">IF(SUM('Input Override'!$F$7:$L$146)&gt;0,1,0)</f>
        <v>1</v>
      </c>
      <c r="L91">
        <f ca="1">IF(SUM('Input Override'!$F$7:$L$146)&gt;0,1,0)</f>
        <v>1</v>
      </c>
      <c r="M91">
        <f ca="1">IF(SUM('Input Override'!$F$7:$L$146)&gt;0,1,0)</f>
        <v>1</v>
      </c>
    </row>
    <row r="92" spans="1:13">
      <c r="A92" t="s">
        <v>112</v>
      </c>
      <c r="B92" t="str">
        <f>CONCATENATE("C_", $C$2, "_ENH_WW_ASSESSED")</f>
        <v>C_PR24CA80_ENH_WW_ASSESSED</v>
      </c>
      <c r="C92" t="str">
        <f>CONCATENATE("Total amount assessed - ", MID($C$5,31,200))</f>
        <v>Total amount assessed - Wastewater - Sludge treatment other - Totex</v>
      </c>
      <c r="D92" s="68" t="s">
        <v>85</v>
      </c>
      <c r="E92" t="s">
        <v>79</v>
      </c>
      <c r="F92">
        <f ca="1" xml:space="preserve"> SUMIFS(Allowance!$E$15:$E$25, Allowance!$B$15:$B$25, A92)</f>
        <v>6.0625711999999998</v>
      </c>
    </row>
  </sheetData>
  <mergeCells count="1">
    <mergeCell ref="A1:AF1"/>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5D068-FC45-43A8-9504-96C08A6858B5}">
  <sheetPr>
    <tabColor rgb="FFFFDB8E"/>
  </sheetPr>
  <dimension ref="A1:M735"/>
  <sheetViews>
    <sheetView zoomScale="80" zoomScaleNormal="80" workbookViewId="0"/>
  </sheetViews>
  <sheetFormatPr defaultRowHeight="12.75"/>
  <cols>
    <col min="2" max="2" width="50" bestFit="1" customWidth="1"/>
  </cols>
  <sheetData>
    <row r="1" spans="1:13" ht="14.25">
      <c r="A1" t="s">
        <v>282</v>
      </c>
      <c r="M1" s="4"/>
    </row>
    <row r="2" spans="1:13" ht="14.25">
      <c r="C2" s="35" t="s">
        <v>283</v>
      </c>
      <c r="E2" s="35" t="s">
        <v>284</v>
      </c>
      <c r="M2" s="4"/>
    </row>
    <row r="3" spans="1:13" ht="14.25">
      <c r="M3" s="4"/>
    </row>
    <row r="4" spans="1:13" ht="14.25">
      <c r="A4" s="41" t="s">
        <v>113</v>
      </c>
      <c r="B4" s="41" t="s">
        <v>114</v>
      </c>
      <c r="C4" s="41" t="s">
        <v>115</v>
      </c>
      <c r="D4" s="41" t="s">
        <v>116</v>
      </c>
      <c r="E4" s="41" t="s">
        <v>117</v>
      </c>
      <c r="F4" s="41" t="s">
        <v>72</v>
      </c>
      <c r="G4" s="41" t="s">
        <v>73</v>
      </c>
      <c r="H4" s="41" t="s">
        <v>74</v>
      </c>
      <c r="I4" s="41" t="s">
        <v>75</v>
      </c>
      <c r="J4" s="41" t="s">
        <v>76</v>
      </c>
      <c r="K4" s="41" t="s">
        <v>77</v>
      </c>
      <c r="L4" s="41" t="s">
        <v>78</v>
      </c>
      <c r="M4" s="74" t="s">
        <v>120</v>
      </c>
    </row>
    <row r="5" spans="1:13" ht="14.25">
      <c r="A5" t="s">
        <v>82</v>
      </c>
      <c r="B5" t="s">
        <v>285</v>
      </c>
      <c r="C5" t="s">
        <v>286</v>
      </c>
      <c r="D5" t="s">
        <v>85</v>
      </c>
      <c r="E5" t="s">
        <v>79</v>
      </c>
      <c r="F5" s="34">
        <v>2.6006707295150466</v>
      </c>
      <c r="G5" s="34">
        <v>49.761716703240708</v>
      </c>
      <c r="H5" s="34">
        <v>294.71861771174355</v>
      </c>
      <c r="I5" s="34">
        <v>578.99972985522754</v>
      </c>
      <c r="J5" s="34">
        <v>672.22880136540618</v>
      </c>
      <c r="K5" s="34">
        <v>754.70198850771737</v>
      </c>
      <c r="L5" s="34">
        <v>457.11422546866174</v>
      </c>
      <c r="M5" s="75">
        <f>SUM(F5:L5)</f>
        <v>2810.1257503415118</v>
      </c>
    </row>
    <row r="6" spans="1:13" ht="14.25">
      <c r="A6" t="s">
        <v>82</v>
      </c>
      <c r="B6" t="s">
        <v>287</v>
      </c>
      <c r="C6" t="s">
        <v>288</v>
      </c>
      <c r="D6" t="s">
        <v>85</v>
      </c>
      <c r="E6" t="s">
        <v>79</v>
      </c>
      <c r="F6" s="34">
        <v>1E-3</v>
      </c>
      <c r="G6" s="34">
        <v>8.9569029101495678E-3</v>
      </c>
      <c r="H6" s="34">
        <v>4.9857506832860743</v>
      </c>
      <c r="I6" s="34">
        <v>0.64135210860864778</v>
      </c>
      <c r="J6" s="34">
        <v>7.8330780676334512E-3</v>
      </c>
      <c r="K6" s="34">
        <v>7.7752298213024399E-3</v>
      </c>
      <c r="L6" s="34">
        <v>7.725202115265806E-3</v>
      </c>
      <c r="M6" s="75">
        <f t="shared" ref="M6:M69" si="0">SUM(F6:L6)</f>
        <v>5.6603932048090728</v>
      </c>
    </row>
    <row r="7" spans="1:13" ht="14.25">
      <c r="A7" t="s">
        <v>82</v>
      </c>
      <c r="B7" t="s">
        <v>289</v>
      </c>
      <c r="C7" t="s">
        <v>290</v>
      </c>
      <c r="D7" t="s">
        <v>85</v>
      </c>
      <c r="E7" t="s">
        <v>79</v>
      </c>
      <c r="F7" s="34">
        <v>0.52900000000000003</v>
      </c>
      <c r="G7" s="34">
        <v>10.942349721899388</v>
      </c>
      <c r="H7" s="34">
        <v>20.023226373459384</v>
      </c>
      <c r="I7" s="34">
        <v>11.38966471217293</v>
      </c>
      <c r="J7" s="34">
        <v>0.74022587739136103</v>
      </c>
      <c r="K7" s="34">
        <v>0.87179764371353607</v>
      </c>
      <c r="L7" s="34">
        <v>0.95406246123532701</v>
      </c>
      <c r="M7" s="75">
        <f t="shared" si="0"/>
        <v>45.450326789871923</v>
      </c>
    </row>
    <row r="8" spans="1:13" ht="14.25">
      <c r="A8" t="s">
        <v>82</v>
      </c>
      <c r="B8" t="s">
        <v>291</v>
      </c>
      <c r="C8" t="s">
        <v>292</v>
      </c>
      <c r="D8" t="s">
        <v>85</v>
      </c>
      <c r="E8" t="s">
        <v>79</v>
      </c>
      <c r="F8" s="34">
        <v>0</v>
      </c>
      <c r="G8" s="34">
        <v>0</v>
      </c>
      <c r="H8" s="34">
        <v>0</v>
      </c>
      <c r="I8" s="34">
        <v>15.359595532045594</v>
      </c>
      <c r="J8" s="34">
        <v>15.265347992533927</v>
      </c>
      <c r="K8" s="34">
        <v>22.664162525986146</v>
      </c>
      <c r="L8" s="34">
        <v>22.518335831923668</v>
      </c>
      <c r="M8" s="75">
        <f t="shared" si="0"/>
        <v>75.807441882489329</v>
      </c>
    </row>
    <row r="9" spans="1:13" ht="14.25">
      <c r="A9" t="s">
        <v>82</v>
      </c>
      <c r="B9" t="s">
        <v>293</v>
      </c>
      <c r="C9" t="s">
        <v>294</v>
      </c>
      <c r="D9" t="s">
        <v>85</v>
      </c>
      <c r="E9" t="s">
        <v>79</v>
      </c>
      <c r="F9" s="34">
        <v>1E-3</v>
      </c>
      <c r="G9" s="34">
        <v>2.3885074427065524E-2</v>
      </c>
      <c r="H9" s="34">
        <v>2.4938657569555684</v>
      </c>
      <c r="I9" s="34">
        <v>4.4278910171145425</v>
      </c>
      <c r="J9" s="34">
        <v>5.4518223350728814</v>
      </c>
      <c r="K9" s="34">
        <v>5.6185754496186755</v>
      </c>
      <c r="L9" s="34">
        <v>5.4337140378250863</v>
      </c>
      <c r="M9" s="75">
        <f t="shared" si="0"/>
        <v>23.450753671013821</v>
      </c>
    </row>
    <row r="10" spans="1:13" ht="14.25">
      <c r="A10" t="s">
        <v>82</v>
      </c>
      <c r="B10" t="s">
        <v>295</v>
      </c>
      <c r="C10" t="s">
        <v>296</v>
      </c>
      <c r="D10" t="s">
        <v>85</v>
      </c>
      <c r="E10" t="s">
        <v>79</v>
      </c>
      <c r="F10" s="34">
        <v>0</v>
      </c>
      <c r="G10" s="34">
        <v>0</v>
      </c>
      <c r="H10" s="34">
        <v>0</v>
      </c>
      <c r="I10" s="34">
        <v>0</v>
      </c>
      <c r="J10" s="34">
        <v>0</v>
      </c>
      <c r="K10" s="34">
        <v>0</v>
      </c>
      <c r="L10" s="34">
        <v>0</v>
      </c>
      <c r="M10" s="75">
        <f t="shared" si="0"/>
        <v>0</v>
      </c>
    </row>
    <row r="11" spans="1:13" ht="14.25">
      <c r="A11" t="s">
        <v>82</v>
      </c>
      <c r="B11" t="s">
        <v>297</v>
      </c>
      <c r="C11" t="s">
        <v>298</v>
      </c>
      <c r="D11" t="s">
        <v>85</v>
      </c>
      <c r="E11" t="s">
        <v>79</v>
      </c>
      <c r="F11" s="34">
        <v>0.23053427813112193</v>
      </c>
      <c r="G11" s="34">
        <v>12.438863362028282</v>
      </c>
      <c r="H11" s="34">
        <v>100.07170052947899</v>
      </c>
      <c r="I11" s="34">
        <v>187.03139906285645</v>
      </c>
      <c r="J11" s="34">
        <v>147.87858064944902</v>
      </c>
      <c r="K11" s="34">
        <v>148.81867613754298</v>
      </c>
      <c r="L11" s="34">
        <v>93.191397441183824</v>
      </c>
      <c r="M11" s="75">
        <f t="shared" si="0"/>
        <v>689.66115146067068</v>
      </c>
    </row>
    <row r="12" spans="1:13" ht="14.25">
      <c r="A12" t="s">
        <v>82</v>
      </c>
      <c r="B12" t="s">
        <v>299</v>
      </c>
      <c r="C12" t="s">
        <v>300</v>
      </c>
      <c r="D12" t="s">
        <v>85</v>
      </c>
      <c r="E12" t="s">
        <v>79</v>
      </c>
      <c r="F12" s="34">
        <v>0</v>
      </c>
      <c r="G12" s="34">
        <v>0</v>
      </c>
      <c r="H12" s="34">
        <v>2.2561660819478893</v>
      </c>
      <c r="I12" s="34">
        <v>7.8745428634545647</v>
      </c>
      <c r="J12" s="34">
        <v>13.146842401764292</v>
      </c>
      <c r="K12" s="34">
        <v>12.603647540331254</v>
      </c>
      <c r="L12" s="34">
        <v>6.4408872636028658</v>
      </c>
      <c r="M12" s="75">
        <f t="shared" si="0"/>
        <v>42.322086151100869</v>
      </c>
    </row>
    <row r="13" spans="1:13" ht="14.25">
      <c r="A13" t="s">
        <v>82</v>
      </c>
      <c r="B13" t="s">
        <v>301</v>
      </c>
      <c r="C13" t="s">
        <v>302</v>
      </c>
      <c r="D13" t="s">
        <v>85</v>
      </c>
      <c r="E13" t="s">
        <v>79</v>
      </c>
      <c r="F13" s="34">
        <v>1.7099999999999997E-2</v>
      </c>
      <c r="G13" s="34">
        <v>1.6122425238269223E-2</v>
      </c>
      <c r="H13" s="34">
        <v>4.1422139616025717</v>
      </c>
      <c r="I13" s="34">
        <v>5.8138420868390366</v>
      </c>
      <c r="J13" s="34">
        <v>4.1135409472177065</v>
      </c>
      <c r="K13" s="34">
        <v>4.0910343608510438</v>
      </c>
      <c r="L13" s="34">
        <v>4.3723678322140049</v>
      </c>
      <c r="M13" s="75">
        <f t="shared" si="0"/>
        <v>22.566221613962632</v>
      </c>
    </row>
    <row r="14" spans="1:13" ht="14.25">
      <c r="A14" t="s">
        <v>82</v>
      </c>
      <c r="B14" t="s">
        <v>303</v>
      </c>
      <c r="C14" t="s">
        <v>304</v>
      </c>
      <c r="D14" t="s">
        <v>85</v>
      </c>
      <c r="E14" t="s">
        <v>79</v>
      </c>
      <c r="F14" s="34">
        <v>0</v>
      </c>
      <c r="G14" s="34">
        <v>0</v>
      </c>
      <c r="H14" s="34">
        <v>6.1980190258252374</v>
      </c>
      <c r="I14" s="34">
        <v>8.6419979980262038</v>
      </c>
      <c r="J14" s="34">
        <v>16.303572863020573</v>
      </c>
      <c r="K14" s="34">
        <v>18.844241375654125</v>
      </c>
      <c r="L14" s="34">
        <v>12.80645380658189</v>
      </c>
      <c r="M14" s="75">
        <f t="shared" si="0"/>
        <v>62.794285069108035</v>
      </c>
    </row>
    <row r="15" spans="1:13" ht="14.25">
      <c r="A15" t="s">
        <v>82</v>
      </c>
      <c r="B15" t="s">
        <v>305</v>
      </c>
      <c r="C15" t="s">
        <v>306</v>
      </c>
      <c r="D15" t="s">
        <v>85</v>
      </c>
      <c r="E15" t="s">
        <v>79</v>
      </c>
      <c r="F15" s="34">
        <v>0</v>
      </c>
      <c r="G15" s="34">
        <v>0</v>
      </c>
      <c r="H15" s="34">
        <v>1.7282747203683351</v>
      </c>
      <c r="I15" s="34">
        <v>4.0392375503770444</v>
      </c>
      <c r="J15" s="34">
        <v>0.59433479838168801</v>
      </c>
      <c r="K15" s="34">
        <v>0.25852639155830615</v>
      </c>
      <c r="L15" s="34">
        <v>0.2587942708614045</v>
      </c>
      <c r="M15" s="75">
        <f t="shared" si="0"/>
        <v>6.8791677315467785</v>
      </c>
    </row>
    <row r="16" spans="1:13" ht="14.25">
      <c r="A16" t="s">
        <v>82</v>
      </c>
      <c r="B16" t="s">
        <v>307</v>
      </c>
      <c r="C16" t="s">
        <v>308</v>
      </c>
      <c r="D16" t="s">
        <v>85</v>
      </c>
      <c r="E16" t="s">
        <v>79</v>
      </c>
      <c r="F16" s="34">
        <v>1.1293968144251929</v>
      </c>
      <c r="G16" s="34">
        <v>18.732181380877655</v>
      </c>
      <c r="H16" s="34">
        <v>46.968527226671625</v>
      </c>
      <c r="I16" s="34">
        <v>127.48780001536285</v>
      </c>
      <c r="J16" s="34">
        <v>241.77450945740324</v>
      </c>
      <c r="K16" s="34">
        <v>318.07312139841122</v>
      </c>
      <c r="L16" s="34">
        <v>175.13466719426216</v>
      </c>
      <c r="M16" s="75">
        <f t="shared" si="0"/>
        <v>929.30020348741402</v>
      </c>
    </row>
    <row r="17" spans="1:13" ht="14.25">
      <c r="A17" t="s">
        <v>82</v>
      </c>
      <c r="B17" t="s">
        <v>309</v>
      </c>
      <c r="C17" t="s">
        <v>310</v>
      </c>
      <c r="D17" t="s">
        <v>85</v>
      </c>
      <c r="E17" t="s">
        <v>79</v>
      </c>
      <c r="F17" s="34">
        <v>2.4713952545122691E-2</v>
      </c>
      <c r="G17" s="34">
        <v>0.35636303383754442</v>
      </c>
      <c r="H17" s="34">
        <v>3.8189679523302651</v>
      </c>
      <c r="I17" s="34">
        <v>8.7624627621568649</v>
      </c>
      <c r="J17" s="34">
        <v>4.3755885637703935</v>
      </c>
      <c r="K17" s="34">
        <v>4.658731488149348</v>
      </c>
      <c r="L17" s="34">
        <v>1.9097331188884898</v>
      </c>
      <c r="M17" s="75">
        <f t="shared" si="0"/>
        <v>23.906560871678025</v>
      </c>
    </row>
    <row r="18" spans="1:13" ht="14.25">
      <c r="A18" t="s">
        <v>82</v>
      </c>
      <c r="B18" t="s">
        <v>311</v>
      </c>
      <c r="C18" t="s">
        <v>312</v>
      </c>
      <c r="D18" t="s">
        <v>85</v>
      </c>
      <c r="E18" t="s">
        <v>79</v>
      </c>
      <c r="F18" s="34">
        <v>0.57765472081181202</v>
      </c>
      <c r="G18" s="34">
        <v>3.2651273704442807</v>
      </c>
      <c r="H18" s="34">
        <v>1.7052720521171871</v>
      </c>
      <c r="I18" s="34">
        <v>4.0125936751283415</v>
      </c>
      <c r="J18" s="34">
        <v>8.5278511024641848</v>
      </c>
      <c r="K18" s="34">
        <v>11.515325136523812</v>
      </c>
      <c r="L18" s="34">
        <v>6.1643001168704785</v>
      </c>
      <c r="M18" s="75">
        <f t="shared" si="0"/>
        <v>35.768124174360096</v>
      </c>
    </row>
    <row r="19" spans="1:13" ht="14.25">
      <c r="A19" t="s">
        <v>82</v>
      </c>
      <c r="B19" t="s">
        <v>313</v>
      </c>
      <c r="C19" t="s">
        <v>314</v>
      </c>
      <c r="D19" t="s">
        <v>85</v>
      </c>
      <c r="E19" t="s">
        <v>79</v>
      </c>
      <c r="F19" s="34">
        <v>0</v>
      </c>
      <c r="G19" s="34">
        <v>0</v>
      </c>
      <c r="H19" s="34">
        <v>0</v>
      </c>
      <c r="I19" s="34">
        <v>0</v>
      </c>
      <c r="J19" s="34">
        <v>0</v>
      </c>
      <c r="K19" s="34">
        <v>0</v>
      </c>
      <c r="L19" s="34">
        <v>0</v>
      </c>
      <c r="M19" s="75">
        <f t="shared" si="0"/>
        <v>0</v>
      </c>
    </row>
    <row r="20" spans="1:13" ht="14.25">
      <c r="A20" t="s">
        <v>82</v>
      </c>
      <c r="B20" t="s">
        <v>315</v>
      </c>
      <c r="C20" t="s">
        <v>316</v>
      </c>
      <c r="D20" t="s">
        <v>85</v>
      </c>
      <c r="E20" t="s">
        <v>79</v>
      </c>
      <c r="F20" s="34">
        <v>0</v>
      </c>
      <c r="G20" s="34">
        <v>0</v>
      </c>
      <c r="H20" s="34">
        <v>0</v>
      </c>
      <c r="I20" s="34">
        <v>0</v>
      </c>
      <c r="J20" s="34">
        <v>0</v>
      </c>
      <c r="K20" s="34">
        <v>0</v>
      </c>
      <c r="L20" s="34">
        <v>0</v>
      </c>
      <c r="M20" s="75">
        <f t="shared" si="0"/>
        <v>0</v>
      </c>
    </row>
    <row r="21" spans="1:13" ht="14.25">
      <c r="A21" t="s">
        <v>82</v>
      </c>
      <c r="B21" t="s">
        <v>317</v>
      </c>
      <c r="C21" t="s">
        <v>318</v>
      </c>
      <c r="D21" t="s">
        <v>85</v>
      </c>
      <c r="E21" t="s">
        <v>79</v>
      </c>
      <c r="F21" s="34">
        <v>0</v>
      </c>
      <c r="G21" s="34">
        <v>0</v>
      </c>
      <c r="H21" s="34">
        <v>0</v>
      </c>
      <c r="I21" s="34">
        <v>0</v>
      </c>
      <c r="J21" s="34">
        <v>0</v>
      </c>
      <c r="K21" s="34">
        <v>0</v>
      </c>
      <c r="L21" s="34">
        <v>0</v>
      </c>
      <c r="M21" s="75">
        <f t="shared" si="0"/>
        <v>0</v>
      </c>
    </row>
    <row r="22" spans="1:13" ht="14.25">
      <c r="A22" t="s">
        <v>82</v>
      </c>
      <c r="B22" t="s">
        <v>319</v>
      </c>
      <c r="C22" t="s">
        <v>320</v>
      </c>
      <c r="D22" t="s">
        <v>85</v>
      </c>
      <c r="E22" t="s">
        <v>79</v>
      </c>
      <c r="F22" s="34">
        <v>0</v>
      </c>
      <c r="G22" s="34">
        <v>0</v>
      </c>
      <c r="H22" s="34">
        <v>0</v>
      </c>
      <c r="I22" s="34">
        <v>0.9290246365867203</v>
      </c>
      <c r="J22" s="34">
        <v>7.2455972125609419E-2</v>
      </c>
      <c r="K22" s="34">
        <v>2.2353785736244514E-2</v>
      </c>
      <c r="L22" s="34">
        <v>3.862601057632903E-3</v>
      </c>
      <c r="M22" s="75">
        <f t="shared" si="0"/>
        <v>1.0276969955062072</v>
      </c>
    </row>
    <row r="23" spans="1:13" ht="14.25">
      <c r="A23" t="s">
        <v>82</v>
      </c>
      <c r="B23" t="s">
        <v>321</v>
      </c>
      <c r="C23" t="s">
        <v>322</v>
      </c>
      <c r="D23" t="s">
        <v>85</v>
      </c>
      <c r="E23" t="s">
        <v>79</v>
      </c>
      <c r="F23" s="34">
        <v>9.0270963601796733E-2</v>
      </c>
      <c r="G23" s="34">
        <v>8.7204681076915938E-2</v>
      </c>
      <c r="H23" s="34">
        <v>38.435108332066108</v>
      </c>
      <c r="I23" s="34">
        <v>49.111579403037133</v>
      </c>
      <c r="J23" s="34">
        <v>38.91175980932244</v>
      </c>
      <c r="K23" s="34">
        <v>37.173783615573413</v>
      </c>
      <c r="L23" s="34">
        <v>16.954828178992678</v>
      </c>
      <c r="M23" s="75">
        <f t="shared" si="0"/>
        <v>180.7645349836705</v>
      </c>
    </row>
    <row r="24" spans="1:13" ht="14.25">
      <c r="A24" t="s">
        <v>82</v>
      </c>
      <c r="B24" t="s">
        <v>323</v>
      </c>
      <c r="C24" t="s">
        <v>324</v>
      </c>
      <c r="D24" t="s">
        <v>85</v>
      </c>
      <c r="E24" t="s">
        <v>79</v>
      </c>
      <c r="F24" s="34">
        <v>0</v>
      </c>
      <c r="G24" s="34">
        <v>0</v>
      </c>
      <c r="H24" s="34">
        <v>0</v>
      </c>
      <c r="I24" s="34">
        <v>0</v>
      </c>
      <c r="J24" s="34">
        <v>0</v>
      </c>
      <c r="K24" s="34">
        <v>0</v>
      </c>
      <c r="L24" s="34">
        <v>0</v>
      </c>
      <c r="M24" s="75">
        <f t="shared" si="0"/>
        <v>0</v>
      </c>
    </row>
    <row r="25" spans="1:13" ht="14.25">
      <c r="A25" t="s">
        <v>82</v>
      </c>
      <c r="B25" t="s">
        <v>325</v>
      </c>
      <c r="C25" t="s">
        <v>326</v>
      </c>
      <c r="D25" t="s">
        <v>85</v>
      </c>
      <c r="E25" t="s">
        <v>79</v>
      </c>
      <c r="F25" s="34">
        <v>0</v>
      </c>
      <c r="G25" s="34">
        <v>0</v>
      </c>
      <c r="H25" s="34">
        <v>0</v>
      </c>
      <c r="I25" s="34">
        <v>0</v>
      </c>
      <c r="J25" s="34">
        <v>0</v>
      </c>
      <c r="K25" s="34">
        <v>0</v>
      </c>
      <c r="L25" s="34">
        <v>0</v>
      </c>
      <c r="M25" s="75">
        <f t="shared" si="0"/>
        <v>0</v>
      </c>
    </row>
    <row r="26" spans="1:13" ht="14.25">
      <c r="A26" t="s">
        <v>82</v>
      </c>
      <c r="B26" t="s">
        <v>327</v>
      </c>
      <c r="C26" t="s">
        <v>328</v>
      </c>
      <c r="D26" t="s">
        <v>85</v>
      </c>
      <c r="E26" t="s">
        <v>79</v>
      </c>
      <c r="F26" s="34">
        <v>0</v>
      </c>
      <c r="G26" s="34">
        <v>0</v>
      </c>
      <c r="H26" s="34">
        <v>0</v>
      </c>
      <c r="I26" s="34">
        <v>0</v>
      </c>
      <c r="J26" s="34">
        <v>0</v>
      </c>
      <c r="K26" s="34">
        <v>0</v>
      </c>
      <c r="L26" s="34">
        <v>0</v>
      </c>
      <c r="M26" s="75">
        <f t="shared" si="0"/>
        <v>0</v>
      </c>
    </row>
    <row r="27" spans="1:13" ht="14.25">
      <c r="A27" t="s">
        <v>82</v>
      </c>
      <c r="B27" t="s">
        <v>329</v>
      </c>
      <c r="C27" t="s">
        <v>330</v>
      </c>
      <c r="D27" t="s">
        <v>85</v>
      </c>
      <c r="E27" t="s">
        <v>79</v>
      </c>
      <c r="F27" s="34">
        <v>0</v>
      </c>
      <c r="G27" s="34">
        <v>3.8906627505011464</v>
      </c>
      <c r="H27" s="34">
        <v>12.56172350178413</v>
      </c>
      <c r="I27" s="34">
        <v>9.6529218653285138</v>
      </c>
      <c r="J27" s="34">
        <v>0.37794954517685808</v>
      </c>
      <c r="K27" s="34">
        <v>2.1315814842819214E-3</v>
      </c>
      <c r="L27" s="34">
        <v>0</v>
      </c>
      <c r="M27" s="75">
        <f t="shared" si="0"/>
        <v>26.485389244274927</v>
      </c>
    </row>
    <row r="28" spans="1:13" ht="14.25">
      <c r="A28" t="s">
        <v>82</v>
      </c>
      <c r="B28" t="s">
        <v>331</v>
      </c>
      <c r="C28" t="s">
        <v>332</v>
      </c>
      <c r="D28" t="s">
        <v>85</v>
      </c>
      <c r="E28" t="s">
        <v>79</v>
      </c>
      <c r="F28" s="34">
        <v>0</v>
      </c>
      <c r="G28" s="34">
        <v>0</v>
      </c>
      <c r="H28" s="34">
        <v>0</v>
      </c>
      <c r="I28" s="34">
        <v>0</v>
      </c>
      <c r="J28" s="34">
        <v>0</v>
      </c>
      <c r="K28" s="34">
        <v>0</v>
      </c>
      <c r="L28" s="34">
        <v>0</v>
      </c>
      <c r="M28" s="75">
        <f t="shared" si="0"/>
        <v>0</v>
      </c>
    </row>
    <row r="29" spans="1:13" ht="14.25">
      <c r="A29" t="s">
        <v>82</v>
      </c>
      <c r="B29" t="s">
        <v>333</v>
      </c>
      <c r="C29" t="s">
        <v>334</v>
      </c>
      <c r="D29" t="s">
        <v>85</v>
      </c>
      <c r="E29" t="s">
        <v>79</v>
      </c>
      <c r="F29" s="34">
        <v>0</v>
      </c>
      <c r="G29" s="34">
        <v>0</v>
      </c>
      <c r="H29" s="34">
        <v>0</v>
      </c>
      <c r="I29" s="34">
        <v>0</v>
      </c>
      <c r="J29" s="34">
        <v>0</v>
      </c>
      <c r="K29" s="34">
        <v>0</v>
      </c>
      <c r="L29" s="34">
        <v>0</v>
      </c>
      <c r="M29" s="75">
        <f t="shared" si="0"/>
        <v>0</v>
      </c>
    </row>
    <row r="30" spans="1:13" ht="14.25">
      <c r="A30" t="s">
        <v>82</v>
      </c>
      <c r="B30" t="s">
        <v>335</v>
      </c>
      <c r="C30" t="s">
        <v>336</v>
      </c>
      <c r="D30" t="s">
        <v>85</v>
      </c>
      <c r="E30" t="s">
        <v>79</v>
      </c>
      <c r="F30" s="34">
        <v>0</v>
      </c>
      <c r="G30" s="34">
        <v>0</v>
      </c>
      <c r="H30" s="34">
        <v>0</v>
      </c>
      <c r="I30" s="34">
        <v>0</v>
      </c>
      <c r="J30" s="34">
        <v>0</v>
      </c>
      <c r="K30" s="34">
        <v>0</v>
      </c>
      <c r="L30" s="34">
        <v>0</v>
      </c>
      <c r="M30" s="75">
        <f t="shared" si="0"/>
        <v>0</v>
      </c>
    </row>
    <row r="31" spans="1:13" ht="14.25">
      <c r="A31" t="s">
        <v>82</v>
      </c>
      <c r="B31" t="s">
        <v>337</v>
      </c>
      <c r="C31" t="s">
        <v>338</v>
      </c>
      <c r="D31" t="s">
        <v>85</v>
      </c>
      <c r="E31" t="s">
        <v>79</v>
      </c>
      <c r="F31" s="34">
        <v>0</v>
      </c>
      <c r="G31" s="34">
        <v>0</v>
      </c>
      <c r="H31" s="34">
        <v>0</v>
      </c>
      <c r="I31" s="34">
        <v>0</v>
      </c>
      <c r="J31" s="34">
        <v>0</v>
      </c>
      <c r="K31" s="34">
        <v>0</v>
      </c>
      <c r="L31" s="34">
        <v>0</v>
      </c>
      <c r="M31" s="75">
        <f t="shared" si="0"/>
        <v>0</v>
      </c>
    </row>
    <row r="32" spans="1:13" ht="14.25">
      <c r="A32" t="s">
        <v>82</v>
      </c>
      <c r="B32" t="s">
        <v>339</v>
      </c>
      <c r="C32" t="s">
        <v>340</v>
      </c>
      <c r="D32" t="s">
        <v>85</v>
      </c>
      <c r="E32" t="s">
        <v>79</v>
      </c>
      <c r="F32" s="34">
        <v>0</v>
      </c>
      <c r="G32" s="34">
        <v>0</v>
      </c>
      <c r="H32" s="34">
        <v>5.2056228826681767</v>
      </c>
      <c r="I32" s="34">
        <v>5.1781055036053036</v>
      </c>
      <c r="J32" s="34">
        <v>5.1463322904351774</v>
      </c>
      <c r="K32" s="34">
        <v>5.1083259925957032</v>
      </c>
      <c r="L32" s="34">
        <v>5.0754577897296347</v>
      </c>
      <c r="M32" s="75">
        <f t="shared" si="0"/>
        <v>25.713844459033993</v>
      </c>
    </row>
    <row r="33" spans="1:13" ht="14.25">
      <c r="A33" t="s">
        <v>82</v>
      </c>
      <c r="B33" t="s">
        <v>341</v>
      </c>
      <c r="C33" t="s">
        <v>342</v>
      </c>
      <c r="D33" t="s">
        <v>85</v>
      </c>
      <c r="E33" t="s">
        <v>79</v>
      </c>
      <c r="F33" s="34">
        <v>0</v>
      </c>
      <c r="G33" s="34">
        <v>0</v>
      </c>
      <c r="H33" s="34">
        <v>0</v>
      </c>
      <c r="I33" s="34">
        <v>0</v>
      </c>
      <c r="J33" s="34">
        <v>0</v>
      </c>
      <c r="K33" s="34">
        <v>0</v>
      </c>
      <c r="L33" s="34">
        <v>0</v>
      </c>
      <c r="M33" s="75">
        <f t="shared" si="0"/>
        <v>0</v>
      </c>
    </row>
    <row r="34" spans="1:13" ht="14.25">
      <c r="A34" t="s">
        <v>82</v>
      </c>
      <c r="B34" t="s">
        <v>343</v>
      </c>
      <c r="C34" t="s">
        <v>344</v>
      </c>
      <c r="D34" t="s">
        <v>85</v>
      </c>
      <c r="E34" t="s">
        <v>79</v>
      </c>
      <c r="F34" s="34">
        <v>0</v>
      </c>
      <c r="G34" s="34">
        <v>0</v>
      </c>
      <c r="H34" s="34">
        <v>1.3848006925340051E-2</v>
      </c>
      <c r="I34" s="34">
        <v>7.3603075154690618</v>
      </c>
      <c r="J34" s="34">
        <v>16.255589872889942</v>
      </c>
      <c r="K34" s="34">
        <v>14.876991330320456</v>
      </c>
      <c r="L34" s="34">
        <v>2.7637664182717101</v>
      </c>
      <c r="M34" s="75">
        <f t="shared" si="0"/>
        <v>41.27050314387651</v>
      </c>
    </row>
    <row r="35" spans="1:13" ht="14.25">
      <c r="A35" t="s">
        <v>82</v>
      </c>
      <c r="B35" t="s">
        <v>345</v>
      </c>
      <c r="C35" t="s">
        <v>346</v>
      </c>
      <c r="D35" t="s">
        <v>85</v>
      </c>
      <c r="E35" t="s">
        <v>79</v>
      </c>
      <c r="F35" s="34">
        <v>0</v>
      </c>
      <c r="G35" s="34">
        <v>0</v>
      </c>
      <c r="H35" s="34">
        <v>0</v>
      </c>
      <c r="I35" s="34">
        <v>0</v>
      </c>
      <c r="J35" s="34">
        <v>0</v>
      </c>
      <c r="K35" s="34">
        <v>0</v>
      </c>
      <c r="L35" s="34">
        <v>0</v>
      </c>
      <c r="M35" s="75">
        <f t="shared" si="0"/>
        <v>0</v>
      </c>
    </row>
    <row r="36" spans="1:13" ht="14.25">
      <c r="A36" t="s">
        <v>82</v>
      </c>
      <c r="B36" t="s">
        <v>347</v>
      </c>
      <c r="C36" t="s">
        <v>348</v>
      </c>
      <c r="D36" t="s">
        <v>85</v>
      </c>
      <c r="E36" t="s">
        <v>79</v>
      </c>
      <c r="F36" s="34">
        <v>0</v>
      </c>
      <c r="G36" s="34">
        <v>0</v>
      </c>
      <c r="H36" s="34">
        <v>0</v>
      </c>
      <c r="I36" s="34">
        <v>1.3117769172526026</v>
      </c>
      <c r="J36" s="34">
        <v>3.6934310023073662</v>
      </c>
      <c r="K36" s="34">
        <v>6.6708010382633161</v>
      </c>
      <c r="L36" s="34">
        <v>4.8363505696262887</v>
      </c>
      <c r="M36" s="75">
        <f t="shared" si="0"/>
        <v>16.512359527449576</v>
      </c>
    </row>
    <row r="37" spans="1:13" ht="14.25">
      <c r="A37" t="s">
        <v>82</v>
      </c>
      <c r="B37" t="s">
        <v>349</v>
      </c>
      <c r="C37" t="s">
        <v>350</v>
      </c>
      <c r="D37" t="s">
        <v>85</v>
      </c>
      <c r="E37" t="s">
        <v>79</v>
      </c>
      <c r="F37" s="34">
        <v>0</v>
      </c>
      <c r="G37" s="34">
        <v>0</v>
      </c>
      <c r="H37" s="34">
        <v>1.2364291897625044</v>
      </c>
      <c r="I37" s="34">
        <v>1.2291762717884205</v>
      </c>
      <c r="J37" s="34">
        <v>1.221049656938431</v>
      </c>
      <c r="K37" s="34">
        <v>1.2116392469963884</v>
      </c>
      <c r="L37" s="34">
        <v>1.2033117460256491</v>
      </c>
      <c r="M37" s="75">
        <f t="shared" si="0"/>
        <v>6.1016061115113924</v>
      </c>
    </row>
    <row r="38" spans="1:13" ht="14.25">
      <c r="A38" t="s">
        <v>82</v>
      </c>
      <c r="B38" t="s">
        <v>351</v>
      </c>
      <c r="C38" t="s">
        <v>352</v>
      </c>
      <c r="D38" t="s">
        <v>85</v>
      </c>
      <c r="E38" t="s">
        <v>79</v>
      </c>
      <c r="F38" s="34">
        <v>0</v>
      </c>
      <c r="G38" s="34">
        <v>0</v>
      </c>
      <c r="H38" s="34">
        <v>0</v>
      </c>
      <c r="I38" s="34">
        <v>0</v>
      </c>
      <c r="J38" s="34">
        <v>0</v>
      </c>
      <c r="K38" s="34">
        <v>0</v>
      </c>
      <c r="L38" s="34">
        <v>0</v>
      </c>
      <c r="M38" s="75">
        <f t="shared" si="0"/>
        <v>0</v>
      </c>
    </row>
    <row r="39" spans="1:13" ht="14.25">
      <c r="A39" t="s">
        <v>82</v>
      </c>
      <c r="B39" t="s">
        <v>353</v>
      </c>
      <c r="C39" t="s">
        <v>354</v>
      </c>
      <c r="D39" t="s">
        <v>85</v>
      </c>
      <c r="E39" t="s">
        <v>79</v>
      </c>
      <c r="F39" s="34">
        <v>0</v>
      </c>
      <c r="G39" s="34">
        <v>0</v>
      </c>
      <c r="H39" s="34">
        <v>12.649592934651391</v>
      </c>
      <c r="I39" s="34">
        <v>42.424556910624496</v>
      </c>
      <c r="J39" s="34">
        <v>72.87370097563381</v>
      </c>
      <c r="K39" s="34">
        <v>87.665139324526123</v>
      </c>
      <c r="L39" s="34">
        <v>57.658045238099142</v>
      </c>
      <c r="M39" s="75">
        <f t="shared" si="0"/>
        <v>273.27103538353498</v>
      </c>
    </row>
    <row r="40" spans="1:13" ht="14.25">
      <c r="A40" t="s">
        <v>82</v>
      </c>
      <c r="B40" t="s">
        <v>355</v>
      </c>
      <c r="C40" t="s">
        <v>356</v>
      </c>
      <c r="D40" t="s">
        <v>85</v>
      </c>
      <c r="E40" t="s">
        <v>79</v>
      </c>
      <c r="F40" s="34">
        <v>0</v>
      </c>
      <c r="G40" s="34">
        <v>0</v>
      </c>
      <c r="H40" s="34">
        <v>4.216819013659407</v>
      </c>
      <c r="I40" s="34">
        <v>15.861027288568156</v>
      </c>
      <c r="J40" s="34">
        <v>15.953507956266543</v>
      </c>
      <c r="K40" s="34">
        <v>10.924447228076755</v>
      </c>
      <c r="L40" s="34">
        <v>11.431329135954559</v>
      </c>
      <c r="M40" s="75">
        <f t="shared" si="0"/>
        <v>58.387130622525419</v>
      </c>
    </row>
    <row r="41" spans="1:13" ht="14.25">
      <c r="A41" t="s">
        <v>82</v>
      </c>
      <c r="B41" t="s">
        <v>357</v>
      </c>
      <c r="C41" t="s">
        <v>358</v>
      </c>
      <c r="D41" t="s">
        <v>85</v>
      </c>
      <c r="E41" t="s">
        <v>79</v>
      </c>
      <c r="F41" s="34">
        <v>0</v>
      </c>
      <c r="G41" s="34">
        <v>0</v>
      </c>
      <c r="H41" s="34">
        <v>0</v>
      </c>
      <c r="I41" s="34">
        <v>0</v>
      </c>
      <c r="J41" s="34">
        <v>0</v>
      </c>
      <c r="K41" s="34">
        <v>0</v>
      </c>
      <c r="L41" s="34">
        <v>0</v>
      </c>
      <c r="M41" s="75">
        <f t="shared" si="0"/>
        <v>0</v>
      </c>
    </row>
    <row r="42" spans="1:13" ht="14.25">
      <c r="A42" t="s">
        <v>82</v>
      </c>
      <c r="B42" t="s">
        <v>359</v>
      </c>
      <c r="C42" t="s">
        <v>360</v>
      </c>
      <c r="D42" t="s">
        <v>85</v>
      </c>
      <c r="E42" t="s">
        <v>79</v>
      </c>
      <c r="F42" s="34">
        <v>0</v>
      </c>
      <c r="G42" s="34">
        <v>0</v>
      </c>
      <c r="H42" s="34">
        <v>3.2619501654103606</v>
      </c>
      <c r="I42" s="34">
        <v>3.244707210780541</v>
      </c>
      <c r="J42" s="34">
        <v>3.2247974631303635</v>
      </c>
      <c r="K42" s="34">
        <v>3.2009819366663019</v>
      </c>
      <c r="L42" s="34">
        <v>3.1803860459934148</v>
      </c>
      <c r="M42" s="75">
        <f t="shared" si="0"/>
        <v>16.112822821980981</v>
      </c>
    </row>
    <row r="43" spans="1:13" ht="14.25">
      <c r="A43" t="s">
        <v>82</v>
      </c>
      <c r="B43" t="s">
        <v>361</v>
      </c>
      <c r="C43" t="s">
        <v>362</v>
      </c>
      <c r="D43" t="s">
        <v>85</v>
      </c>
      <c r="E43" t="s">
        <v>79</v>
      </c>
      <c r="F43" s="34">
        <v>0</v>
      </c>
      <c r="G43" s="34">
        <v>0</v>
      </c>
      <c r="H43" s="34">
        <v>3.2238018422916506</v>
      </c>
      <c r="I43" s="34">
        <v>5.0204767211515655</v>
      </c>
      <c r="J43" s="34">
        <v>3.3780149166669262</v>
      </c>
      <c r="K43" s="34">
        <v>0.8329214946070238</v>
      </c>
      <c r="L43" s="34">
        <v>0.44709607242100857</v>
      </c>
      <c r="M43" s="75">
        <f t="shared" si="0"/>
        <v>12.902311047138175</v>
      </c>
    </row>
    <row r="44" spans="1:13" ht="14.25">
      <c r="A44" t="s">
        <v>82</v>
      </c>
      <c r="B44" t="s">
        <v>363</v>
      </c>
      <c r="C44" t="s">
        <v>364</v>
      </c>
      <c r="D44" t="s">
        <v>85</v>
      </c>
      <c r="E44" t="s">
        <v>79</v>
      </c>
      <c r="F44" s="34">
        <v>0</v>
      </c>
      <c r="G44" s="34">
        <v>0</v>
      </c>
      <c r="H44" s="34">
        <v>0</v>
      </c>
      <c r="I44" s="34">
        <v>0</v>
      </c>
      <c r="J44" s="34">
        <v>0</v>
      </c>
      <c r="K44" s="34">
        <v>0</v>
      </c>
      <c r="L44" s="34">
        <v>0</v>
      </c>
      <c r="M44" s="75">
        <f t="shared" si="0"/>
        <v>0</v>
      </c>
    </row>
    <row r="45" spans="1:13" ht="14.25">
      <c r="A45" t="s">
        <v>82</v>
      </c>
      <c r="B45" t="s">
        <v>365</v>
      </c>
      <c r="C45" t="s">
        <v>366</v>
      </c>
      <c r="D45" t="s">
        <v>85</v>
      </c>
      <c r="E45" t="s">
        <v>79</v>
      </c>
      <c r="F45" s="34">
        <v>0</v>
      </c>
      <c r="G45" s="34">
        <v>0</v>
      </c>
      <c r="H45" s="34">
        <v>2.414423346334849</v>
      </c>
      <c r="I45" s="34">
        <v>8.8567848488394585</v>
      </c>
      <c r="J45" s="34">
        <v>20.853563500890441</v>
      </c>
      <c r="K45" s="34">
        <v>25.935712364538585</v>
      </c>
      <c r="L45" s="34">
        <v>15.540434267090566</v>
      </c>
      <c r="M45" s="75">
        <f t="shared" si="0"/>
        <v>73.60091832769389</v>
      </c>
    </row>
    <row r="46" spans="1:13" ht="14.25">
      <c r="A46" t="s">
        <v>82</v>
      </c>
      <c r="B46" t="s">
        <v>367</v>
      </c>
      <c r="C46" t="s">
        <v>368</v>
      </c>
      <c r="D46" t="s">
        <v>85</v>
      </c>
      <c r="E46" t="s">
        <v>79</v>
      </c>
      <c r="F46" s="34">
        <v>0</v>
      </c>
      <c r="G46" s="34">
        <v>0</v>
      </c>
      <c r="H46" s="34">
        <v>0.67087528533639518</v>
      </c>
      <c r="I46" s="34">
        <v>1.0447131589939569</v>
      </c>
      <c r="J46" s="34">
        <v>1.0332138430488962</v>
      </c>
      <c r="K46" s="34">
        <v>0.61443059139068257</v>
      </c>
      <c r="L46" s="34">
        <v>0.15911904880786498</v>
      </c>
      <c r="M46" s="75">
        <f t="shared" si="0"/>
        <v>3.5223519275777955</v>
      </c>
    </row>
    <row r="47" spans="1:13" ht="14.25">
      <c r="A47" t="s">
        <v>82</v>
      </c>
      <c r="B47" t="s">
        <v>369</v>
      </c>
      <c r="C47" t="s">
        <v>370</v>
      </c>
      <c r="D47" t="s">
        <v>85</v>
      </c>
      <c r="E47" t="s">
        <v>79</v>
      </c>
      <c r="F47" s="34">
        <v>0</v>
      </c>
      <c r="G47" s="34">
        <v>0</v>
      </c>
      <c r="H47" s="34">
        <v>14.718049467752078</v>
      </c>
      <c r="I47" s="34">
        <v>40.573802840000489</v>
      </c>
      <c r="J47" s="34">
        <v>29.334995114978327</v>
      </c>
      <c r="K47" s="34">
        <v>10.718324919722438</v>
      </c>
      <c r="L47" s="34">
        <v>6.949410399969187</v>
      </c>
      <c r="M47" s="75">
        <f t="shared" si="0"/>
        <v>102.29458274242251</v>
      </c>
    </row>
    <row r="48" spans="1:13" ht="14.25">
      <c r="A48" t="s">
        <v>103</v>
      </c>
      <c r="B48" t="s">
        <v>285</v>
      </c>
      <c r="C48" t="s">
        <v>286</v>
      </c>
      <c r="D48" t="s">
        <v>85</v>
      </c>
      <c r="E48" t="s">
        <v>79</v>
      </c>
      <c r="F48" s="34">
        <v>0</v>
      </c>
      <c r="G48" s="34">
        <v>0</v>
      </c>
      <c r="H48" s="34">
        <v>245.05218233216024</v>
      </c>
      <c r="I48" s="34">
        <v>375.5950399137518</v>
      </c>
      <c r="J48" s="34">
        <v>464.10447148957854</v>
      </c>
      <c r="K48" s="34">
        <v>440.16799365815331</v>
      </c>
      <c r="L48" s="34">
        <v>296.02944640673411</v>
      </c>
      <c r="M48" s="75">
        <f t="shared" si="0"/>
        <v>1820.9491338003781</v>
      </c>
    </row>
    <row r="49" spans="1:13" ht="14.25">
      <c r="A49" t="s">
        <v>103</v>
      </c>
      <c r="B49" t="s">
        <v>287</v>
      </c>
      <c r="C49" t="s">
        <v>288</v>
      </c>
      <c r="D49" t="s">
        <v>85</v>
      </c>
      <c r="E49" t="s">
        <v>79</v>
      </c>
      <c r="F49" s="34">
        <v>0</v>
      </c>
      <c r="G49" s="34">
        <v>0</v>
      </c>
      <c r="H49" s="34">
        <v>2.4304791769535212</v>
      </c>
      <c r="I49" s="34">
        <v>2.3565502976833876</v>
      </c>
      <c r="J49" s="34">
        <v>0</v>
      </c>
      <c r="K49" s="34">
        <v>0</v>
      </c>
      <c r="L49" s="34">
        <v>0</v>
      </c>
      <c r="M49" s="75">
        <f t="shared" si="0"/>
        <v>4.7870294746369089</v>
      </c>
    </row>
    <row r="50" spans="1:13" ht="14.25">
      <c r="A50" t="s">
        <v>103</v>
      </c>
      <c r="B50" t="s">
        <v>289</v>
      </c>
      <c r="C50" t="s">
        <v>290</v>
      </c>
      <c r="D50" t="s">
        <v>85</v>
      </c>
      <c r="E50" t="s">
        <v>79</v>
      </c>
      <c r="F50" s="34">
        <v>0</v>
      </c>
      <c r="G50" s="34">
        <v>0</v>
      </c>
      <c r="H50" s="34">
        <v>0.18817890938107945</v>
      </c>
      <c r="I50" s="34">
        <v>0.18225827971213493</v>
      </c>
      <c r="J50" s="34">
        <v>0</v>
      </c>
      <c r="K50" s="34">
        <v>0</v>
      </c>
      <c r="L50" s="34">
        <v>0</v>
      </c>
      <c r="M50" s="75">
        <f t="shared" si="0"/>
        <v>0.37043718909321438</v>
      </c>
    </row>
    <row r="51" spans="1:13" ht="14.25">
      <c r="A51" t="s">
        <v>103</v>
      </c>
      <c r="B51" t="s">
        <v>291</v>
      </c>
      <c r="C51" t="s">
        <v>292</v>
      </c>
      <c r="D51" t="s">
        <v>85</v>
      </c>
      <c r="E51" t="s">
        <v>79</v>
      </c>
      <c r="F51" s="34">
        <v>0</v>
      </c>
      <c r="G51" s="34">
        <v>0</v>
      </c>
      <c r="H51" s="34">
        <v>3.0069008888471429</v>
      </c>
      <c r="I51" s="34">
        <v>2.991006147059684</v>
      </c>
      <c r="J51" s="34">
        <v>0</v>
      </c>
      <c r="K51" s="34">
        <v>0</v>
      </c>
      <c r="L51" s="34">
        <v>0</v>
      </c>
      <c r="M51" s="75">
        <f t="shared" si="0"/>
        <v>5.9979070359068274</v>
      </c>
    </row>
    <row r="52" spans="1:13" ht="14.25">
      <c r="A52" t="s">
        <v>103</v>
      </c>
      <c r="B52" t="s">
        <v>293</v>
      </c>
      <c r="C52" t="s">
        <v>294</v>
      </c>
      <c r="D52" t="s">
        <v>85</v>
      </c>
      <c r="E52" t="s">
        <v>79</v>
      </c>
      <c r="F52" s="34">
        <v>0</v>
      </c>
      <c r="G52" s="34">
        <v>0</v>
      </c>
      <c r="H52" s="34">
        <v>3.1550670196019306</v>
      </c>
      <c r="I52" s="34">
        <v>4.7036428684195526</v>
      </c>
      <c r="J52" s="34">
        <v>4.7719111588022987</v>
      </c>
      <c r="K52" s="34">
        <v>3.4490919487297624</v>
      </c>
      <c r="L52" s="34">
        <v>0.55157943102997864</v>
      </c>
      <c r="M52" s="75">
        <f t="shared" si="0"/>
        <v>16.631292426583521</v>
      </c>
    </row>
    <row r="53" spans="1:13" ht="14.25">
      <c r="A53" t="s">
        <v>103</v>
      </c>
      <c r="B53" t="s">
        <v>295</v>
      </c>
      <c r="C53" t="s">
        <v>296</v>
      </c>
      <c r="D53" t="s">
        <v>85</v>
      </c>
      <c r="E53" t="s">
        <v>79</v>
      </c>
      <c r="F53" s="34">
        <v>0</v>
      </c>
      <c r="G53" s="34">
        <v>0</v>
      </c>
      <c r="H53" s="34">
        <v>0</v>
      </c>
      <c r="I53" s="34">
        <v>0</v>
      </c>
      <c r="J53" s="34">
        <v>0</v>
      </c>
      <c r="K53" s="34">
        <v>0</v>
      </c>
      <c r="L53" s="34">
        <v>0</v>
      </c>
      <c r="M53" s="75">
        <f t="shared" si="0"/>
        <v>0</v>
      </c>
    </row>
    <row r="54" spans="1:13" ht="14.25">
      <c r="A54" t="s">
        <v>103</v>
      </c>
      <c r="B54" t="s">
        <v>297</v>
      </c>
      <c r="C54" t="s">
        <v>298</v>
      </c>
      <c r="D54" t="s">
        <v>85</v>
      </c>
      <c r="E54" t="s">
        <v>79</v>
      </c>
      <c r="F54" s="34">
        <v>0</v>
      </c>
      <c r="G54" s="34">
        <v>0</v>
      </c>
      <c r="H54" s="34">
        <v>109.70807744762634</v>
      </c>
      <c r="I54" s="34">
        <v>196.13912414781248</v>
      </c>
      <c r="J54" s="34">
        <v>285.23835213940322</v>
      </c>
      <c r="K54" s="34">
        <v>279.65119364014527</v>
      </c>
      <c r="L54" s="34">
        <v>201.01550305434287</v>
      </c>
      <c r="M54" s="75">
        <f t="shared" si="0"/>
        <v>1071.7522504293302</v>
      </c>
    </row>
    <row r="55" spans="1:13" ht="14.25">
      <c r="A55" t="s">
        <v>103</v>
      </c>
      <c r="B55" t="s">
        <v>299</v>
      </c>
      <c r="C55" t="s">
        <v>300</v>
      </c>
      <c r="D55" t="s">
        <v>85</v>
      </c>
      <c r="E55" t="s">
        <v>79</v>
      </c>
      <c r="F55" s="34">
        <v>0</v>
      </c>
      <c r="G55" s="34">
        <v>0</v>
      </c>
      <c r="H55" s="34">
        <v>0</v>
      </c>
      <c r="I55" s="34">
        <v>0</v>
      </c>
      <c r="J55" s="34">
        <v>0</v>
      </c>
      <c r="K55" s="34">
        <v>0</v>
      </c>
      <c r="L55" s="34">
        <v>0</v>
      </c>
      <c r="M55" s="75">
        <f t="shared" si="0"/>
        <v>0</v>
      </c>
    </row>
    <row r="56" spans="1:13" ht="14.25">
      <c r="A56" t="s">
        <v>103</v>
      </c>
      <c r="B56" t="s">
        <v>301</v>
      </c>
      <c r="C56" t="s">
        <v>302</v>
      </c>
      <c r="D56" t="s">
        <v>85</v>
      </c>
      <c r="E56" t="s">
        <v>79</v>
      </c>
      <c r="F56" s="34">
        <v>0</v>
      </c>
      <c r="G56" s="34">
        <v>0</v>
      </c>
      <c r="H56" s="34">
        <v>1.3802432992771263</v>
      </c>
      <c r="I56" s="34">
        <v>1.3382678460470545</v>
      </c>
      <c r="J56" s="34">
        <v>0</v>
      </c>
      <c r="K56" s="34">
        <v>0</v>
      </c>
      <c r="L56" s="34">
        <v>0</v>
      </c>
      <c r="M56" s="75">
        <f t="shared" si="0"/>
        <v>2.7185111453241806</v>
      </c>
    </row>
    <row r="57" spans="1:13" ht="14.25">
      <c r="A57" t="s">
        <v>103</v>
      </c>
      <c r="B57" t="s">
        <v>303</v>
      </c>
      <c r="C57" t="s">
        <v>304</v>
      </c>
      <c r="D57" t="s">
        <v>85</v>
      </c>
      <c r="E57" t="s">
        <v>79</v>
      </c>
      <c r="F57" s="34">
        <v>0</v>
      </c>
      <c r="G57" s="34">
        <v>0</v>
      </c>
      <c r="H57" s="34">
        <v>0</v>
      </c>
      <c r="I57" s="34">
        <v>0</v>
      </c>
      <c r="J57" s="34">
        <v>0</v>
      </c>
      <c r="K57" s="34">
        <v>0</v>
      </c>
      <c r="L57" s="34">
        <v>0</v>
      </c>
      <c r="M57" s="75">
        <f t="shared" si="0"/>
        <v>0</v>
      </c>
    </row>
    <row r="58" spans="1:13" ht="14.25">
      <c r="A58" t="s">
        <v>103</v>
      </c>
      <c r="B58" t="s">
        <v>305</v>
      </c>
      <c r="C58" t="s">
        <v>306</v>
      </c>
      <c r="D58" t="s">
        <v>85</v>
      </c>
      <c r="E58" t="s">
        <v>79</v>
      </c>
      <c r="F58" s="34">
        <v>0</v>
      </c>
      <c r="G58" s="34">
        <v>0</v>
      </c>
      <c r="H58" s="34">
        <v>0.12380191406649964</v>
      </c>
      <c r="I58" s="34">
        <v>0.12019194662097547</v>
      </c>
      <c r="J58" s="34">
        <v>0</v>
      </c>
      <c r="K58" s="34">
        <v>0</v>
      </c>
      <c r="L58" s="34">
        <v>0</v>
      </c>
      <c r="M58" s="75">
        <f t="shared" si="0"/>
        <v>0.24399386068747511</v>
      </c>
    </row>
    <row r="59" spans="1:13" ht="14.25">
      <c r="A59" t="s">
        <v>103</v>
      </c>
      <c r="B59" t="s">
        <v>307</v>
      </c>
      <c r="C59" t="s">
        <v>308</v>
      </c>
      <c r="D59" t="s">
        <v>85</v>
      </c>
      <c r="E59" t="s">
        <v>79</v>
      </c>
      <c r="F59" s="34">
        <v>0</v>
      </c>
      <c r="G59" s="34">
        <v>0</v>
      </c>
      <c r="H59" s="34">
        <v>18.877809887305215</v>
      </c>
      <c r="I59" s="34">
        <v>39.483503681940682</v>
      </c>
      <c r="J59" s="34">
        <v>36.260640689081036</v>
      </c>
      <c r="K59" s="34">
        <v>39.627584436470492</v>
      </c>
      <c r="L59" s="34">
        <v>26.525259686945351</v>
      </c>
      <c r="M59" s="75">
        <f t="shared" si="0"/>
        <v>160.77479838174278</v>
      </c>
    </row>
    <row r="60" spans="1:13" ht="14.25">
      <c r="A60" t="s">
        <v>103</v>
      </c>
      <c r="B60" t="s">
        <v>309</v>
      </c>
      <c r="C60" t="s">
        <v>310</v>
      </c>
      <c r="D60" t="s">
        <v>85</v>
      </c>
      <c r="E60" t="s">
        <v>79</v>
      </c>
      <c r="F60" s="34">
        <v>0</v>
      </c>
      <c r="G60" s="34">
        <v>0</v>
      </c>
      <c r="H60" s="34">
        <v>0</v>
      </c>
      <c r="I60" s="34">
        <v>0</v>
      </c>
      <c r="J60" s="34">
        <v>3.6619639966186384</v>
      </c>
      <c r="K60" s="34">
        <v>9.3331914967459184</v>
      </c>
      <c r="L60" s="34">
        <v>6.1840242932702782</v>
      </c>
      <c r="M60" s="75">
        <f t="shared" si="0"/>
        <v>19.179179786634833</v>
      </c>
    </row>
    <row r="61" spans="1:13" ht="14.25">
      <c r="A61" t="s">
        <v>103</v>
      </c>
      <c r="B61" t="s">
        <v>311</v>
      </c>
      <c r="C61" t="s">
        <v>312</v>
      </c>
      <c r="D61" t="s">
        <v>85</v>
      </c>
      <c r="E61" t="s">
        <v>79</v>
      </c>
      <c r="F61" s="34">
        <v>0</v>
      </c>
      <c r="G61" s="34">
        <v>0</v>
      </c>
      <c r="H61" s="34">
        <v>45.051995821124564</v>
      </c>
      <c r="I61" s="34">
        <v>54.302942242895412</v>
      </c>
      <c r="J61" s="34">
        <v>23.219220026471437</v>
      </c>
      <c r="K61" s="34">
        <v>13.798595442530019</v>
      </c>
      <c r="L61" s="34">
        <v>11.706691440896025</v>
      </c>
      <c r="M61" s="75">
        <f t="shared" si="0"/>
        <v>148.07944497391748</v>
      </c>
    </row>
    <row r="62" spans="1:13" ht="14.25">
      <c r="A62" t="s">
        <v>103</v>
      </c>
      <c r="B62" t="s">
        <v>313</v>
      </c>
      <c r="C62" t="s">
        <v>314</v>
      </c>
      <c r="D62" t="s">
        <v>85</v>
      </c>
      <c r="E62" t="s">
        <v>79</v>
      </c>
      <c r="F62" s="34">
        <v>0</v>
      </c>
      <c r="G62" s="34">
        <v>0</v>
      </c>
      <c r="H62" s="34">
        <v>0</v>
      </c>
      <c r="I62" s="34">
        <v>0</v>
      </c>
      <c r="J62" s="34">
        <v>0</v>
      </c>
      <c r="K62" s="34">
        <v>0</v>
      </c>
      <c r="L62" s="34">
        <v>0</v>
      </c>
      <c r="M62" s="75">
        <f t="shared" si="0"/>
        <v>0</v>
      </c>
    </row>
    <row r="63" spans="1:13" ht="14.25">
      <c r="A63" t="s">
        <v>103</v>
      </c>
      <c r="B63" t="s">
        <v>315</v>
      </c>
      <c r="C63" t="s">
        <v>316</v>
      </c>
      <c r="D63" t="s">
        <v>85</v>
      </c>
      <c r="E63" t="s">
        <v>79</v>
      </c>
      <c r="F63" s="34">
        <v>0</v>
      </c>
      <c r="G63" s="34">
        <v>0</v>
      </c>
      <c r="H63" s="34">
        <v>0</v>
      </c>
      <c r="I63" s="34">
        <v>0</v>
      </c>
      <c r="J63" s="34">
        <v>0</v>
      </c>
      <c r="K63" s="34">
        <v>0</v>
      </c>
      <c r="L63" s="34">
        <v>0</v>
      </c>
      <c r="M63" s="75">
        <f t="shared" si="0"/>
        <v>0</v>
      </c>
    </row>
    <row r="64" spans="1:13" ht="14.25">
      <c r="A64" t="s">
        <v>103</v>
      </c>
      <c r="B64" t="s">
        <v>317</v>
      </c>
      <c r="C64" t="s">
        <v>318</v>
      </c>
      <c r="D64" t="s">
        <v>85</v>
      </c>
      <c r="E64" t="s">
        <v>79</v>
      </c>
      <c r="F64" s="34">
        <v>0</v>
      </c>
      <c r="G64" s="34">
        <v>0</v>
      </c>
      <c r="H64" s="34">
        <v>0</v>
      </c>
      <c r="I64" s="34">
        <v>0</v>
      </c>
      <c r="J64" s="34">
        <v>0</v>
      </c>
      <c r="K64" s="34">
        <v>0</v>
      </c>
      <c r="L64" s="34">
        <v>0</v>
      </c>
      <c r="M64" s="75">
        <f t="shared" si="0"/>
        <v>0</v>
      </c>
    </row>
    <row r="65" spans="1:13" ht="14.25">
      <c r="A65" t="s">
        <v>103</v>
      </c>
      <c r="B65" t="s">
        <v>319</v>
      </c>
      <c r="C65" t="s">
        <v>320</v>
      </c>
      <c r="D65" t="s">
        <v>85</v>
      </c>
      <c r="E65" t="s">
        <v>79</v>
      </c>
      <c r="F65" s="34">
        <v>0</v>
      </c>
      <c r="G65" s="34">
        <v>0</v>
      </c>
      <c r="H65" s="34">
        <v>4.0270286607551</v>
      </c>
      <c r="I65" s="34">
        <v>15.610175362371773</v>
      </c>
      <c r="J65" s="34">
        <v>34.398962334012296</v>
      </c>
      <c r="K65" s="34">
        <v>26.719577280905835</v>
      </c>
      <c r="L65" s="34">
        <v>3.3266651608863378</v>
      </c>
      <c r="M65" s="75">
        <f t="shared" si="0"/>
        <v>84.08240879893134</v>
      </c>
    </row>
    <row r="66" spans="1:13" ht="14.25">
      <c r="A66" t="s">
        <v>103</v>
      </c>
      <c r="B66" t="s">
        <v>321</v>
      </c>
      <c r="C66" t="s">
        <v>322</v>
      </c>
      <c r="D66" t="s">
        <v>85</v>
      </c>
      <c r="E66" t="s">
        <v>79</v>
      </c>
      <c r="F66" s="34">
        <v>0</v>
      </c>
      <c r="G66" s="34">
        <v>0</v>
      </c>
      <c r="H66" s="34">
        <v>0</v>
      </c>
      <c r="I66" s="34">
        <v>0</v>
      </c>
      <c r="J66" s="34">
        <v>0</v>
      </c>
      <c r="K66" s="34">
        <v>0</v>
      </c>
      <c r="L66" s="34">
        <v>0</v>
      </c>
      <c r="M66" s="75">
        <f t="shared" si="0"/>
        <v>0</v>
      </c>
    </row>
    <row r="67" spans="1:13" ht="14.25">
      <c r="A67" t="s">
        <v>103</v>
      </c>
      <c r="B67" t="s">
        <v>323</v>
      </c>
      <c r="C67" t="s">
        <v>324</v>
      </c>
      <c r="D67" t="s">
        <v>85</v>
      </c>
      <c r="E67" t="s">
        <v>79</v>
      </c>
      <c r="F67" s="34">
        <v>0</v>
      </c>
      <c r="G67" s="34">
        <v>0</v>
      </c>
      <c r="H67" s="34">
        <v>0.74886365790601039</v>
      </c>
      <c r="I67" s="34">
        <v>0.77714472736689411</v>
      </c>
      <c r="J67" s="34">
        <v>0.75045277415056644</v>
      </c>
      <c r="K67" s="34">
        <v>0.5691451683443236</v>
      </c>
      <c r="L67" s="34">
        <v>0.5893221464858871</v>
      </c>
      <c r="M67" s="75">
        <f t="shared" si="0"/>
        <v>3.4349284742536819</v>
      </c>
    </row>
    <row r="68" spans="1:13" ht="14.25">
      <c r="A68" t="s">
        <v>103</v>
      </c>
      <c r="B68" t="s">
        <v>325</v>
      </c>
      <c r="C68" t="s">
        <v>326</v>
      </c>
      <c r="D68" t="s">
        <v>85</v>
      </c>
      <c r="E68" t="s">
        <v>79</v>
      </c>
      <c r="F68" s="34">
        <v>0</v>
      </c>
      <c r="G68" s="34">
        <v>0</v>
      </c>
      <c r="H68" s="34">
        <v>0</v>
      </c>
      <c r="I68" s="34">
        <v>0</v>
      </c>
      <c r="J68" s="34">
        <v>0</v>
      </c>
      <c r="K68" s="34">
        <v>0</v>
      </c>
      <c r="L68" s="34">
        <v>0</v>
      </c>
      <c r="M68" s="75">
        <f t="shared" si="0"/>
        <v>0</v>
      </c>
    </row>
    <row r="69" spans="1:13" ht="14.25">
      <c r="A69" t="s">
        <v>103</v>
      </c>
      <c r="B69" t="s">
        <v>327</v>
      </c>
      <c r="C69" t="s">
        <v>328</v>
      </c>
      <c r="D69" t="s">
        <v>85</v>
      </c>
      <c r="E69" t="s">
        <v>79</v>
      </c>
      <c r="F69" s="34">
        <v>0</v>
      </c>
      <c r="G69" s="34">
        <v>0</v>
      </c>
      <c r="H69" s="34">
        <v>0</v>
      </c>
      <c r="I69" s="34">
        <v>0</v>
      </c>
      <c r="J69" s="34">
        <v>0</v>
      </c>
      <c r="K69" s="34">
        <v>0</v>
      </c>
      <c r="L69" s="34">
        <v>0</v>
      </c>
      <c r="M69" s="75">
        <f t="shared" si="0"/>
        <v>0</v>
      </c>
    </row>
    <row r="70" spans="1:13" ht="14.25">
      <c r="A70" t="s">
        <v>103</v>
      </c>
      <c r="B70" t="s">
        <v>329</v>
      </c>
      <c r="C70" t="s">
        <v>330</v>
      </c>
      <c r="D70" t="s">
        <v>85</v>
      </c>
      <c r="E70" t="s">
        <v>79</v>
      </c>
      <c r="F70" s="34">
        <v>0</v>
      </c>
      <c r="G70" s="34">
        <v>0</v>
      </c>
      <c r="H70" s="34">
        <v>9.9797779449929482</v>
      </c>
      <c r="I70" s="34">
        <v>15.595247290374932</v>
      </c>
      <c r="J70" s="34">
        <v>6.0240150267624024</v>
      </c>
      <c r="K70" s="34">
        <v>3.4804461288447128</v>
      </c>
      <c r="L70" s="34">
        <v>2.3951499875320823</v>
      </c>
      <c r="M70" s="75">
        <f t="shared" ref="M70:M133" si="1">SUM(F70:L70)</f>
        <v>37.474636378507078</v>
      </c>
    </row>
    <row r="71" spans="1:13" ht="14.25">
      <c r="A71" t="s">
        <v>103</v>
      </c>
      <c r="B71" t="s">
        <v>331</v>
      </c>
      <c r="C71" t="s">
        <v>332</v>
      </c>
      <c r="D71" t="s">
        <v>85</v>
      </c>
      <c r="E71" t="s">
        <v>79</v>
      </c>
      <c r="F71" s="34">
        <v>0</v>
      </c>
      <c r="G71" s="34">
        <v>0</v>
      </c>
      <c r="H71" s="34">
        <v>0</v>
      </c>
      <c r="I71" s="34">
        <v>0</v>
      </c>
      <c r="J71" s="34">
        <v>0</v>
      </c>
      <c r="K71" s="34">
        <v>0</v>
      </c>
      <c r="L71" s="34">
        <v>0</v>
      </c>
      <c r="M71" s="75">
        <f t="shared" si="1"/>
        <v>0</v>
      </c>
    </row>
    <row r="72" spans="1:13" ht="14.25">
      <c r="A72" t="s">
        <v>103</v>
      </c>
      <c r="B72" t="s">
        <v>333</v>
      </c>
      <c r="C72" t="s">
        <v>334</v>
      </c>
      <c r="D72" t="s">
        <v>85</v>
      </c>
      <c r="E72" t="s">
        <v>79</v>
      </c>
      <c r="F72" s="34">
        <v>0</v>
      </c>
      <c r="G72" s="34">
        <v>0</v>
      </c>
      <c r="H72" s="34">
        <v>1.055782723159109</v>
      </c>
      <c r="I72" s="34">
        <v>1.0216315462782914</v>
      </c>
      <c r="J72" s="34">
        <v>0.99773831886481068</v>
      </c>
      <c r="K72" s="34">
        <v>1.0010608394926892</v>
      </c>
      <c r="L72" s="34">
        <v>1.0371083839744346</v>
      </c>
      <c r="M72" s="75">
        <f t="shared" si="1"/>
        <v>5.1133218117693344</v>
      </c>
    </row>
    <row r="73" spans="1:13" ht="14.25">
      <c r="A73" t="s">
        <v>103</v>
      </c>
      <c r="B73" t="s">
        <v>335</v>
      </c>
      <c r="C73" t="s">
        <v>336</v>
      </c>
      <c r="D73" t="s">
        <v>85</v>
      </c>
      <c r="E73" t="s">
        <v>79</v>
      </c>
      <c r="F73" s="34">
        <v>0</v>
      </c>
      <c r="G73" s="34">
        <v>0</v>
      </c>
      <c r="H73" s="34">
        <v>0</v>
      </c>
      <c r="I73" s="34">
        <v>0</v>
      </c>
      <c r="J73" s="34">
        <v>0</v>
      </c>
      <c r="K73" s="34">
        <v>0</v>
      </c>
      <c r="L73" s="34">
        <v>0</v>
      </c>
      <c r="M73" s="75">
        <f t="shared" si="1"/>
        <v>0</v>
      </c>
    </row>
    <row r="74" spans="1:13" ht="14.25">
      <c r="A74" t="s">
        <v>103</v>
      </c>
      <c r="B74" t="s">
        <v>337</v>
      </c>
      <c r="C74" t="s">
        <v>338</v>
      </c>
      <c r="D74" t="s">
        <v>85</v>
      </c>
      <c r="E74" t="s">
        <v>79</v>
      </c>
      <c r="F74" s="34">
        <v>0</v>
      </c>
      <c r="G74" s="34">
        <v>0</v>
      </c>
      <c r="H74" s="34">
        <v>0</v>
      </c>
      <c r="I74" s="34">
        <v>0</v>
      </c>
      <c r="J74" s="34">
        <v>0</v>
      </c>
      <c r="K74" s="34">
        <v>0</v>
      </c>
      <c r="L74" s="34">
        <v>0</v>
      </c>
      <c r="M74" s="75">
        <f t="shared" si="1"/>
        <v>0</v>
      </c>
    </row>
    <row r="75" spans="1:13" ht="14.25">
      <c r="A75" t="s">
        <v>103</v>
      </c>
      <c r="B75" t="s">
        <v>339</v>
      </c>
      <c r="C75" t="s">
        <v>340</v>
      </c>
      <c r="D75" t="s">
        <v>85</v>
      </c>
      <c r="E75" t="s">
        <v>79</v>
      </c>
      <c r="F75" s="34">
        <v>0</v>
      </c>
      <c r="G75" s="34">
        <v>0</v>
      </c>
      <c r="H75" s="34">
        <v>0</v>
      </c>
      <c r="I75" s="34">
        <v>0</v>
      </c>
      <c r="J75" s="34">
        <v>0</v>
      </c>
      <c r="K75" s="34">
        <v>0</v>
      </c>
      <c r="L75" s="34">
        <v>0</v>
      </c>
      <c r="M75" s="75">
        <f t="shared" si="1"/>
        <v>0</v>
      </c>
    </row>
    <row r="76" spans="1:13" ht="14.25">
      <c r="A76" t="s">
        <v>103</v>
      </c>
      <c r="B76" t="s">
        <v>341</v>
      </c>
      <c r="C76" t="s">
        <v>342</v>
      </c>
      <c r="D76" t="s">
        <v>85</v>
      </c>
      <c r="E76" t="s">
        <v>79</v>
      </c>
      <c r="F76" s="34">
        <v>0</v>
      </c>
      <c r="G76" s="34">
        <v>0</v>
      </c>
      <c r="H76" s="34">
        <v>2.935064315047931</v>
      </c>
      <c r="I76" s="34">
        <v>5.7092365474664755</v>
      </c>
      <c r="J76" s="34">
        <v>8.4325236124909537</v>
      </c>
      <c r="K76" s="34">
        <v>7.4897120289017485</v>
      </c>
      <c r="L76" s="34">
        <v>5.3623581702840983</v>
      </c>
      <c r="M76" s="75">
        <f t="shared" si="1"/>
        <v>29.928894674191206</v>
      </c>
    </row>
    <row r="77" spans="1:13" ht="14.25">
      <c r="A77" t="s">
        <v>103</v>
      </c>
      <c r="B77" t="s">
        <v>343</v>
      </c>
      <c r="C77" t="s">
        <v>344</v>
      </c>
      <c r="D77" t="s">
        <v>85</v>
      </c>
      <c r="E77" t="s">
        <v>79</v>
      </c>
      <c r="F77" s="34">
        <v>0</v>
      </c>
      <c r="G77" s="34">
        <v>0</v>
      </c>
      <c r="H77" s="34">
        <v>2.7926174681174878</v>
      </c>
      <c r="I77" s="34">
        <v>2.7502191979313331</v>
      </c>
      <c r="J77" s="34">
        <v>2.7453755187018247</v>
      </c>
      <c r="K77" s="34">
        <v>2.8011540020943255</v>
      </c>
      <c r="L77" s="34">
        <v>2.9322527616932414</v>
      </c>
      <c r="M77" s="75">
        <f t="shared" si="1"/>
        <v>14.021618948538212</v>
      </c>
    </row>
    <row r="78" spans="1:13" ht="14.25">
      <c r="A78" t="s">
        <v>103</v>
      </c>
      <c r="B78" t="s">
        <v>345</v>
      </c>
      <c r="C78" t="s">
        <v>346</v>
      </c>
      <c r="D78" t="s">
        <v>85</v>
      </c>
      <c r="E78" t="s">
        <v>79</v>
      </c>
      <c r="F78" s="34">
        <v>0</v>
      </c>
      <c r="G78" s="34">
        <v>0</v>
      </c>
      <c r="H78" s="34">
        <v>0</v>
      </c>
      <c r="I78" s="34">
        <v>0</v>
      </c>
      <c r="J78" s="34">
        <v>0</v>
      </c>
      <c r="K78" s="34">
        <v>0</v>
      </c>
      <c r="L78" s="34">
        <v>0</v>
      </c>
      <c r="M78" s="75">
        <f t="shared" si="1"/>
        <v>0</v>
      </c>
    </row>
    <row r="79" spans="1:13" ht="14.25">
      <c r="A79" t="s">
        <v>103</v>
      </c>
      <c r="B79" t="s">
        <v>347</v>
      </c>
      <c r="C79" t="s">
        <v>348</v>
      </c>
      <c r="D79" t="s">
        <v>85</v>
      </c>
      <c r="E79" t="s">
        <v>79</v>
      </c>
      <c r="F79" s="34">
        <v>0</v>
      </c>
      <c r="G79" s="34">
        <v>0</v>
      </c>
      <c r="H79" s="34">
        <v>1.338409869334116</v>
      </c>
      <c r="I79" s="34">
        <v>2.6026086708339298</v>
      </c>
      <c r="J79" s="34">
        <v>3.8442550559324009</v>
      </c>
      <c r="K79" s="34">
        <v>3.4136239489177451</v>
      </c>
      <c r="L79" s="34">
        <v>2.4447444081653908</v>
      </c>
      <c r="M79" s="75">
        <f t="shared" si="1"/>
        <v>13.643641953183584</v>
      </c>
    </row>
    <row r="80" spans="1:13" ht="14.25">
      <c r="A80" t="s">
        <v>103</v>
      </c>
      <c r="B80" t="s">
        <v>349</v>
      </c>
      <c r="C80" t="s">
        <v>350</v>
      </c>
      <c r="D80" t="s">
        <v>85</v>
      </c>
      <c r="E80" t="s">
        <v>79</v>
      </c>
      <c r="F80" s="34">
        <v>0</v>
      </c>
      <c r="G80" s="34">
        <v>0</v>
      </c>
      <c r="H80" s="34">
        <v>0</v>
      </c>
      <c r="I80" s="34">
        <v>0</v>
      </c>
      <c r="J80" s="34">
        <v>0</v>
      </c>
      <c r="K80" s="34">
        <v>0</v>
      </c>
      <c r="L80" s="34">
        <v>0</v>
      </c>
      <c r="M80" s="75">
        <f t="shared" si="1"/>
        <v>0</v>
      </c>
    </row>
    <row r="81" spans="1:13" ht="14.25">
      <c r="A81" t="s">
        <v>103</v>
      </c>
      <c r="B81" t="s">
        <v>351</v>
      </c>
      <c r="C81" t="s">
        <v>352</v>
      </c>
      <c r="D81" t="s">
        <v>85</v>
      </c>
      <c r="E81" t="s">
        <v>79</v>
      </c>
      <c r="F81" s="34">
        <v>0</v>
      </c>
      <c r="G81" s="34">
        <v>0</v>
      </c>
      <c r="H81" s="34">
        <v>0.34362840041879528</v>
      </c>
      <c r="I81" s="34">
        <v>1.9868405257188029</v>
      </c>
      <c r="J81" s="34">
        <v>8.1119701328910523</v>
      </c>
      <c r="K81" s="34">
        <v>5.2107272800627893</v>
      </c>
      <c r="L81" s="34">
        <v>2.7828268763287576</v>
      </c>
      <c r="M81" s="75">
        <f t="shared" si="1"/>
        <v>18.435993215420197</v>
      </c>
    </row>
    <row r="82" spans="1:13" ht="14.25">
      <c r="A82" t="s">
        <v>103</v>
      </c>
      <c r="B82" t="s">
        <v>353</v>
      </c>
      <c r="C82" t="s">
        <v>354</v>
      </c>
      <c r="D82" t="s">
        <v>85</v>
      </c>
      <c r="E82" t="s">
        <v>79</v>
      </c>
      <c r="F82" s="34">
        <v>0</v>
      </c>
      <c r="G82" s="34">
        <v>0</v>
      </c>
      <c r="H82" s="34">
        <v>12.662261687659075</v>
      </c>
      <c r="I82" s="34">
        <v>13.557651578846032</v>
      </c>
      <c r="J82" s="34">
        <v>23.81764882634965</v>
      </c>
      <c r="K82" s="34">
        <v>21.071261577220678</v>
      </c>
      <c r="L82" s="34">
        <v>14.164930598551383</v>
      </c>
      <c r="M82" s="75">
        <f t="shared" si="1"/>
        <v>85.273754268626817</v>
      </c>
    </row>
    <row r="83" spans="1:13" ht="14.25">
      <c r="A83" t="s">
        <v>103</v>
      </c>
      <c r="B83" t="s">
        <v>355</v>
      </c>
      <c r="C83" t="s">
        <v>356</v>
      </c>
      <c r="D83" t="s">
        <v>85</v>
      </c>
      <c r="E83" t="s">
        <v>79</v>
      </c>
      <c r="F83" s="34">
        <v>0</v>
      </c>
      <c r="G83" s="34">
        <v>0</v>
      </c>
      <c r="H83" s="34">
        <v>2.007943398538492</v>
      </c>
      <c r="I83" s="34">
        <v>2.3737795795546823</v>
      </c>
      <c r="J83" s="34">
        <v>1.1175543944565245</v>
      </c>
      <c r="K83" s="34">
        <v>0.70048410256981886</v>
      </c>
      <c r="L83" s="34">
        <v>0.4067865678372814</v>
      </c>
      <c r="M83" s="75">
        <f t="shared" si="1"/>
        <v>6.6065480429567991</v>
      </c>
    </row>
    <row r="84" spans="1:13" ht="14.25">
      <c r="A84" t="s">
        <v>103</v>
      </c>
      <c r="B84" t="s">
        <v>357</v>
      </c>
      <c r="C84" t="s">
        <v>358</v>
      </c>
      <c r="D84" t="s">
        <v>85</v>
      </c>
      <c r="E84" t="s">
        <v>79</v>
      </c>
      <c r="F84" s="34">
        <v>0</v>
      </c>
      <c r="G84" s="34">
        <v>0</v>
      </c>
      <c r="H84" s="34">
        <v>5.2690094626702245E-2</v>
      </c>
      <c r="I84" s="34">
        <v>1.6040698974448546</v>
      </c>
      <c r="J84" s="34">
        <v>7.5763489339667647</v>
      </c>
      <c r="K84" s="34">
        <v>5.9413446775754943</v>
      </c>
      <c r="L84" s="34">
        <v>0.12167193331543645</v>
      </c>
      <c r="M84" s="75">
        <f t="shared" si="1"/>
        <v>15.296125536929253</v>
      </c>
    </row>
    <row r="85" spans="1:13" ht="14.25">
      <c r="A85" t="s">
        <v>103</v>
      </c>
      <c r="B85" t="s">
        <v>359</v>
      </c>
      <c r="C85" t="s">
        <v>360</v>
      </c>
      <c r="D85" t="s">
        <v>85</v>
      </c>
      <c r="E85" t="s">
        <v>79</v>
      </c>
      <c r="F85" s="34">
        <v>0</v>
      </c>
      <c r="G85" s="34">
        <v>0</v>
      </c>
      <c r="H85" s="34">
        <v>0.7549783488033156</v>
      </c>
      <c r="I85" s="34">
        <v>0.90591145500063719</v>
      </c>
      <c r="J85" s="34">
        <v>2.1467540499651587</v>
      </c>
      <c r="K85" s="34">
        <v>3.4996911127018455</v>
      </c>
      <c r="L85" s="34">
        <v>2.3555210681243732</v>
      </c>
      <c r="M85" s="75">
        <f t="shared" si="1"/>
        <v>9.6628560345953307</v>
      </c>
    </row>
    <row r="86" spans="1:13" ht="14.25">
      <c r="A86" t="s">
        <v>103</v>
      </c>
      <c r="B86" t="s">
        <v>361</v>
      </c>
      <c r="C86" t="s">
        <v>362</v>
      </c>
      <c r="D86" t="s">
        <v>85</v>
      </c>
      <c r="E86" t="s">
        <v>79</v>
      </c>
      <c r="F86" s="34">
        <v>0</v>
      </c>
      <c r="G86" s="34">
        <v>0</v>
      </c>
      <c r="H86" s="34">
        <v>0</v>
      </c>
      <c r="I86" s="34">
        <v>0</v>
      </c>
      <c r="J86" s="34">
        <v>0</v>
      </c>
      <c r="K86" s="34">
        <v>0</v>
      </c>
      <c r="L86" s="34">
        <v>0</v>
      </c>
      <c r="M86" s="75">
        <f t="shared" si="1"/>
        <v>0</v>
      </c>
    </row>
    <row r="87" spans="1:13" ht="14.25">
      <c r="A87" t="s">
        <v>103</v>
      </c>
      <c r="B87" t="s">
        <v>363</v>
      </c>
      <c r="C87" t="s">
        <v>364</v>
      </c>
      <c r="D87" t="s">
        <v>85</v>
      </c>
      <c r="E87" t="s">
        <v>79</v>
      </c>
      <c r="F87" s="34">
        <v>0</v>
      </c>
      <c r="G87" s="34">
        <v>0</v>
      </c>
      <c r="H87" s="34">
        <v>1.1003514122230487</v>
      </c>
      <c r="I87" s="34">
        <v>1.075816440246764</v>
      </c>
      <c r="J87" s="34">
        <v>1.0711734257488745</v>
      </c>
      <c r="K87" s="34">
        <v>1.0710379078844112</v>
      </c>
      <c r="L87" s="34">
        <v>1.0767000448151718</v>
      </c>
      <c r="M87" s="75">
        <f t="shared" si="1"/>
        <v>5.3950792309182694</v>
      </c>
    </row>
    <row r="88" spans="1:13" ht="14.25">
      <c r="A88" t="s">
        <v>103</v>
      </c>
      <c r="B88" t="s">
        <v>365</v>
      </c>
      <c r="C88" t="s">
        <v>366</v>
      </c>
      <c r="D88" t="s">
        <v>85</v>
      </c>
      <c r="E88" t="s">
        <v>79</v>
      </c>
      <c r="F88" s="34">
        <v>0</v>
      </c>
      <c r="G88" s="34">
        <v>0</v>
      </c>
      <c r="H88" s="34">
        <v>6.247482523145548</v>
      </c>
      <c r="I88" s="34">
        <v>7.16797483833379</v>
      </c>
      <c r="J88" s="34">
        <v>7.1125574208660911</v>
      </c>
      <c r="K88" s="34">
        <v>7.1770234168988463</v>
      </c>
      <c r="L88" s="34">
        <v>6.8808236809783736</v>
      </c>
      <c r="M88" s="75">
        <f t="shared" si="1"/>
        <v>34.585861880222652</v>
      </c>
    </row>
    <row r="89" spans="1:13" ht="14.25">
      <c r="A89" t="s">
        <v>103</v>
      </c>
      <c r="B89" t="s">
        <v>367</v>
      </c>
      <c r="C89" t="s">
        <v>368</v>
      </c>
      <c r="D89" t="s">
        <v>85</v>
      </c>
      <c r="E89" t="s">
        <v>79</v>
      </c>
      <c r="F89" s="34">
        <v>0</v>
      </c>
      <c r="G89" s="34">
        <v>0</v>
      </c>
      <c r="H89" s="34">
        <v>0.9379975323660722</v>
      </c>
      <c r="I89" s="34">
        <v>1.2392447977912415</v>
      </c>
      <c r="J89" s="34">
        <v>2.8050536540424909</v>
      </c>
      <c r="K89" s="34">
        <v>4.1620472211164845</v>
      </c>
      <c r="L89" s="34">
        <v>4.1695267112772747</v>
      </c>
      <c r="M89" s="75">
        <f t="shared" si="1"/>
        <v>13.313869916593564</v>
      </c>
    </row>
    <row r="90" spans="1:13" ht="14.25">
      <c r="A90" t="s">
        <v>103</v>
      </c>
      <c r="B90" t="s">
        <v>369</v>
      </c>
      <c r="C90" t="s">
        <v>370</v>
      </c>
      <c r="D90" t="s">
        <v>85</v>
      </c>
      <c r="E90" t="s">
        <v>79</v>
      </c>
      <c r="F90" s="34">
        <v>0</v>
      </c>
      <c r="G90" s="34">
        <v>0</v>
      </c>
      <c r="H90" s="34">
        <v>14.14474993088305</v>
      </c>
      <c r="I90" s="34">
        <v>0</v>
      </c>
      <c r="J90" s="34">
        <v>0</v>
      </c>
      <c r="K90" s="34">
        <v>0</v>
      </c>
      <c r="L90" s="34">
        <v>0</v>
      </c>
      <c r="M90" s="75">
        <f t="shared" si="1"/>
        <v>14.14474993088305</v>
      </c>
    </row>
    <row r="91" spans="1:13" ht="14.25">
      <c r="A91" t="s">
        <v>104</v>
      </c>
      <c r="B91" t="s">
        <v>285</v>
      </c>
      <c r="C91" t="s">
        <v>286</v>
      </c>
      <c r="D91" t="s">
        <v>85</v>
      </c>
      <c r="E91" t="s">
        <v>79</v>
      </c>
      <c r="F91" s="34">
        <v>0</v>
      </c>
      <c r="G91" s="34">
        <v>0</v>
      </c>
      <c r="H91" s="34">
        <v>1.7549806302281359</v>
      </c>
      <c r="I91" s="34">
        <v>3.154733808110731</v>
      </c>
      <c r="J91" s="34">
        <v>7.2597014913090323</v>
      </c>
      <c r="K91" s="34">
        <v>10.155491941599223</v>
      </c>
      <c r="L91" s="34">
        <v>1.9091424302281816</v>
      </c>
      <c r="M91" s="75">
        <f t="shared" si="1"/>
        <v>24.234050301475303</v>
      </c>
    </row>
    <row r="92" spans="1:13" ht="14.25">
      <c r="A92" t="s">
        <v>104</v>
      </c>
      <c r="B92" t="s">
        <v>287</v>
      </c>
      <c r="C92" t="s">
        <v>288</v>
      </c>
      <c r="D92" t="s">
        <v>85</v>
      </c>
      <c r="E92" t="s">
        <v>79</v>
      </c>
      <c r="F92" s="34">
        <v>0</v>
      </c>
      <c r="G92" s="34">
        <v>0</v>
      </c>
      <c r="H92" s="34">
        <v>0</v>
      </c>
      <c r="I92" s="34">
        <v>0</v>
      </c>
      <c r="J92" s="34">
        <v>0</v>
      </c>
      <c r="K92" s="34">
        <v>0</v>
      </c>
      <c r="L92" s="34">
        <v>0</v>
      </c>
      <c r="M92" s="75">
        <f t="shared" si="1"/>
        <v>0</v>
      </c>
    </row>
    <row r="93" spans="1:13" ht="14.25">
      <c r="A93" t="s">
        <v>104</v>
      </c>
      <c r="B93" t="s">
        <v>289</v>
      </c>
      <c r="C93" t="s">
        <v>290</v>
      </c>
      <c r="D93" t="s">
        <v>85</v>
      </c>
      <c r="E93" t="s">
        <v>79</v>
      </c>
      <c r="F93" s="34">
        <v>0</v>
      </c>
      <c r="G93" s="34">
        <v>0</v>
      </c>
      <c r="H93" s="34">
        <v>2.376996750076793E-2</v>
      </c>
      <c r="I93" s="34">
        <v>1.9703597806717292E-3</v>
      </c>
      <c r="J93" s="34">
        <v>1.9582695169083628E-3</v>
      </c>
      <c r="K93" s="34">
        <v>1.94380745532561E-3</v>
      </c>
      <c r="L93" s="34">
        <v>1.9313005288164515E-3</v>
      </c>
      <c r="M93" s="75">
        <f t="shared" si="1"/>
        <v>3.1573704782490081E-2</v>
      </c>
    </row>
    <row r="94" spans="1:13" ht="14.25">
      <c r="A94" t="s">
        <v>104</v>
      </c>
      <c r="B94" t="s">
        <v>291</v>
      </c>
      <c r="C94" t="s">
        <v>292</v>
      </c>
      <c r="D94" t="s">
        <v>85</v>
      </c>
      <c r="E94" t="s">
        <v>79</v>
      </c>
      <c r="F94" s="34">
        <v>0</v>
      </c>
      <c r="G94" s="34">
        <v>0</v>
      </c>
      <c r="H94" s="34">
        <v>0</v>
      </c>
      <c r="I94" s="34">
        <v>0</v>
      </c>
      <c r="J94" s="34">
        <v>0</v>
      </c>
      <c r="K94" s="34">
        <v>0</v>
      </c>
      <c r="L94" s="34">
        <v>0</v>
      </c>
      <c r="M94" s="75">
        <f t="shared" si="1"/>
        <v>0</v>
      </c>
    </row>
    <row r="95" spans="1:13" ht="14.25">
      <c r="A95" t="s">
        <v>104</v>
      </c>
      <c r="B95" t="s">
        <v>293</v>
      </c>
      <c r="C95" t="s">
        <v>294</v>
      </c>
      <c r="D95" t="s">
        <v>85</v>
      </c>
      <c r="E95" t="s">
        <v>79</v>
      </c>
      <c r="F95" s="34">
        <v>0</v>
      </c>
      <c r="G95" s="34">
        <v>0</v>
      </c>
      <c r="H95" s="34">
        <v>5.4472842189259851E-2</v>
      </c>
      <c r="I95" s="34">
        <v>5.4184893968472557E-2</v>
      </c>
      <c r="J95" s="34">
        <v>0.13609973142513121</v>
      </c>
      <c r="K95" s="34">
        <v>0.16619553743033966</v>
      </c>
      <c r="L95" s="34">
        <v>0.14098493860360095</v>
      </c>
      <c r="M95" s="75">
        <f t="shared" si="1"/>
        <v>0.55193794361680426</v>
      </c>
    </row>
    <row r="96" spans="1:13" ht="14.25">
      <c r="A96" t="s">
        <v>104</v>
      </c>
      <c r="B96" t="s">
        <v>295</v>
      </c>
      <c r="C96" t="s">
        <v>296</v>
      </c>
      <c r="D96" t="s">
        <v>85</v>
      </c>
      <c r="E96" t="s">
        <v>79</v>
      </c>
      <c r="F96" s="34">
        <v>0</v>
      </c>
      <c r="G96" s="34">
        <v>0</v>
      </c>
      <c r="H96" s="34">
        <v>0</v>
      </c>
      <c r="I96" s="34">
        <v>0</v>
      </c>
      <c r="J96" s="34">
        <v>0</v>
      </c>
      <c r="K96" s="34">
        <v>0</v>
      </c>
      <c r="L96" s="34">
        <v>0</v>
      </c>
      <c r="M96" s="75">
        <f t="shared" si="1"/>
        <v>0</v>
      </c>
    </row>
    <row r="97" spans="1:13" ht="14.25">
      <c r="A97" t="s">
        <v>104</v>
      </c>
      <c r="B97" t="s">
        <v>297</v>
      </c>
      <c r="C97" t="s">
        <v>298</v>
      </c>
      <c r="D97" t="s">
        <v>85</v>
      </c>
      <c r="E97" t="s">
        <v>79</v>
      </c>
      <c r="F97" s="34">
        <v>0</v>
      </c>
      <c r="G97" s="34">
        <v>0</v>
      </c>
      <c r="H97" s="34">
        <v>0.27038338032123521</v>
      </c>
      <c r="I97" s="34">
        <v>0.88075082196026278</v>
      </c>
      <c r="J97" s="34">
        <v>3.3417869306041208</v>
      </c>
      <c r="K97" s="34">
        <v>5.6409292353549212</v>
      </c>
      <c r="L97" s="34">
        <v>0.91929905171663084</v>
      </c>
      <c r="M97" s="75">
        <f t="shared" si="1"/>
        <v>11.053149419957172</v>
      </c>
    </row>
    <row r="98" spans="1:13" ht="14.25">
      <c r="A98" t="s">
        <v>104</v>
      </c>
      <c r="B98" t="s">
        <v>299</v>
      </c>
      <c r="C98" t="s">
        <v>300</v>
      </c>
      <c r="D98" t="s">
        <v>85</v>
      </c>
      <c r="E98" t="s">
        <v>79</v>
      </c>
      <c r="F98" s="34">
        <v>0</v>
      </c>
      <c r="G98" s="34">
        <v>0</v>
      </c>
      <c r="H98" s="34">
        <v>0</v>
      </c>
      <c r="I98" s="34">
        <v>0</v>
      </c>
      <c r="J98" s="34">
        <v>0</v>
      </c>
      <c r="K98" s="34">
        <v>0</v>
      </c>
      <c r="L98" s="34">
        <v>0</v>
      </c>
      <c r="M98" s="75">
        <f t="shared" si="1"/>
        <v>0</v>
      </c>
    </row>
    <row r="99" spans="1:13" ht="14.25">
      <c r="A99" t="s">
        <v>104</v>
      </c>
      <c r="B99" t="s">
        <v>301</v>
      </c>
      <c r="C99" t="s">
        <v>302</v>
      </c>
      <c r="D99" t="s">
        <v>85</v>
      </c>
      <c r="E99" t="s">
        <v>79</v>
      </c>
      <c r="F99" s="34">
        <v>0</v>
      </c>
      <c r="G99" s="34">
        <v>0</v>
      </c>
      <c r="H99" s="34">
        <v>0</v>
      </c>
      <c r="I99" s="34">
        <v>0</v>
      </c>
      <c r="J99" s="34">
        <v>0</v>
      </c>
      <c r="K99" s="34">
        <v>0</v>
      </c>
      <c r="L99" s="34">
        <v>0</v>
      </c>
      <c r="M99" s="75">
        <f t="shared" si="1"/>
        <v>0</v>
      </c>
    </row>
    <row r="100" spans="1:13" ht="14.25">
      <c r="A100" t="s">
        <v>104</v>
      </c>
      <c r="B100" t="s">
        <v>303</v>
      </c>
      <c r="C100" t="s">
        <v>304</v>
      </c>
      <c r="D100" t="s">
        <v>85</v>
      </c>
      <c r="E100" t="s">
        <v>79</v>
      </c>
      <c r="F100" s="34">
        <v>0</v>
      </c>
      <c r="G100" s="34">
        <v>0</v>
      </c>
      <c r="H100" s="34">
        <v>0</v>
      </c>
      <c r="I100" s="34">
        <v>0</v>
      </c>
      <c r="J100" s="34">
        <v>0</v>
      </c>
      <c r="K100" s="34">
        <v>0</v>
      </c>
      <c r="L100" s="34">
        <v>0</v>
      </c>
      <c r="M100" s="75">
        <f t="shared" si="1"/>
        <v>0</v>
      </c>
    </row>
    <row r="101" spans="1:13" ht="14.25">
      <c r="A101" t="s">
        <v>104</v>
      </c>
      <c r="B101" t="s">
        <v>305</v>
      </c>
      <c r="C101" t="s">
        <v>306</v>
      </c>
      <c r="D101" t="s">
        <v>85</v>
      </c>
      <c r="E101" t="s">
        <v>79</v>
      </c>
      <c r="F101" s="34">
        <v>0</v>
      </c>
      <c r="G101" s="34">
        <v>0</v>
      </c>
      <c r="H101" s="34">
        <v>0</v>
      </c>
      <c r="I101" s="34">
        <v>0</v>
      </c>
      <c r="J101" s="34">
        <v>0</v>
      </c>
      <c r="K101" s="34">
        <v>0</v>
      </c>
      <c r="L101" s="34">
        <v>0</v>
      </c>
      <c r="M101" s="75">
        <f t="shared" si="1"/>
        <v>0</v>
      </c>
    </row>
    <row r="102" spans="1:13" ht="14.25">
      <c r="A102" t="s">
        <v>104</v>
      </c>
      <c r="B102" t="s">
        <v>307</v>
      </c>
      <c r="C102" t="s">
        <v>308</v>
      </c>
      <c r="D102" t="s">
        <v>85</v>
      </c>
      <c r="E102" t="s">
        <v>79</v>
      </c>
      <c r="F102" s="34">
        <v>0</v>
      </c>
      <c r="G102" s="34">
        <v>0</v>
      </c>
      <c r="H102" s="34">
        <v>0.13697373823951367</v>
      </c>
      <c r="I102" s="34">
        <v>0.70135082748948596</v>
      </c>
      <c r="J102" s="34">
        <v>2.4796236411481987</v>
      </c>
      <c r="K102" s="34">
        <v>3.7558685198394484</v>
      </c>
      <c r="L102" s="34">
        <v>0.74437007959491908</v>
      </c>
      <c r="M102" s="75">
        <f t="shared" si="1"/>
        <v>7.8181868063115658</v>
      </c>
    </row>
    <row r="103" spans="1:13" ht="14.25">
      <c r="A103" t="s">
        <v>104</v>
      </c>
      <c r="B103" t="s">
        <v>309</v>
      </c>
      <c r="C103" t="s">
        <v>310</v>
      </c>
      <c r="D103" t="s">
        <v>85</v>
      </c>
      <c r="E103" t="s">
        <v>79</v>
      </c>
      <c r="F103" s="34">
        <v>0</v>
      </c>
      <c r="G103" s="34">
        <v>0</v>
      </c>
      <c r="H103" s="34">
        <v>0</v>
      </c>
      <c r="I103" s="34">
        <v>0</v>
      </c>
      <c r="J103" s="34">
        <v>0</v>
      </c>
      <c r="K103" s="34">
        <v>0</v>
      </c>
      <c r="L103" s="34">
        <v>0</v>
      </c>
      <c r="M103" s="75">
        <f t="shared" si="1"/>
        <v>0</v>
      </c>
    </row>
    <row r="104" spans="1:13" ht="14.25">
      <c r="A104" t="s">
        <v>104</v>
      </c>
      <c r="B104" t="s">
        <v>311</v>
      </c>
      <c r="C104" t="s">
        <v>312</v>
      </c>
      <c r="D104" t="s">
        <v>85</v>
      </c>
      <c r="E104" t="s">
        <v>79</v>
      </c>
      <c r="F104" s="34">
        <v>0</v>
      </c>
      <c r="G104" s="34">
        <v>0</v>
      </c>
      <c r="H104" s="34">
        <v>0</v>
      </c>
      <c r="I104" s="34">
        <v>0</v>
      </c>
      <c r="J104" s="34">
        <v>0</v>
      </c>
      <c r="K104" s="34">
        <v>0</v>
      </c>
      <c r="L104" s="34">
        <v>0</v>
      </c>
      <c r="M104" s="75">
        <f t="shared" si="1"/>
        <v>0</v>
      </c>
    </row>
    <row r="105" spans="1:13" ht="14.25">
      <c r="A105" t="s">
        <v>104</v>
      </c>
      <c r="B105" t="s">
        <v>313</v>
      </c>
      <c r="C105" t="s">
        <v>314</v>
      </c>
      <c r="D105" t="s">
        <v>85</v>
      </c>
      <c r="E105" t="s">
        <v>79</v>
      </c>
      <c r="F105" s="34">
        <v>0</v>
      </c>
      <c r="G105" s="34">
        <v>0</v>
      </c>
      <c r="H105" s="34">
        <v>0</v>
      </c>
      <c r="I105" s="34">
        <v>0</v>
      </c>
      <c r="J105" s="34">
        <v>0</v>
      </c>
      <c r="K105" s="34">
        <v>0</v>
      </c>
      <c r="L105" s="34">
        <v>0</v>
      </c>
      <c r="M105" s="75">
        <f t="shared" si="1"/>
        <v>0</v>
      </c>
    </row>
    <row r="106" spans="1:13" ht="14.25">
      <c r="A106" t="s">
        <v>104</v>
      </c>
      <c r="B106" t="s">
        <v>315</v>
      </c>
      <c r="C106" t="s">
        <v>316</v>
      </c>
      <c r="D106" t="s">
        <v>85</v>
      </c>
      <c r="E106" t="s">
        <v>79</v>
      </c>
      <c r="F106" s="34">
        <v>0</v>
      </c>
      <c r="G106" s="34">
        <v>0</v>
      </c>
      <c r="H106" s="34">
        <v>0</v>
      </c>
      <c r="I106" s="34">
        <v>0</v>
      </c>
      <c r="J106" s="34">
        <v>0</v>
      </c>
      <c r="K106" s="34">
        <v>0</v>
      </c>
      <c r="L106" s="34">
        <v>0</v>
      </c>
      <c r="M106" s="75">
        <f t="shared" si="1"/>
        <v>0</v>
      </c>
    </row>
    <row r="107" spans="1:13" ht="14.25">
      <c r="A107" t="s">
        <v>104</v>
      </c>
      <c r="B107" t="s">
        <v>317</v>
      </c>
      <c r="C107" t="s">
        <v>318</v>
      </c>
      <c r="D107" t="s">
        <v>85</v>
      </c>
      <c r="E107" t="s">
        <v>79</v>
      </c>
      <c r="F107" s="34">
        <v>0</v>
      </c>
      <c r="G107" s="34">
        <v>0</v>
      </c>
      <c r="H107" s="34">
        <v>0</v>
      </c>
      <c r="I107" s="34">
        <v>0</v>
      </c>
      <c r="J107" s="34">
        <v>0</v>
      </c>
      <c r="K107" s="34">
        <v>0</v>
      </c>
      <c r="L107" s="34">
        <v>0</v>
      </c>
      <c r="M107" s="75">
        <f t="shared" si="1"/>
        <v>0</v>
      </c>
    </row>
    <row r="108" spans="1:13" ht="14.25">
      <c r="A108" t="s">
        <v>104</v>
      </c>
      <c r="B108" t="s">
        <v>319</v>
      </c>
      <c r="C108" t="s">
        <v>320</v>
      </c>
      <c r="D108" t="s">
        <v>85</v>
      </c>
      <c r="E108" t="s">
        <v>79</v>
      </c>
      <c r="F108" s="34">
        <v>0</v>
      </c>
      <c r="G108" s="34">
        <v>0</v>
      </c>
      <c r="H108" s="34">
        <v>0</v>
      </c>
      <c r="I108" s="34">
        <v>0</v>
      </c>
      <c r="J108" s="34">
        <v>0</v>
      </c>
      <c r="K108" s="34">
        <v>0</v>
      </c>
      <c r="L108" s="34">
        <v>0</v>
      </c>
      <c r="M108" s="75">
        <f t="shared" si="1"/>
        <v>0</v>
      </c>
    </row>
    <row r="109" spans="1:13" ht="14.25">
      <c r="A109" t="s">
        <v>104</v>
      </c>
      <c r="B109" t="s">
        <v>321</v>
      </c>
      <c r="C109" t="s">
        <v>322</v>
      </c>
      <c r="D109" t="s">
        <v>85</v>
      </c>
      <c r="E109" t="s">
        <v>79</v>
      </c>
      <c r="F109" s="34">
        <v>0</v>
      </c>
      <c r="G109" s="34">
        <v>0</v>
      </c>
      <c r="H109" s="34">
        <v>0</v>
      </c>
      <c r="I109" s="34">
        <v>0</v>
      </c>
      <c r="J109" s="34">
        <v>0</v>
      </c>
      <c r="K109" s="34">
        <v>0</v>
      </c>
      <c r="L109" s="34">
        <v>0</v>
      </c>
      <c r="M109" s="75">
        <f t="shared" si="1"/>
        <v>0</v>
      </c>
    </row>
    <row r="110" spans="1:13" ht="14.25">
      <c r="A110" t="s">
        <v>104</v>
      </c>
      <c r="B110" t="s">
        <v>323</v>
      </c>
      <c r="C110" t="s">
        <v>324</v>
      </c>
      <c r="D110" t="s">
        <v>85</v>
      </c>
      <c r="E110" t="s">
        <v>79</v>
      </c>
      <c r="F110" s="34">
        <v>0</v>
      </c>
      <c r="G110" s="34">
        <v>0</v>
      </c>
      <c r="H110" s="34">
        <v>0.2030351390690594</v>
      </c>
      <c r="I110" s="34">
        <v>0.59406347387252623</v>
      </c>
      <c r="J110" s="34">
        <v>0.85674291364740862</v>
      </c>
      <c r="K110" s="34">
        <v>6.8033260936396348E-2</v>
      </c>
      <c r="L110" s="34">
        <v>1.7381704759348061E-2</v>
      </c>
      <c r="M110" s="75">
        <f t="shared" si="1"/>
        <v>1.7392564922847384</v>
      </c>
    </row>
    <row r="111" spans="1:13" ht="14.25">
      <c r="A111" t="s">
        <v>104</v>
      </c>
      <c r="B111" t="s">
        <v>325</v>
      </c>
      <c r="C111" t="s">
        <v>326</v>
      </c>
      <c r="D111" t="s">
        <v>85</v>
      </c>
      <c r="E111" t="s">
        <v>79</v>
      </c>
      <c r="F111" s="34">
        <v>0</v>
      </c>
      <c r="G111" s="34">
        <v>0</v>
      </c>
      <c r="H111" s="34">
        <v>0</v>
      </c>
      <c r="I111" s="34">
        <v>0</v>
      </c>
      <c r="J111" s="34">
        <v>0</v>
      </c>
      <c r="K111" s="34">
        <v>0</v>
      </c>
      <c r="L111" s="34">
        <v>0</v>
      </c>
      <c r="M111" s="75">
        <f t="shared" si="1"/>
        <v>0</v>
      </c>
    </row>
    <row r="112" spans="1:13" ht="14.25">
      <c r="A112" t="s">
        <v>104</v>
      </c>
      <c r="B112" t="s">
        <v>327</v>
      </c>
      <c r="C112" t="s">
        <v>328</v>
      </c>
      <c r="D112" t="s">
        <v>85</v>
      </c>
      <c r="E112" t="s">
        <v>79</v>
      </c>
      <c r="F112" s="34">
        <v>0</v>
      </c>
      <c r="G112" s="34">
        <v>0</v>
      </c>
      <c r="H112" s="34">
        <v>0</v>
      </c>
      <c r="I112" s="34">
        <v>0</v>
      </c>
      <c r="J112" s="34">
        <v>0</v>
      </c>
      <c r="K112" s="34">
        <v>0</v>
      </c>
      <c r="L112" s="34">
        <v>0</v>
      </c>
      <c r="M112" s="75">
        <f t="shared" si="1"/>
        <v>0</v>
      </c>
    </row>
    <row r="113" spans="1:13" ht="14.25">
      <c r="A113" t="s">
        <v>104</v>
      </c>
      <c r="B113" t="s">
        <v>329</v>
      </c>
      <c r="C113" t="s">
        <v>330</v>
      </c>
      <c r="D113" t="s">
        <v>85</v>
      </c>
      <c r="E113" t="s">
        <v>79</v>
      </c>
      <c r="F113" s="34">
        <v>0</v>
      </c>
      <c r="G113" s="34">
        <v>0</v>
      </c>
      <c r="H113" s="34">
        <v>0.38230031063735087</v>
      </c>
      <c r="I113" s="34">
        <v>0.38224979745031545</v>
      </c>
      <c r="J113" s="34">
        <v>0.3505302435265969</v>
      </c>
      <c r="K113" s="34">
        <v>0</v>
      </c>
      <c r="L113" s="34">
        <v>0</v>
      </c>
      <c r="M113" s="75">
        <f t="shared" si="1"/>
        <v>1.1150803516142633</v>
      </c>
    </row>
    <row r="114" spans="1:13" ht="14.25">
      <c r="A114" t="s">
        <v>104</v>
      </c>
      <c r="B114" t="s">
        <v>331</v>
      </c>
      <c r="C114" t="s">
        <v>332</v>
      </c>
      <c r="D114" t="s">
        <v>85</v>
      </c>
      <c r="E114" t="s">
        <v>79</v>
      </c>
      <c r="F114" s="34">
        <v>0</v>
      </c>
      <c r="G114" s="34">
        <v>0</v>
      </c>
      <c r="H114" s="34">
        <v>0</v>
      </c>
      <c r="I114" s="34">
        <v>0</v>
      </c>
      <c r="J114" s="34">
        <v>0</v>
      </c>
      <c r="K114" s="34">
        <v>0</v>
      </c>
      <c r="L114" s="34">
        <v>0</v>
      </c>
      <c r="M114" s="75">
        <f t="shared" si="1"/>
        <v>0</v>
      </c>
    </row>
    <row r="115" spans="1:13" ht="14.25">
      <c r="A115" t="s">
        <v>104</v>
      </c>
      <c r="B115" t="s">
        <v>333</v>
      </c>
      <c r="C115" t="s">
        <v>334</v>
      </c>
      <c r="D115" t="s">
        <v>85</v>
      </c>
      <c r="E115" t="s">
        <v>79</v>
      </c>
      <c r="F115" s="34">
        <v>0</v>
      </c>
      <c r="G115" s="34">
        <v>0</v>
      </c>
      <c r="H115" s="34">
        <v>0</v>
      </c>
      <c r="I115" s="34">
        <v>0</v>
      </c>
      <c r="J115" s="34">
        <v>0</v>
      </c>
      <c r="K115" s="34">
        <v>0</v>
      </c>
      <c r="L115" s="34">
        <v>0</v>
      </c>
      <c r="M115" s="75">
        <f t="shared" si="1"/>
        <v>0</v>
      </c>
    </row>
    <row r="116" spans="1:13" ht="14.25">
      <c r="A116" t="s">
        <v>104</v>
      </c>
      <c r="B116" t="s">
        <v>335</v>
      </c>
      <c r="C116" t="s">
        <v>336</v>
      </c>
      <c r="D116" t="s">
        <v>85</v>
      </c>
      <c r="E116" t="s">
        <v>79</v>
      </c>
      <c r="F116" s="34">
        <v>0</v>
      </c>
      <c r="G116" s="34">
        <v>0</v>
      </c>
      <c r="H116" s="34">
        <v>0</v>
      </c>
      <c r="I116" s="34">
        <v>0</v>
      </c>
      <c r="J116" s="34">
        <v>0</v>
      </c>
      <c r="K116" s="34">
        <v>0</v>
      </c>
      <c r="L116" s="34">
        <v>0</v>
      </c>
      <c r="M116" s="75">
        <f t="shared" si="1"/>
        <v>0</v>
      </c>
    </row>
    <row r="117" spans="1:13" ht="14.25">
      <c r="A117" t="s">
        <v>104</v>
      </c>
      <c r="B117" t="s">
        <v>337</v>
      </c>
      <c r="C117" t="s">
        <v>338</v>
      </c>
      <c r="D117" t="s">
        <v>85</v>
      </c>
      <c r="E117" t="s">
        <v>79</v>
      </c>
      <c r="F117" s="34">
        <v>0</v>
      </c>
      <c r="G117" s="34">
        <v>0</v>
      </c>
      <c r="H117" s="34">
        <v>0</v>
      </c>
      <c r="I117" s="34">
        <v>0</v>
      </c>
      <c r="J117" s="34">
        <v>0</v>
      </c>
      <c r="K117" s="34">
        <v>0</v>
      </c>
      <c r="L117" s="34">
        <v>0</v>
      </c>
      <c r="M117" s="75">
        <f t="shared" si="1"/>
        <v>0</v>
      </c>
    </row>
    <row r="118" spans="1:13" ht="14.25">
      <c r="A118" t="s">
        <v>104</v>
      </c>
      <c r="B118" t="s">
        <v>339</v>
      </c>
      <c r="C118" t="s">
        <v>340</v>
      </c>
      <c r="D118" t="s">
        <v>85</v>
      </c>
      <c r="E118" t="s">
        <v>79</v>
      </c>
      <c r="F118" s="34">
        <v>0</v>
      </c>
      <c r="G118" s="34">
        <v>0</v>
      </c>
      <c r="H118" s="34">
        <v>0</v>
      </c>
      <c r="I118" s="34">
        <v>0</v>
      </c>
      <c r="J118" s="34">
        <v>0</v>
      </c>
      <c r="K118" s="34">
        <v>0</v>
      </c>
      <c r="L118" s="34">
        <v>0</v>
      </c>
      <c r="M118" s="75">
        <f t="shared" si="1"/>
        <v>0</v>
      </c>
    </row>
    <row r="119" spans="1:13" ht="14.25">
      <c r="A119" t="s">
        <v>104</v>
      </c>
      <c r="B119" t="s">
        <v>341</v>
      </c>
      <c r="C119" t="s">
        <v>342</v>
      </c>
      <c r="D119" t="s">
        <v>85</v>
      </c>
      <c r="E119" t="s">
        <v>79</v>
      </c>
      <c r="F119" s="34">
        <v>0</v>
      </c>
      <c r="G119" s="34">
        <v>0</v>
      </c>
      <c r="H119" s="34">
        <v>0</v>
      </c>
      <c r="I119" s="34">
        <v>0</v>
      </c>
      <c r="J119" s="34">
        <v>0</v>
      </c>
      <c r="K119" s="34">
        <v>0</v>
      </c>
      <c r="L119" s="34">
        <v>0</v>
      </c>
      <c r="M119" s="75">
        <f t="shared" si="1"/>
        <v>0</v>
      </c>
    </row>
    <row r="120" spans="1:13" ht="14.25">
      <c r="A120" t="s">
        <v>104</v>
      </c>
      <c r="B120" t="s">
        <v>343</v>
      </c>
      <c r="C120" t="s">
        <v>344</v>
      </c>
      <c r="D120" t="s">
        <v>85</v>
      </c>
      <c r="E120" t="s">
        <v>79</v>
      </c>
      <c r="F120" s="34">
        <v>0</v>
      </c>
      <c r="G120" s="34">
        <v>0</v>
      </c>
      <c r="H120" s="34">
        <v>0</v>
      </c>
      <c r="I120" s="34">
        <v>0</v>
      </c>
      <c r="J120" s="34">
        <v>0</v>
      </c>
      <c r="K120" s="34">
        <v>0</v>
      </c>
      <c r="L120" s="34">
        <v>0</v>
      </c>
      <c r="M120" s="75">
        <f t="shared" si="1"/>
        <v>0</v>
      </c>
    </row>
    <row r="121" spans="1:13" ht="14.25">
      <c r="A121" t="s">
        <v>104</v>
      </c>
      <c r="B121" t="s">
        <v>345</v>
      </c>
      <c r="C121" t="s">
        <v>346</v>
      </c>
      <c r="D121" t="s">
        <v>85</v>
      </c>
      <c r="E121" t="s">
        <v>79</v>
      </c>
      <c r="F121" s="34">
        <v>0</v>
      </c>
      <c r="G121" s="34">
        <v>0</v>
      </c>
      <c r="H121" s="34">
        <v>0</v>
      </c>
      <c r="I121" s="34">
        <v>0</v>
      </c>
      <c r="J121" s="34">
        <v>0</v>
      </c>
      <c r="K121" s="34">
        <v>0</v>
      </c>
      <c r="L121" s="34">
        <v>0</v>
      </c>
      <c r="M121" s="75">
        <f t="shared" si="1"/>
        <v>0</v>
      </c>
    </row>
    <row r="122" spans="1:13" ht="14.25">
      <c r="A122" t="s">
        <v>104</v>
      </c>
      <c r="B122" t="s">
        <v>347</v>
      </c>
      <c r="C122" t="s">
        <v>348</v>
      </c>
      <c r="D122" t="s">
        <v>85</v>
      </c>
      <c r="E122" t="s">
        <v>79</v>
      </c>
      <c r="F122" s="34">
        <v>0</v>
      </c>
      <c r="G122" s="34">
        <v>0</v>
      </c>
      <c r="H122" s="34">
        <v>0</v>
      </c>
      <c r="I122" s="34">
        <v>0</v>
      </c>
      <c r="J122" s="34">
        <v>0</v>
      </c>
      <c r="K122" s="34">
        <v>0</v>
      </c>
      <c r="L122" s="34">
        <v>0</v>
      </c>
      <c r="M122" s="75">
        <f t="shared" si="1"/>
        <v>0</v>
      </c>
    </row>
    <row r="123" spans="1:13" ht="14.25">
      <c r="A123" t="s">
        <v>104</v>
      </c>
      <c r="B123" t="s">
        <v>349</v>
      </c>
      <c r="C123" t="s">
        <v>350</v>
      </c>
      <c r="D123" t="s">
        <v>85</v>
      </c>
      <c r="E123" t="s">
        <v>79</v>
      </c>
      <c r="F123" s="34">
        <v>0</v>
      </c>
      <c r="G123" s="34">
        <v>0</v>
      </c>
      <c r="H123" s="34">
        <v>0</v>
      </c>
      <c r="I123" s="34">
        <v>0</v>
      </c>
      <c r="J123" s="34">
        <v>0</v>
      </c>
      <c r="K123" s="34">
        <v>0</v>
      </c>
      <c r="L123" s="34">
        <v>0</v>
      </c>
      <c r="M123" s="75">
        <f t="shared" si="1"/>
        <v>0</v>
      </c>
    </row>
    <row r="124" spans="1:13" ht="14.25">
      <c r="A124" t="s">
        <v>104</v>
      </c>
      <c r="B124" t="s">
        <v>351</v>
      </c>
      <c r="C124" t="s">
        <v>352</v>
      </c>
      <c r="D124" t="s">
        <v>85</v>
      </c>
      <c r="E124" t="s">
        <v>79</v>
      </c>
      <c r="F124" s="34">
        <v>0</v>
      </c>
      <c r="G124" s="34">
        <v>0</v>
      </c>
      <c r="H124" s="34">
        <v>0</v>
      </c>
      <c r="I124" s="34">
        <v>0</v>
      </c>
      <c r="J124" s="34">
        <v>0</v>
      </c>
      <c r="K124" s="34">
        <v>0</v>
      </c>
      <c r="L124" s="34">
        <v>0</v>
      </c>
      <c r="M124" s="75">
        <f t="shared" si="1"/>
        <v>0</v>
      </c>
    </row>
    <row r="125" spans="1:13" ht="14.25">
      <c r="A125" t="s">
        <v>104</v>
      </c>
      <c r="B125" t="s">
        <v>353</v>
      </c>
      <c r="C125" t="s">
        <v>354</v>
      </c>
      <c r="D125" t="s">
        <v>85</v>
      </c>
      <c r="E125" t="s">
        <v>79</v>
      </c>
      <c r="F125" s="34">
        <v>0</v>
      </c>
      <c r="G125" s="34">
        <v>0</v>
      </c>
      <c r="H125" s="34">
        <v>0.19709264357221593</v>
      </c>
      <c r="I125" s="34">
        <v>0.19703597444656273</v>
      </c>
      <c r="J125" s="34">
        <v>1.4687021106933181E-2</v>
      </c>
      <c r="K125" s="34">
        <v>0.44318809167049117</v>
      </c>
      <c r="L125" s="34">
        <v>9.6565024666403904E-3</v>
      </c>
      <c r="M125" s="75">
        <f t="shared" si="1"/>
        <v>0.86166023326284336</v>
      </c>
    </row>
    <row r="126" spans="1:13" ht="14.25">
      <c r="A126" t="s">
        <v>104</v>
      </c>
      <c r="B126" t="s">
        <v>355</v>
      </c>
      <c r="C126" t="s">
        <v>356</v>
      </c>
      <c r="D126" t="s">
        <v>85</v>
      </c>
      <c r="E126" t="s">
        <v>79</v>
      </c>
      <c r="F126" s="34">
        <v>0</v>
      </c>
      <c r="G126" s="34">
        <v>0</v>
      </c>
      <c r="H126" s="34">
        <v>0</v>
      </c>
      <c r="I126" s="34">
        <v>0</v>
      </c>
      <c r="J126" s="34">
        <v>0</v>
      </c>
      <c r="K126" s="34">
        <v>0</v>
      </c>
      <c r="L126" s="34">
        <v>0</v>
      </c>
      <c r="M126" s="75">
        <f t="shared" si="1"/>
        <v>0</v>
      </c>
    </row>
    <row r="127" spans="1:13" ht="14.25">
      <c r="A127" t="s">
        <v>104</v>
      </c>
      <c r="B127" t="s">
        <v>357</v>
      </c>
      <c r="C127" t="s">
        <v>358</v>
      </c>
      <c r="D127" t="s">
        <v>85</v>
      </c>
      <c r="E127" t="s">
        <v>79</v>
      </c>
      <c r="F127" s="34">
        <v>0</v>
      </c>
      <c r="G127" s="34">
        <v>0</v>
      </c>
      <c r="H127" s="34">
        <v>0</v>
      </c>
      <c r="I127" s="34">
        <v>0</v>
      </c>
      <c r="J127" s="34">
        <v>0</v>
      </c>
      <c r="K127" s="34">
        <v>0</v>
      </c>
      <c r="L127" s="34">
        <v>0</v>
      </c>
      <c r="M127" s="75">
        <f t="shared" si="1"/>
        <v>0</v>
      </c>
    </row>
    <row r="128" spans="1:13" ht="14.25">
      <c r="A128" t="s">
        <v>104</v>
      </c>
      <c r="B128" t="s">
        <v>359</v>
      </c>
      <c r="C128" t="s">
        <v>360</v>
      </c>
      <c r="D128" t="s">
        <v>85</v>
      </c>
      <c r="E128" t="s">
        <v>79</v>
      </c>
      <c r="F128" s="34">
        <v>0</v>
      </c>
      <c r="G128" s="34">
        <v>0</v>
      </c>
      <c r="H128" s="34">
        <v>0</v>
      </c>
      <c r="I128" s="34">
        <v>5.1273007180130413E-2</v>
      </c>
      <c r="J128" s="34">
        <v>5.0958392465178498E-2</v>
      </c>
      <c r="K128" s="34">
        <v>5.0582058460269419E-2</v>
      </c>
      <c r="L128" s="34">
        <v>5.0256601282856458E-2</v>
      </c>
      <c r="M128" s="75">
        <f t="shared" si="1"/>
        <v>0.20307005938843481</v>
      </c>
    </row>
    <row r="129" spans="1:13" ht="14.25">
      <c r="A129" t="s">
        <v>104</v>
      </c>
      <c r="B129" t="s">
        <v>361</v>
      </c>
      <c r="C129" t="s">
        <v>362</v>
      </c>
      <c r="D129" t="s">
        <v>85</v>
      </c>
      <c r="E129" t="s">
        <v>79</v>
      </c>
      <c r="F129" s="34">
        <v>0</v>
      </c>
      <c r="G129" s="34">
        <v>0</v>
      </c>
      <c r="H129" s="34">
        <v>0</v>
      </c>
      <c r="I129" s="34">
        <v>0</v>
      </c>
      <c r="J129" s="34">
        <v>0</v>
      </c>
      <c r="K129" s="34">
        <v>0</v>
      </c>
      <c r="L129" s="34">
        <v>0</v>
      </c>
      <c r="M129" s="75">
        <f t="shared" si="1"/>
        <v>0</v>
      </c>
    </row>
    <row r="130" spans="1:13" ht="14.25">
      <c r="A130" t="s">
        <v>104</v>
      </c>
      <c r="B130" t="s">
        <v>363</v>
      </c>
      <c r="C130" t="s">
        <v>364</v>
      </c>
      <c r="D130" t="s">
        <v>85</v>
      </c>
      <c r="E130" t="s">
        <v>79</v>
      </c>
      <c r="F130" s="34">
        <v>0</v>
      </c>
      <c r="G130" s="34">
        <v>0</v>
      </c>
      <c r="H130" s="34">
        <v>0</v>
      </c>
      <c r="I130" s="34">
        <v>0</v>
      </c>
      <c r="J130" s="34">
        <v>0</v>
      </c>
      <c r="K130" s="34">
        <v>0</v>
      </c>
      <c r="L130" s="34">
        <v>0</v>
      </c>
      <c r="M130" s="75">
        <f t="shared" si="1"/>
        <v>0</v>
      </c>
    </row>
    <row r="131" spans="1:13" ht="14.25">
      <c r="A131" t="s">
        <v>104</v>
      </c>
      <c r="B131" t="s">
        <v>365</v>
      </c>
      <c r="C131" t="s">
        <v>366</v>
      </c>
      <c r="D131" t="s">
        <v>85</v>
      </c>
      <c r="E131" t="s">
        <v>79</v>
      </c>
      <c r="F131" s="34">
        <v>0</v>
      </c>
      <c r="G131" s="34">
        <v>0</v>
      </c>
      <c r="H131" s="34">
        <v>0.48676192930499446</v>
      </c>
      <c r="I131" s="34">
        <v>0.29123214055063834</v>
      </c>
      <c r="J131" s="34">
        <v>2.4956276500346174E-2</v>
      </c>
      <c r="K131" s="34">
        <v>2.4771971324522361E-2</v>
      </c>
      <c r="L131" s="34">
        <v>2.4612582479709599E-2</v>
      </c>
      <c r="M131" s="75">
        <f t="shared" si="1"/>
        <v>0.85233490016021096</v>
      </c>
    </row>
    <row r="132" spans="1:13" ht="14.25">
      <c r="A132" t="s">
        <v>104</v>
      </c>
      <c r="B132" t="s">
        <v>367</v>
      </c>
      <c r="C132" t="s">
        <v>368</v>
      </c>
      <c r="D132" t="s">
        <v>85</v>
      </c>
      <c r="E132" t="s">
        <v>79</v>
      </c>
      <c r="F132" s="34">
        <v>0</v>
      </c>
      <c r="G132" s="34">
        <v>0</v>
      </c>
      <c r="H132" s="34">
        <v>1.9067939373852979E-4</v>
      </c>
      <c r="I132" s="34">
        <v>6.2251141166497486E-4</v>
      </c>
      <c r="J132" s="34">
        <v>2.3580713682094701E-3</v>
      </c>
      <c r="K132" s="34">
        <v>3.9794591275107505E-3</v>
      </c>
      <c r="L132" s="34">
        <v>6.4966879565969498E-4</v>
      </c>
      <c r="M132" s="75">
        <f t="shared" si="1"/>
        <v>7.8003900967834206E-3</v>
      </c>
    </row>
    <row r="133" spans="1:13" ht="14.25">
      <c r="A133" t="s">
        <v>104</v>
      </c>
      <c r="B133" t="s">
        <v>369</v>
      </c>
      <c r="C133" t="s">
        <v>370</v>
      </c>
      <c r="D133" t="s">
        <v>85</v>
      </c>
      <c r="E133" t="s">
        <v>79</v>
      </c>
      <c r="F133" s="34">
        <v>0</v>
      </c>
      <c r="G133" s="34">
        <v>0</v>
      </c>
      <c r="H133" s="34">
        <v>0</v>
      </c>
      <c r="I133" s="34">
        <v>0</v>
      </c>
      <c r="J133" s="34">
        <v>0</v>
      </c>
      <c r="K133" s="34">
        <v>0</v>
      </c>
      <c r="L133" s="34">
        <v>0</v>
      </c>
      <c r="M133" s="75">
        <f t="shared" si="1"/>
        <v>0</v>
      </c>
    </row>
    <row r="134" spans="1:13" ht="14.25">
      <c r="A134" t="s">
        <v>105</v>
      </c>
      <c r="B134" t="s">
        <v>285</v>
      </c>
      <c r="C134" t="s">
        <v>286</v>
      </c>
      <c r="D134" t="s">
        <v>85</v>
      </c>
      <c r="E134" t="s">
        <v>79</v>
      </c>
      <c r="F134" s="34">
        <v>15.506465679780835</v>
      </c>
      <c r="G134" s="34">
        <v>56.41881575232479</v>
      </c>
      <c r="H134" s="34">
        <v>317.75380839797759</v>
      </c>
      <c r="I134" s="34">
        <v>332.9282271584446</v>
      </c>
      <c r="J134" s="34">
        <v>313.93844729332881</v>
      </c>
      <c r="K134" s="34">
        <v>287.57163675957304</v>
      </c>
      <c r="L134" s="34">
        <v>264.97398607341546</v>
      </c>
      <c r="M134" s="75">
        <f t="shared" ref="M134:M197" si="2">SUM(F134:L134)</f>
        <v>1589.0913871148452</v>
      </c>
    </row>
    <row r="135" spans="1:13" ht="14.25">
      <c r="A135" t="s">
        <v>105</v>
      </c>
      <c r="B135" t="s">
        <v>287</v>
      </c>
      <c r="C135" t="s">
        <v>288</v>
      </c>
      <c r="D135" t="s">
        <v>85</v>
      </c>
      <c r="E135" t="s">
        <v>79</v>
      </c>
      <c r="F135" s="34">
        <v>0</v>
      </c>
      <c r="G135" s="34">
        <v>0</v>
      </c>
      <c r="H135" s="34">
        <v>0</v>
      </c>
      <c r="I135" s="34">
        <v>0</v>
      </c>
      <c r="J135" s="34">
        <v>0</v>
      </c>
      <c r="K135" s="34">
        <v>0</v>
      </c>
      <c r="L135" s="34">
        <v>0</v>
      </c>
      <c r="M135" s="75">
        <f t="shared" si="2"/>
        <v>0</v>
      </c>
    </row>
    <row r="136" spans="1:13" ht="14.25">
      <c r="A136" t="s">
        <v>105</v>
      </c>
      <c r="B136" t="s">
        <v>289</v>
      </c>
      <c r="C136" t="s">
        <v>290</v>
      </c>
      <c r="D136" t="s">
        <v>85</v>
      </c>
      <c r="E136" t="s">
        <v>79</v>
      </c>
      <c r="F136" s="34">
        <v>0</v>
      </c>
      <c r="G136" s="34">
        <v>4.321208048429936</v>
      </c>
      <c r="H136" s="34">
        <v>2.5631948288328088</v>
      </c>
      <c r="I136" s="34">
        <v>0.10245870859492991</v>
      </c>
      <c r="J136" s="34">
        <v>0.10183001487923485</v>
      </c>
      <c r="K136" s="34">
        <v>0.10107798767693171</v>
      </c>
      <c r="L136" s="34">
        <v>0.10042762749845548</v>
      </c>
      <c r="M136" s="75">
        <f t="shared" si="2"/>
        <v>7.290197215912297</v>
      </c>
    </row>
    <row r="137" spans="1:13" ht="14.25">
      <c r="A137" t="s">
        <v>105</v>
      </c>
      <c r="B137" t="s">
        <v>291</v>
      </c>
      <c r="C137" t="s">
        <v>292</v>
      </c>
      <c r="D137" t="s">
        <v>85</v>
      </c>
      <c r="E137" t="s">
        <v>79</v>
      </c>
      <c r="F137" s="34">
        <v>0</v>
      </c>
      <c r="G137" s="34">
        <v>0</v>
      </c>
      <c r="H137" s="34">
        <v>0</v>
      </c>
      <c r="I137" s="34">
        <v>12.734023646225836</v>
      </c>
      <c r="J137" s="34">
        <v>12.786359856994229</v>
      </c>
      <c r="K137" s="34">
        <v>12.562421514403752</v>
      </c>
      <c r="L137" s="34">
        <v>12.610268065877255</v>
      </c>
      <c r="M137" s="75">
        <f t="shared" si="2"/>
        <v>50.693073083501076</v>
      </c>
    </row>
    <row r="138" spans="1:13" ht="14.25">
      <c r="A138" t="s">
        <v>105</v>
      </c>
      <c r="B138" t="s">
        <v>293</v>
      </c>
      <c r="C138" t="s">
        <v>294</v>
      </c>
      <c r="D138" t="s">
        <v>85</v>
      </c>
      <c r="E138" t="s">
        <v>79</v>
      </c>
      <c r="F138" s="34">
        <v>0</v>
      </c>
      <c r="G138" s="34">
        <v>0</v>
      </c>
      <c r="H138" s="34">
        <v>5.3201941260218781</v>
      </c>
      <c r="I138" s="34">
        <v>6.3775423164914127</v>
      </c>
      <c r="J138" s="34">
        <v>6.3384092761579742</v>
      </c>
      <c r="K138" s="34">
        <v>6.2915993429506152</v>
      </c>
      <c r="L138" s="34">
        <v>6.2511176736413621</v>
      </c>
      <c r="M138" s="75">
        <f t="shared" si="2"/>
        <v>30.578862735263243</v>
      </c>
    </row>
    <row r="139" spans="1:13" ht="14.25">
      <c r="A139" t="s">
        <v>105</v>
      </c>
      <c r="B139" t="s">
        <v>295</v>
      </c>
      <c r="C139" t="s">
        <v>296</v>
      </c>
      <c r="D139" t="s">
        <v>85</v>
      </c>
      <c r="E139" t="s">
        <v>79</v>
      </c>
      <c r="F139" s="34">
        <v>0</v>
      </c>
      <c r="G139" s="34">
        <v>0</v>
      </c>
      <c r="H139" s="34">
        <v>0</v>
      </c>
      <c r="I139" s="34">
        <v>0</v>
      </c>
      <c r="J139" s="34">
        <v>0</v>
      </c>
      <c r="K139" s="34">
        <v>0</v>
      </c>
      <c r="L139" s="34">
        <v>0</v>
      </c>
      <c r="M139" s="75">
        <f t="shared" si="2"/>
        <v>0</v>
      </c>
    </row>
    <row r="140" spans="1:13" ht="14.25">
      <c r="A140" t="s">
        <v>105</v>
      </c>
      <c r="B140" t="s">
        <v>297</v>
      </c>
      <c r="C140" t="s">
        <v>298</v>
      </c>
      <c r="D140" t="s">
        <v>85</v>
      </c>
      <c r="E140" t="s">
        <v>79</v>
      </c>
      <c r="F140" s="34">
        <v>3.755354193612789</v>
      </c>
      <c r="G140" s="34">
        <v>19.683856244879522</v>
      </c>
      <c r="H140" s="34">
        <v>189.58322645517202</v>
      </c>
      <c r="I140" s="34">
        <v>198.76537945225843</v>
      </c>
      <c r="J140" s="34">
        <v>197.5838644091088</v>
      </c>
      <c r="K140" s="34">
        <v>196.16252475010438</v>
      </c>
      <c r="L140" s="34">
        <v>195.60836604065662</v>
      </c>
      <c r="M140" s="75">
        <f t="shared" si="2"/>
        <v>1001.1425715457925</v>
      </c>
    </row>
    <row r="141" spans="1:13" ht="14.25">
      <c r="A141" t="s">
        <v>105</v>
      </c>
      <c r="B141" t="s">
        <v>299</v>
      </c>
      <c r="C141" t="s">
        <v>300</v>
      </c>
      <c r="D141" t="s">
        <v>85</v>
      </c>
      <c r="E141" t="s">
        <v>79</v>
      </c>
      <c r="F141" s="34">
        <v>0.17078875880087238</v>
      </c>
      <c r="G141" s="34">
        <v>7.0669100248053356</v>
      </c>
      <c r="H141" s="34">
        <v>7.3648527563897854</v>
      </c>
      <c r="I141" s="34">
        <v>7.551969010166812</v>
      </c>
      <c r="J141" s="34">
        <v>1.106210760616458</v>
      </c>
      <c r="K141" s="34">
        <v>1.0910552420612705</v>
      </c>
      <c r="L141" s="34">
        <v>1.2536252282719373</v>
      </c>
      <c r="M141" s="75">
        <f t="shared" si="2"/>
        <v>25.605411781112469</v>
      </c>
    </row>
    <row r="142" spans="1:13" ht="14.25">
      <c r="A142" t="s">
        <v>105</v>
      </c>
      <c r="B142" t="s">
        <v>301</v>
      </c>
      <c r="C142" t="s">
        <v>302</v>
      </c>
      <c r="D142" t="s">
        <v>85</v>
      </c>
      <c r="E142" t="s">
        <v>79</v>
      </c>
      <c r="F142" s="34">
        <v>0.03</v>
      </c>
      <c r="G142" s="34">
        <v>2.9856343033831896E-2</v>
      </c>
      <c r="H142" s="34">
        <v>2.5770606432082563</v>
      </c>
      <c r="I142" s="34">
        <v>2.5634380746539192</v>
      </c>
      <c r="J142" s="34">
        <v>0</v>
      </c>
      <c r="K142" s="34">
        <v>0</v>
      </c>
      <c r="L142" s="34">
        <v>0</v>
      </c>
      <c r="M142" s="75">
        <f t="shared" si="2"/>
        <v>5.2003550608960074</v>
      </c>
    </row>
    <row r="143" spans="1:13" ht="14.25">
      <c r="A143" t="s">
        <v>105</v>
      </c>
      <c r="B143" t="s">
        <v>303</v>
      </c>
      <c r="C143" t="s">
        <v>304</v>
      </c>
      <c r="D143" t="s">
        <v>85</v>
      </c>
      <c r="E143" t="s">
        <v>79</v>
      </c>
      <c r="F143" s="34">
        <v>2.3999999999999997E-2</v>
      </c>
      <c r="G143" s="34">
        <v>0.49537644361733868</v>
      </c>
      <c r="H143" s="34">
        <v>5.7285621676850704</v>
      </c>
      <c r="I143" s="34">
        <v>5.6982804857026395</v>
      </c>
      <c r="J143" s="34">
        <v>5.6633154428989831</v>
      </c>
      <c r="K143" s="34">
        <v>5.6214911608016633</v>
      </c>
      <c r="L143" s="34">
        <v>5.7665543709613125</v>
      </c>
      <c r="M143" s="75">
        <f t="shared" si="2"/>
        <v>28.997580071667009</v>
      </c>
    </row>
    <row r="144" spans="1:13" ht="14.25">
      <c r="A144" t="s">
        <v>105</v>
      </c>
      <c r="B144" t="s">
        <v>305</v>
      </c>
      <c r="C144" t="s">
        <v>306</v>
      </c>
      <c r="D144" t="s">
        <v>85</v>
      </c>
      <c r="E144" t="s">
        <v>79</v>
      </c>
      <c r="F144" s="34">
        <v>0</v>
      </c>
      <c r="G144" s="34">
        <v>2.7467835591125342</v>
      </c>
      <c r="H144" s="34">
        <v>0.50347366246439051</v>
      </c>
      <c r="I144" s="34">
        <v>0.50081225653267536</v>
      </c>
      <c r="J144" s="34">
        <v>0</v>
      </c>
      <c r="K144" s="34">
        <v>0</v>
      </c>
      <c r="L144" s="34">
        <v>0</v>
      </c>
      <c r="M144" s="75">
        <f t="shared" si="2"/>
        <v>3.7510694781096001</v>
      </c>
    </row>
    <row r="145" spans="1:13" ht="14.25">
      <c r="A145" t="s">
        <v>105</v>
      </c>
      <c r="B145" t="s">
        <v>307</v>
      </c>
      <c r="C145" t="s">
        <v>308</v>
      </c>
      <c r="D145" t="s">
        <v>85</v>
      </c>
      <c r="E145" t="s">
        <v>79</v>
      </c>
      <c r="F145" s="34">
        <v>0.25263804854826688</v>
      </c>
      <c r="G145" s="34">
        <v>1.0559987537196904</v>
      </c>
      <c r="H145" s="34">
        <v>7.3163331445362578</v>
      </c>
      <c r="I145" s="34">
        <v>7.2776583659312291</v>
      </c>
      <c r="J145" s="34">
        <v>7.2330021513216405</v>
      </c>
      <c r="K145" s="34">
        <v>0.81421017951874319</v>
      </c>
      <c r="L145" s="34">
        <v>0.80897135462878322</v>
      </c>
      <c r="M145" s="75">
        <f t="shared" si="2"/>
        <v>24.758811998204614</v>
      </c>
    </row>
    <row r="146" spans="1:13" ht="14.25">
      <c r="A146" t="s">
        <v>105</v>
      </c>
      <c r="B146" t="s">
        <v>309</v>
      </c>
      <c r="C146" t="s">
        <v>310</v>
      </c>
      <c r="D146" t="s">
        <v>85</v>
      </c>
      <c r="E146" t="s">
        <v>79</v>
      </c>
      <c r="F146" s="34">
        <v>1.0561599999999998</v>
      </c>
      <c r="G146" s="34">
        <v>2.3329348362062459</v>
      </c>
      <c r="H146" s="34">
        <v>1.5590325517628671</v>
      </c>
      <c r="I146" s="34">
        <v>1.5507913689754911</v>
      </c>
      <c r="J146" s="34">
        <v>1.5412756059778958</v>
      </c>
      <c r="K146" s="34">
        <v>0.47926516618508241</v>
      </c>
      <c r="L146" s="34">
        <v>0.47618145838498427</v>
      </c>
      <c r="M146" s="75">
        <f t="shared" si="2"/>
        <v>8.9956409874925658</v>
      </c>
    </row>
    <row r="147" spans="1:13" ht="14.25">
      <c r="A147" t="s">
        <v>105</v>
      </c>
      <c r="B147" t="s">
        <v>311</v>
      </c>
      <c r="C147" t="s">
        <v>312</v>
      </c>
      <c r="D147" t="s">
        <v>85</v>
      </c>
      <c r="E147" t="s">
        <v>79</v>
      </c>
      <c r="F147" s="34">
        <v>0.31076903476680912</v>
      </c>
      <c r="G147" s="34">
        <v>1.2371235875054245</v>
      </c>
      <c r="H147" s="34">
        <v>7.6609033221695855</v>
      </c>
      <c r="I147" s="34">
        <v>7.6142838473168117</v>
      </c>
      <c r="J147" s="34">
        <v>7.5675620754930808</v>
      </c>
      <c r="K147" s="34">
        <v>2.1172834591575556</v>
      </c>
      <c r="L147" s="34">
        <v>2.1036603461531329</v>
      </c>
      <c r="M147" s="75">
        <f t="shared" si="2"/>
        <v>28.611585672562398</v>
      </c>
    </row>
    <row r="148" spans="1:13" ht="14.25">
      <c r="A148" t="s">
        <v>105</v>
      </c>
      <c r="B148" t="s">
        <v>313</v>
      </c>
      <c r="C148" t="s">
        <v>314</v>
      </c>
      <c r="D148" t="s">
        <v>85</v>
      </c>
      <c r="E148" t="s">
        <v>79</v>
      </c>
      <c r="F148" s="34">
        <v>0</v>
      </c>
      <c r="G148" s="34">
        <v>0</v>
      </c>
      <c r="H148" s="34">
        <v>0</v>
      </c>
      <c r="I148" s="34">
        <v>0</v>
      </c>
      <c r="J148" s="34">
        <v>0</v>
      </c>
      <c r="K148" s="34">
        <v>0</v>
      </c>
      <c r="L148" s="34">
        <v>0</v>
      </c>
      <c r="M148" s="75">
        <f t="shared" si="2"/>
        <v>0</v>
      </c>
    </row>
    <row r="149" spans="1:13" ht="14.25">
      <c r="A149" t="s">
        <v>105</v>
      </c>
      <c r="B149" t="s">
        <v>315</v>
      </c>
      <c r="C149" t="s">
        <v>316</v>
      </c>
      <c r="D149" t="s">
        <v>85</v>
      </c>
      <c r="E149" t="s">
        <v>79</v>
      </c>
      <c r="F149" s="34">
        <v>4.2229519287234059</v>
      </c>
      <c r="G149" s="34">
        <v>6.2936921603106173</v>
      </c>
      <c r="H149" s="34">
        <v>14.470909198740976</v>
      </c>
      <c r="I149" s="34">
        <v>14.394414703695636</v>
      </c>
      <c r="J149" s="34">
        <v>14.3060895804394</v>
      </c>
      <c r="K149" s="34">
        <v>14.200437346804405</v>
      </c>
      <c r="L149" s="34">
        <v>14.109068304151648</v>
      </c>
      <c r="M149" s="75">
        <f t="shared" si="2"/>
        <v>81.997563222866091</v>
      </c>
    </row>
    <row r="150" spans="1:13" ht="14.25">
      <c r="A150" t="s">
        <v>105</v>
      </c>
      <c r="B150" t="s">
        <v>317</v>
      </c>
      <c r="C150" t="s">
        <v>318</v>
      </c>
      <c r="D150" t="s">
        <v>85</v>
      </c>
      <c r="E150" t="s">
        <v>79</v>
      </c>
      <c r="F150" s="34">
        <v>0.18000000000000002</v>
      </c>
      <c r="G150" s="34">
        <v>0.62698320371046978</v>
      </c>
      <c r="H150" s="34">
        <v>5.4892380293284226</v>
      </c>
      <c r="I150" s="34">
        <v>5.4602214357287826</v>
      </c>
      <c r="J150" s="34">
        <v>5.4267171397053211</v>
      </c>
      <c r="K150" s="34">
        <v>0.54933895940768518</v>
      </c>
      <c r="L150" s="34">
        <v>0.54580437990234076</v>
      </c>
      <c r="M150" s="75">
        <f t="shared" si="2"/>
        <v>18.278303147783021</v>
      </c>
    </row>
    <row r="151" spans="1:13" ht="14.25">
      <c r="A151" t="s">
        <v>105</v>
      </c>
      <c r="B151" t="s">
        <v>319</v>
      </c>
      <c r="C151" t="s">
        <v>320</v>
      </c>
      <c r="D151" t="s">
        <v>85</v>
      </c>
      <c r="E151" t="s">
        <v>79</v>
      </c>
      <c r="F151" s="34">
        <v>9.0160000000000004E-2</v>
      </c>
      <c r="G151" s="34">
        <v>8.9728262931009467E-2</v>
      </c>
      <c r="H151" s="34">
        <v>1.2829443792414479</v>
      </c>
      <c r="I151" s="34">
        <v>0.53928747196985227</v>
      </c>
      <c r="J151" s="34">
        <v>0.53597836677781885</v>
      </c>
      <c r="K151" s="34">
        <v>0.53202010052261939</v>
      </c>
      <c r="L151" s="34">
        <v>0.52859695473706281</v>
      </c>
      <c r="M151" s="75">
        <f t="shared" si="2"/>
        <v>3.5987155361798102</v>
      </c>
    </row>
    <row r="152" spans="1:13" ht="14.25">
      <c r="A152" t="s">
        <v>105</v>
      </c>
      <c r="B152" t="s">
        <v>321</v>
      </c>
      <c r="C152" t="s">
        <v>322</v>
      </c>
      <c r="D152" t="s">
        <v>85</v>
      </c>
      <c r="E152" t="s">
        <v>79</v>
      </c>
      <c r="F152" s="34">
        <v>0</v>
      </c>
      <c r="G152" s="34">
        <v>0</v>
      </c>
      <c r="H152" s="34">
        <v>0.36546325032430693</v>
      </c>
      <c r="I152" s="34">
        <v>0.363531379533934</v>
      </c>
      <c r="J152" s="34">
        <v>0.36130072586959289</v>
      </c>
      <c r="K152" s="34">
        <v>0.35863247550757504</v>
      </c>
      <c r="L152" s="34">
        <v>0.3563249475666353</v>
      </c>
      <c r="M152" s="75">
        <f t="shared" si="2"/>
        <v>1.805252778802044</v>
      </c>
    </row>
    <row r="153" spans="1:13" ht="14.25">
      <c r="A153" t="s">
        <v>105</v>
      </c>
      <c r="B153" t="s">
        <v>323</v>
      </c>
      <c r="C153" t="s">
        <v>324</v>
      </c>
      <c r="D153" t="s">
        <v>85</v>
      </c>
      <c r="E153" t="s">
        <v>79</v>
      </c>
      <c r="F153" s="34">
        <v>3.184156103005948</v>
      </c>
      <c r="G153" s="34">
        <v>1.5342460941409213E-2</v>
      </c>
      <c r="H153" s="34">
        <v>7.1019904382197492</v>
      </c>
      <c r="I153" s="34">
        <v>6.8968450520171523</v>
      </c>
      <c r="J153" s="34">
        <v>4.4610089506628743</v>
      </c>
      <c r="K153" s="34">
        <v>9.018820141974819E-2</v>
      </c>
      <c r="L153" s="34">
        <v>2.9869302918480528E-2</v>
      </c>
      <c r="M153" s="75">
        <f t="shared" si="2"/>
        <v>21.779400509185361</v>
      </c>
    </row>
    <row r="154" spans="1:13" ht="14.25">
      <c r="A154" t="s">
        <v>105</v>
      </c>
      <c r="B154" t="s">
        <v>325</v>
      </c>
      <c r="C154" t="s">
        <v>326</v>
      </c>
      <c r="D154" t="s">
        <v>85</v>
      </c>
      <c r="E154" t="s">
        <v>79</v>
      </c>
      <c r="F154" s="34">
        <v>0</v>
      </c>
      <c r="G154" s="34">
        <v>0</v>
      </c>
      <c r="H154" s="34">
        <v>0</v>
      </c>
      <c r="I154" s="34">
        <v>0</v>
      </c>
      <c r="J154" s="34">
        <v>0</v>
      </c>
      <c r="K154" s="34">
        <v>0</v>
      </c>
      <c r="L154" s="34">
        <v>0</v>
      </c>
      <c r="M154" s="75">
        <f t="shared" si="2"/>
        <v>0</v>
      </c>
    </row>
    <row r="155" spans="1:13" ht="14.25">
      <c r="A155" t="s">
        <v>105</v>
      </c>
      <c r="B155" t="s">
        <v>327</v>
      </c>
      <c r="C155" t="s">
        <v>328</v>
      </c>
      <c r="D155" t="s">
        <v>85</v>
      </c>
      <c r="E155" t="s">
        <v>79</v>
      </c>
      <c r="F155" s="34">
        <v>0</v>
      </c>
      <c r="G155" s="34">
        <v>0</v>
      </c>
      <c r="H155" s="34">
        <v>12.885303216041281</v>
      </c>
      <c r="I155" s="34">
        <v>12.817190373269597</v>
      </c>
      <c r="J155" s="34">
        <v>12.738543207488899</v>
      </c>
      <c r="K155" s="34">
        <v>12.644467496893093</v>
      </c>
      <c r="L155" s="34">
        <v>12.563109939951017</v>
      </c>
      <c r="M155" s="75">
        <f t="shared" si="2"/>
        <v>63.64861423364389</v>
      </c>
    </row>
    <row r="156" spans="1:13" ht="14.25">
      <c r="A156" t="s">
        <v>105</v>
      </c>
      <c r="B156" t="s">
        <v>329</v>
      </c>
      <c r="C156" t="s">
        <v>330</v>
      </c>
      <c r="D156" t="s">
        <v>85</v>
      </c>
      <c r="E156" t="s">
        <v>79</v>
      </c>
      <c r="F156" s="34">
        <v>1.2374095272163597</v>
      </c>
      <c r="G156" s="34">
        <v>2.9265155519997776</v>
      </c>
      <c r="H156" s="34">
        <v>14.535331997165452</v>
      </c>
      <c r="I156" s="34">
        <v>14.458496957558108</v>
      </c>
      <c r="J156" s="34">
        <v>0</v>
      </c>
      <c r="K156" s="34">
        <v>0</v>
      </c>
      <c r="L156" s="34">
        <v>0</v>
      </c>
      <c r="M156" s="75">
        <f t="shared" si="2"/>
        <v>33.157754033939696</v>
      </c>
    </row>
    <row r="157" spans="1:13" ht="14.25">
      <c r="A157" t="s">
        <v>105</v>
      </c>
      <c r="B157" t="s">
        <v>331</v>
      </c>
      <c r="C157" t="s">
        <v>332</v>
      </c>
      <c r="D157" t="s">
        <v>85</v>
      </c>
      <c r="E157" t="s">
        <v>79</v>
      </c>
      <c r="F157" s="34">
        <v>3.2518085106382981E-2</v>
      </c>
      <c r="G157" s="34">
        <v>3.236237012465034E-2</v>
      </c>
      <c r="H157" s="34">
        <v>0</v>
      </c>
      <c r="I157" s="34">
        <v>0</v>
      </c>
      <c r="J157" s="34">
        <v>0</v>
      </c>
      <c r="K157" s="34">
        <v>0</v>
      </c>
      <c r="L157" s="34">
        <v>0</v>
      </c>
      <c r="M157" s="75">
        <f t="shared" si="2"/>
        <v>6.4880455231033321E-2</v>
      </c>
    </row>
    <row r="158" spans="1:13" ht="14.25">
      <c r="A158" t="s">
        <v>105</v>
      </c>
      <c r="B158" t="s">
        <v>333</v>
      </c>
      <c r="C158" t="s">
        <v>334</v>
      </c>
      <c r="D158" t="s">
        <v>85</v>
      </c>
      <c r="E158" t="s">
        <v>79</v>
      </c>
      <c r="F158" s="34">
        <v>0</v>
      </c>
      <c r="G158" s="34">
        <v>0</v>
      </c>
      <c r="H158" s="34">
        <v>0</v>
      </c>
      <c r="I158" s="34">
        <v>0</v>
      </c>
      <c r="J158" s="34">
        <v>0</v>
      </c>
      <c r="K158" s="34">
        <v>0</v>
      </c>
      <c r="L158" s="34">
        <v>0</v>
      </c>
      <c r="M158" s="75">
        <f t="shared" si="2"/>
        <v>0</v>
      </c>
    </row>
    <row r="159" spans="1:13" ht="14.25">
      <c r="A159" t="s">
        <v>105</v>
      </c>
      <c r="B159" t="s">
        <v>335</v>
      </c>
      <c r="C159" t="s">
        <v>336</v>
      </c>
      <c r="D159" t="s">
        <v>85</v>
      </c>
      <c r="E159" t="s">
        <v>79</v>
      </c>
      <c r="F159" s="34">
        <v>0.95956000000000008</v>
      </c>
      <c r="G159" s="34">
        <v>0.95496508405145786</v>
      </c>
      <c r="H159" s="34">
        <v>0.92120509049226096</v>
      </c>
      <c r="I159" s="34">
        <v>0.91633551959919413</v>
      </c>
      <c r="J159" s="34">
        <v>0.91071282153340294</v>
      </c>
      <c r="K159" s="34">
        <v>0.90398709517372799</v>
      </c>
      <c r="L159" s="34">
        <v>0.89817062393137881</v>
      </c>
      <c r="M159" s="75">
        <f t="shared" si="2"/>
        <v>6.4649362347814234</v>
      </c>
    </row>
    <row r="160" spans="1:13" ht="14.25">
      <c r="A160" t="s">
        <v>105</v>
      </c>
      <c r="B160" t="s">
        <v>337</v>
      </c>
      <c r="C160" t="s">
        <v>338</v>
      </c>
      <c r="D160" t="s">
        <v>85</v>
      </c>
      <c r="E160" t="s">
        <v>79</v>
      </c>
      <c r="F160" s="34">
        <v>0</v>
      </c>
      <c r="G160" s="34">
        <v>0</v>
      </c>
      <c r="H160" s="34">
        <v>0</v>
      </c>
      <c r="I160" s="34">
        <v>0</v>
      </c>
      <c r="J160" s="34">
        <v>0</v>
      </c>
      <c r="K160" s="34">
        <v>0</v>
      </c>
      <c r="L160" s="34">
        <v>0</v>
      </c>
      <c r="M160" s="75">
        <f t="shared" si="2"/>
        <v>0</v>
      </c>
    </row>
    <row r="161" spans="1:13" ht="14.25">
      <c r="A161" t="s">
        <v>105</v>
      </c>
      <c r="B161" t="s">
        <v>339</v>
      </c>
      <c r="C161" t="s">
        <v>340</v>
      </c>
      <c r="D161" t="s">
        <v>85</v>
      </c>
      <c r="E161" t="s">
        <v>79</v>
      </c>
      <c r="F161" s="34">
        <v>0</v>
      </c>
      <c r="G161" s="34">
        <v>0</v>
      </c>
      <c r="H161" s="34">
        <v>0</v>
      </c>
      <c r="I161" s="34">
        <v>0</v>
      </c>
      <c r="J161" s="34">
        <v>0</v>
      </c>
      <c r="K161" s="34">
        <v>0</v>
      </c>
      <c r="L161" s="34">
        <v>0</v>
      </c>
      <c r="M161" s="75">
        <f t="shared" si="2"/>
        <v>0</v>
      </c>
    </row>
    <row r="162" spans="1:13" ht="14.25">
      <c r="A162" t="s">
        <v>105</v>
      </c>
      <c r="B162" t="s">
        <v>341</v>
      </c>
      <c r="C162" t="s">
        <v>342</v>
      </c>
      <c r="D162" t="s">
        <v>85</v>
      </c>
      <c r="E162" t="s">
        <v>79</v>
      </c>
      <c r="F162" s="34">
        <v>0</v>
      </c>
      <c r="G162" s="34">
        <v>0</v>
      </c>
      <c r="H162" s="34">
        <v>0</v>
      </c>
      <c r="I162" s="34">
        <v>0</v>
      </c>
      <c r="J162" s="34">
        <v>0</v>
      </c>
      <c r="K162" s="34">
        <v>0</v>
      </c>
      <c r="L162" s="34">
        <v>0</v>
      </c>
      <c r="M162" s="75">
        <f t="shared" si="2"/>
        <v>0</v>
      </c>
    </row>
    <row r="163" spans="1:13" ht="14.25">
      <c r="A163" t="s">
        <v>105</v>
      </c>
      <c r="B163" t="s">
        <v>343</v>
      </c>
      <c r="C163" t="s">
        <v>344</v>
      </c>
      <c r="D163" t="s">
        <v>85</v>
      </c>
      <c r="E163" t="s">
        <v>79</v>
      </c>
      <c r="F163" s="34">
        <v>0</v>
      </c>
      <c r="G163" s="34">
        <v>0</v>
      </c>
      <c r="H163" s="34">
        <v>7.306075714724809</v>
      </c>
      <c r="I163" s="34">
        <v>14.528265787409257</v>
      </c>
      <c r="J163" s="34">
        <v>14.431304436737603</v>
      </c>
      <c r="K163" s="34">
        <v>4.5085589606396045E-3</v>
      </c>
      <c r="L163" s="34">
        <v>4.4775719905373774E-3</v>
      </c>
      <c r="M163" s="75">
        <f t="shared" si="2"/>
        <v>36.274632069822843</v>
      </c>
    </row>
    <row r="164" spans="1:13" ht="14.25">
      <c r="A164" t="s">
        <v>105</v>
      </c>
      <c r="B164" t="s">
        <v>345</v>
      </c>
      <c r="C164" t="s">
        <v>346</v>
      </c>
      <c r="D164" t="s">
        <v>85</v>
      </c>
      <c r="E164" t="s">
        <v>79</v>
      </c>
      <c r="F164" s="34">
        <v>0</v>
      </c>
      <c r="G164" s="34">
        <v>0</v>
      </c>
      <c r="H164" s="34">
        <v>0</v>
      </c>
      <c r="I164" s="34">
        <v>0</v>
      </c>
      <c r="J164" s="34">
        <v>0</v>
      </c>
      <c r="K164" s="34">
        <v>0</v>
      </c>
      <c r="L164" s="34">
        <v>0</v>
      </c>
      <c r="M164" s="75">
        <f t="shared" si="2"/>
        <v>0</v>
      </c>
    </row>
    <row r="165" spans="1:13" ht="14.25">
      <c r="A165" t="s">
        <v>105</v>
      </c>
      <c r="B165" t="s">
        <v>347</v>
      </c>
      <c r="C165" t="s">
        <v>348</v>
      </c>
      <c r="D165" t="s">
        <v>85</v>
      </c>
      <c r="E165" t="s">
        <v>79</v>
      </c>
      <c r="F165" s="34">
        <v>0</v>
      </c>
      <c r="G165" s="34">
        <v>0</v>
      </c>
      <c r="H165" s="34">
        <v>0.65338853247161599</v>
      </c>
      <c r="I165" s="34">
        <v>0.64955574247404724</v>
      </c>
      <c r="J165" s="34">
        <v>7.9839845920493921</v>
      </c>
      <c r="K165" s="34">
        <v>7.8475450749462103</v>
      </c>
      <c r="L165" s="34">
        <v>0.48710059479118284</v>
      </c>
      <c r="M165" s="75">
        <f t="shared" si="2"/>
        <v>17.621574536732449</v>
      </c>
    </row>
    <row r="166" spans="1:13" ht="14.25">
      <c r="A166" t="s">
        <v>105</v>
      </c>
      <c r="B166" t="s">
        <v>349</v>
      </c>
      <c r="C166" t="s">
        <v>350</v>
      </c>
      <c r="D166" t="s">
        <v>85</v>
      </c>
      <c r="E166" t="s">
        <v>79</v>
      </c>
      <c r="F166" s="34">
        <v>0</v>
      </c>
      <c r="G166" s="34">
        <v>0</v>
      </c>
      <c r="H166" s="34">
        <v>0</v>
      </c>
      <c r="I166" s="34">
        <v>0</v>
      </c>
      <c r="J166" s="34">
        <v>0</v>
      </c>
      <c r="K166" s="34">
        <v>0</v>
      </c>
      <c r="L166" s="34">
        <v>0</v>
      </c>
      <c r="M166" s="75">
        <f t="shared" si="2"/>
        <v>0</v>
      </c>
    </row>
    <row r="167" spans="1:13" ht="14.25">
      <c r="A167" t="s">
        <v>105</v>
      </c>
      <c r="B167" t="s">
        <v>351</v>
      </c>
      <c r="C167" t="s">
        <v>352</v>
      </c>
      <c r="D167" t="s">
        <v>85</v>
      </c>
      <c r="E167" t="s">
        <v>79</v>
      </c>
      <c r="F167" s="34">
        <v>0</v>
      </c>
      <c r="G167" s="34">
        <v>0</v>
      </c>
      <c r="H167" s="34">
        <v>0</v>
      </c>
      <c r="I167" s="34">
        <v>0</v>
      </c>
      <c r="J167" s="34">
        <v>0</v>
      </c>
      <c r="K167" s="34">
        <v>0</v>
      </c>
      <c r="L167" s="34">
        <v>0</v>
      </c>
      <c r="M167" s="75">
        <f t="shared" si="2"/>
        <v>0</v>
      </c>
    </row>
    <row r="168" spans="1:13" ht="14.25">
      <c r="A168" t="s">
        <v>105</v>
      </c>
      <c r="B168" t="s">
        <v>353</v>
      </c>
      <c r="C168" t="s">
        <v>354</v>
      </c>
      <c r="D168" t="s">
        <v>85</v>
      </c>
      <c r="E168" t="s">
        <v>79</v>
      </c>
      <c r="F168" s="34">
        <v>0</v>
      </c>
      <c r="G168" s="34">
        <v>6.5091788169455285</v>
      </c>
      <c r="H168" s="34">
        <v>7.4186552825511178</v>
      </c>
      <c r="I168" s="34">
        <v>1.5779889493091013</v>
      </c>
      <c r="J168" s="34">
        <v>2.6215419009803305</v>
      </c>
      <c r="K168" s="34">
        <v>16.723843940025624</v>
      </c>
      <c r="L168" s="34">
        <v>2.5854384271226549</v>
      </c>
      <c r="M168" s="75">
        <f t="shared" si="2"/>
        <v>37.436647316934355</v>
      </c>
    </row>
    <row r="169" spans="1:13" ht="14.25">
      <c r="A169" t="s">
        <v>105</v>
      </c>
      <c r="B169" t="s">
        <v>355</v>
      </c>
      <c r="C169" t="s">
        <v>356</v>
      </c>
      <c r="D169" t="s">
        <v>85</v>
      </c>
      <c r="E169" t="s">
        <v>79</v>
      </c>
      <c r="F169" s="34">
        <v>0</v>
      </c>
      <c r="G169" s="34">
        <v>0</v>
      </c>
      <c r="H169" s="34">
        <v>6.3268196828420065</v>
      </c>
      <c r="I169" s="34">
        <v>6.8073733854132332E-2</v>
      </c>
      <c r="J169" s="34">
        <v>6.7656028719401518E-2</v>
      </c>
      <c r="K169" s="34">
        <v>6.7156380614104338E-2</v>
      </c>
      <c r="L169" s="34">
        <v>6.6724280246004367E-2</v>
      </c>
      <c r="M169" s="75">
        <f t="shared" si="2"/>
        <v>6.5964301062756485</v>
      </c>
    </row>
    <row r="170" spans="1:13" ht="14.25">
      <c r="A170" t="s">
        <v>105</v>
      </c>
      <c r="B170" t="s">
        <v>357</v>
      </c>
      <c r="C170" t="s">
        <v>358</v>
      </c>
      <c r="D170" t="s">
        <v>85</v>
      </c>
      <c r="E170" t="s">
        <v>79</v>
      </c>
      <c r="F170" s="34">
        <v>0</v>
      </c>
      <c r="G170" s="34">
        <v>0</v>
      </c>
      <c r="H170" s="34">
        <v>0</v>
      </c>
      <c r="I170" s="34">
        <v>0</v>
      </c>
      <c r="J170" s="34">
        <v>0</v>
      </c>
      <c r="K170" s="34">
        <v>0</v>
      </c>
      <c r="L170" s="34">
        <v>0</v>
      </c>
      <c r="M170" s="75">
        <f t="shared" si="2"/>
        <v>0</v>
      </c>
    </row>
    <row r="171" spans="1:13" ht="14.25">
      <c r="A171" t="s">
        <v>105</v>
      </c>
      <c r="B171" t="s">
        <v>359</v>
      </c>
      <c r="C171" t="s">
        <v>360</v>
      </c>
      <c r="D171" t="s">
        <v>85</v>
      </c>
      <c r="E171" t="s">
        <v>79</v>
      </c>
      <c r="F171" s="34">
        <v>0</v>
      </c>
      <c r="G171" s="34">
        <v>0</v>
      </c>
      <c r="H171" s="34">
        <v>4.6594814862757907</v>
      </c>
      <c r="I171" s="34">
        <v>4.6898133874385746</v>
      </c>
      <c r="J171" s="34">
        <v>4.6610363684335629</v>
      </c>
      <c r="K171" s="34">
        <v>4.6266140407520515</v>
      </c>
      <c r="L171" s="34">
        <v>4.5968452888957962</v>
      </c>
      <c r="M171" s="75">
        <f t="shared" si="2"/>
        <v>23.233790571795776</v>
      </c>
    </row>
    <row r="172" spans="1:13" ht="14.25">
      <c r="A172" t="s">
        <v>105</v>
      </c>
      <c r="B172" t="s">
        <v>361</v>
      </c>
      <c r="C172" t="s">
        <v>362</v>
      </c>
      <c r="D172" t="s">
        <v>85</v>
      </c>
      <c r="E172" t="s">
        <v>79</v>
      </c>
      <c r="F172" s="34">
        <v>0</v>
      </c>
      <c r="G172" s="34">
        <v>0</v>
      </c>
      <c r="H172" s="34">
        <v>2.4578547105944519</v>
      </c>
      <c r="I172" s="34">
        <v>3.1292554010161062</v>
      </c>
      <c r="J172" s="34">
        <v>3.8084298497620561</v>
      </c>
      <c r="K172" s="34">
        <v>2.0796545549645651</v>
      </c>
      <c r="L172" s="34">
        <v>1.5209695604159303</v>
      </c>
      <c r="M172" s="75">
        <f t="shared" si="2"/>
        <v>12.996164076753109</v>
      </c>
    </row>
    <row r="173" spans="1:13" ht="14.25">
      <c r="A173" t="s">
        <v>105</v>
      </c>
      <c r="B173" t="s">
        <v>363</v>
      </c>
      <c r="C173" t="s">
        <v>364</v>
      </c>
      <c r="D173" t="s">
        <v>85</v>
      </c>
      <c r="E173" t="s">
        <v>79</v>
      </c>
      <c r="F173" s="34">
        <v>0</v>
      </c>
      <c r="G173" s="34">
        <v>0</v>
      </c>
      <c r="H173" s="34">
        <v>0</v>
      </c>
      <c r="I173" s="34">
        <v>0</v>
      </c>
      <c r="J173" s="34">
        <v>0</v>
      </c>
      <c r="K173" s="34">
        <v>0</v>
      </c>
      <c r="L173" s="34">
        <v>0</v>
      </c>
      <c r="M173" s="75">
        <f t="shared" si="2"/>
        <v>0</v>
      </c>
    </row>
    <row r="174" spans="1:13" ht="14.25">
      <c r="A174" t="s">
        <v>105</v>
      </c>
      <c r="B174" t="s">
        <v>365</v>
      </c>
      <c r="C174" t="s">
        <v>366</v>
      </c>
      <c r="D174" t="s">
        <v>85</v>
      </c>
      <c r="E174" t="s">
        <v>79</v>
      </c>
      <c r="F174" s="34">
        <v>0</v>
      </c>
      <c r="G174" s="34">
        <v>0</v>
      </c>
      <c r="H174" s="34">
        <v>0</v>
      </c>
      <c r="I174" s="34">
        <v>0</v>
      </c>
      <c r="J174" s="34">
        <v>0</v>
      </c>
      <c r="K174" s="34">
        <v>0</v>
      </c>
      <c r="L174" s="34">
        <v>0</v>
      </c>
      <c r="M174" s="75">
        <f t="shared" si="2"/>
        <v>0</v>
      </c>
    </row>
    <row r="175" spans="1:13" ht="14.25">
      <c r="A175" t="s">
        <v>105</v>
      </c>
      <c r="B175" t="s">
        <v>367</v>
      </c>
      <c r="C175" t="s">
        <v>368</v>
      </c>
      <c r="D175" t="s">
        <v>85</v>
      </c>
      <c r="E175" t="s">
        <v>79</v>
      </c>
      <c r="F175" s="34">
        <v>0</v>
      </c>
      <c r="G175" s="34">
        <v>0</v>
      </c>
      <c r="H175" s="34">
        <v>0</v>
      </c>
      <c r="I175" s="34">
        <v>0</v>
      </c>
      <c r="J175" s="34">
        <v>0</v>
      </c>
      <c r="K175" s="34">
        <v>0</v>
      </c>
      <c r="L175" s="34">
        <v>0</v>
      </c>
      <c r="M175" s="75">
        <f t="shared" si="2"/>
        <v>0</v>
      </c>
    </row>
    <row r="176" spans="1:13" ht="14.25">
      <c r="A176" t="s">
        <v>105</v>
      </c>
      <c r="B176" t="s">
        <v>369</v>
      </c>
      <c r="C176" t="s">
        <v>370</v>
      </c>
      <c r="D176" t="s">
        <v>85</v>
      </c>
      <c r="E176" t="s">
        <v>79</v>
      </c>
      <c r="F176" s="34">
        <v>0</v>
      </c>
      <c r="G176" s="34">
        <v>0</v>
      </c>
      <c r="H176" s="34">
        <v>0</v>
      </c>
      <c r="I176" s="34">
        <v>0</v>
      </c>
      <c r="J176" s="34">
        <v>0</v>
      </c>
      <c r="K176" s="34">
        <v>0</v>
      </c>
      <c r="L176" s="34">
        <v>0</v>
      </c>
      <c r="M176" s="75">
        <f t="shared" si="2"/>
        <v>0</v>
      </c>
    </row>
    <row r="177" spans="1:13" ht="14.25">
      <c r="A177" t="s">
        <v>106</v>
      </c>
      <c r="B177" t="s">
        <v>285</v>
      </c>
      <c r="C177" t="s">
        <v>286</v>
      </c>
      <c r="D177" t="s">
        <v>85</v>
      </c>
      <c r="E177" t="s">
        <v>79</v>
      </c>
      <c r="F177" s="34">
        <v>32.992826950947837</v>
      </c>
      <c r="G177" s="34">
        <v>173.74463615386605</v>
      </c>
      <c r="H177" s="34">
        <v>768.45111532944156</v>
      </c>
      <c r="I177" s="34">
        <v>987.61290727349387</v>
      </c>
      <c r="J177" s="34">
        <v>844.60569645384396</v>
      </c>
      <c r="K177" s="34">
        <v>817.71745658196096</v>
      </c>
      <c r="L177" s="34">
        <v>656.08431310673063</v>
      </c>
      <c r="M177" s="75">
        <f t="shared" si="2"/>
        <v>4281.2089518502844</v>
      </c>
    </row>
    <row r="178" spans="1:13" ht="14.25">
      <c r="A178" t="s">
        <v>106</v>
      </c>
      <c r="B178" t="s">
        <v>287</v>
      </c>
      <c r="C178" t="s">
        <v>288</v>
      </c>
      <c r="D178" t="s">
        <v>85</v>
      </c>
      <c r="E178" t="s">
        <v>79</v>
      </c>
      <c r="F178" s="34">
        <v>0</v>
      </c>
      <c r="G178" s="34">
        <v>0</v>
      </c>
      <c r="H178" s="34">
        <v>0.42642426318553334</v>
      </c>
      <c r="I178" s="34">
        <v>0</v>
      </c>
      <c r="J178" s="34">
        <v>0</v>
      </c>
      <c r="K178" s="34">
        <v>0</v>
      </c>
      <c r="L178" s="34">
        <v>0</v>
      </c>
      <c r="M178" s="75">
        <f t="shared" si="2"/>
        <v>0.42642426318553334</v>
      </c>
    </row>
    <row r="179" spans="1:13" ht="14.25">
      <c r="A179" t="s">
        <v>106</v>
      </c>
      <c r="B179" t="s">
        <v>289</v>
      </c>
      <c r="C179" t="s">
        <v>290</v>
      </c>
      <c r="D179" t="s">
        <v>85</v>
      </c>
      <c r="E179" t="s">
        <v>79</v>
      </c>
      <c r="F179" s="34">
        <v>0.76770000000000005</v>
      </c>
      <c r="G179" s="34">
        <v>8.9380934140382529</v>
      </c>
      <c r="H179" s="34">
        <v>25.073453093591301</v>
      </c>
      <c r="I179" s="34">
        <v>8.9703584554751465</v>
      </c>
      <c r="J179" s="34">
        <v>6.5210374913048472E-2</v>
      </c>
      <c r="K179" s="34">
        <v>6.472878826234281E-2</v>
      </c>
      <c r="L179" s="34">
        <v>6.4312307609587824E-2</v>
      </c>
      <c r="M179" s="75">
        <f t="shared" si="2"/>
        <v>43.943856433889685</v>
      </c>
    </row>
    <row r="180" spans="1:13" ht="14.25">
      <c r="A180" t="s">
        <v>106</v>
      </c>
      <c r="B180" t="s">
        <v>291</v>
      </c>
      <c r="C180" t="s">
        <v>292</v>
      </c>
      <c r="D180" t="s">
        <v>85</v>
      </c>
      <c r="E180" t="s">
        <v>79</v>
      </c>
      <c r="F180" s="34">
        <v>0</v>
      </c>
      <c r="G180" s="34">
        <v>0</v>
      </c>
      <c r="H180" s="34">
        <v>0</v>
      </c>
      <c r="I180" s="34">
        <v>32.819648572746992</v>
      </c>
      <c r="J180" s="34">
        <v>32.618264941311814</v>
      </c>
      <c r="K180" s="34">
        <v>32.377375037123066</v>
      </c>
      <c r="L180" s="34">
        <v>32.169051188462383</v>
      </c>
      <c r="M180" s="75">
        <f t="shared" si="2"/>
        <v>129.98433973964427</v>
      </c>
    </row>
    <row r="181" spans="1:13" ht="14.25">
      <c r="A181" t="s">
        <v>106</v>
      </c>
      <c r="B181" t="s">
        <v>293</v>
      </c>
      <c r="C181" t="s">
        <v>294</v>
      </c>
      <c r="D181" t="s">
        <v>85</v>
      </c>
      <c r="E181" t="s">
        <v>79</v>
      </c>
      <c r="F181" s="34">
        <v>0</v>
      </c>
      <c r="G181" s="34">
        <v>5.6161036151982889E-2</v>
      </c>
      <c r="H181" s="34">
        <v>2.4221989896254192</v>
      </c>
      <c r="I181" s="34">
        <v>2.5572098117761235</v>
      </c>
      <c r="J181" s="34">
        <v>3.9281902667948509</v>
      </c>
      <c r="K181" s="34">
        <v>6.9788500070614123</v>
      </c>
      <c r="L181" s="34">
        <v>9.6210781061272677</v>
      </c>
      <c r="M181" s="75">
        <f t="shared" si="2"/>
        <v>25.563688217537056</v>
      </c>
    </row>
    <row r="182" spans="1:13" ht="14.25">
      <c r="A182" t="s">
        <v>106</v>
      </c>
      <c r="B182" t="s">
        <v>295</v>
      </c>
      <c r="C182" t="s">
        <v>296</v>
      </c>
      <c r="D182" t="s">
        <v>85</v>
      </c>
      <c r="E182" t="s">
        <v>79</v>
      </c>
      <c r="F182" s="34">
        <v>0</v>
      </c>
      <c r="G182" s="34">
        <v>0</v>
      </c>
      <c r="H182" s="34">
        <v>0</v>
      </c>
      <c r="I182" s="34">
        <v>0</v>
      </c>
      <c r="J182" s="34">
        <v>0</v>
      </c>
      <c r="K182" s="34">
        <v>0</v>
      </c>
      <c r="L182" s="34">
        <v>0</v>
      </c>
      <c r="M182" s="75">
        <f t="shared" si="2"/>
        <v>0</v>
      </c>
    </row>
    <row r="183" spans="1:13" ht="14.25">
      <c r="A183" t="s">
        <v>106</v>
      </c>
      <c r="B183" t="s">
        <v>297</v>
      </c>
      <c r="C183" t="s">
        <v>298</v>
      </c>
      <c r="D183" t="s">
        <v>85</v>
      </c>
      <c r="E183" t="s">
        <v>79</v>
      </c>
      <c r="F183" s="34">
        <v>12.371919595674161</v>
      </c>
      <c r="G183" s="34">
        <v>85.807696625975382</v>
      </c>
      <c r="H183" s="34">
        <v>196.4693887812337</v>
      </c>
      <c r="I183" s="34">
        <v>329.80822272684389</v>
      </c>
      <c r="J183" s="34">
        <v>325.70197896555896</v>
      </c>
      <c r="K183" s="34">
        <v>295.50287616499583</v>
      </c>
      <c r="L183" s="34">
        <v>295.5908998703369</v>
      </c>
      <c r="M183" s="75">
        <f t="shared" si="2"/>
        <v>1541.2529827306189</v>
      </c>
    </row>
    <row r="184" spans="1:13" ht="14.25">
      <c r="A184" t="s">
        <v>106</v>
      </c>
      <c r="B184" t="s">
        <v>299</v>
      </c>
      <c r="C184" t="s">
        <v>300</v>
      </c>
      <c r="D184" t="s">
        <v>85</v>
      </c>
      <c r="E184" t="s">
        <v>79</v>
      </c>
      <c r="F184" s="34">
        <v>0</v>
      </c>
      <c r="G184" s="34">
        <v>0</v>
      </c>
      <c r="H184" s="34">
        <v>1.3726124038857015</v>
      </c>
      <c r="I184" s="34">
        <v>5.6708088225230622</v>
      </c>
      <c r="J184" s="34">
        <v>31.806366462534466</v>
      </c>
      <c r="K184" s="34">
        <v>29.969424776491749</v>
      </c>
      <c r="L184" s="34">
        <v>5.148883151673175</v>
      </c>
      <c r="M184" s="75">
        <f t="shared" si="2"/>
        <v>73.968095617108162</v>
      </c>
    </row>
    <row r="185" spans="1:13" ht="14.25">
      <c r="A185" t="s">
        <v>106</v>
      </c>
      <c r="B185" t="s">
        <v>301</v>
      </c>
      <c r="C185" t="s">
        <v>302</v>
      </c>
      <c r="D185" t="s">
        <v>85</v>
      </c>
      <c r="E185" t="s">
        <v>79</v>
      </c>
      <c r="F185" s="34">
        <v>0</v>
      </c>
      <c r="G185" s="34">
        <v>1.5005251657780787</v>
      </c>
      <c r="H185" s="34">
        <v>1.0846899167874835</v>
      </c>
      <c r="I185" s="34">
        <v>2.5885918829955896</v>
      </c>
      <c r="J185" s="34">
        <v>0.18167562051590294</v>
      </c>
      <c r="K185" s="34">
        <v>0.18143194744351565</v>
      </c>
      <c r="L185" s="34">
        <v>0.18154224970874644</v>
      </c>
      <c r="M185" s="75">
        <f t="shared" si="2"/>
        <v>5.7184567832293167</v>
      </c>
    </row>
    <row r="186" spans="1:13" ht="14.25">
      <c r="A186" t="s">
        <v>106</v>
      </c>
      <c r="B186" t="s">
        <v>303</v>
      </c>
      <c r="C186" t="s">
        <v>304</v>
      </c>
      <c r="D186" t="s">
        <v>85</v>
      </c>
      <c r="E186" t="s">
        <v>79</v>
      </c>
      <c r="F186" s="34">
        <v>0</v>
      </c>
      <c r="G186" s="34">
        <v>0</v>
      </c>
      <c r="H186" s="34">
        <v>0</v>
      </c>
      <c r="I186" s="34">
        <v>0</v>
      </c>
      <c r="J186" s="34">
        <v>0</v>
      </c>
      <c r="K186" s="34">
        <v>0</v>
      </c>
      <c r="L186" s="34">
        <v>0</v>
      </c>
      <c r="M186" s="75">
        <f t="shared" si="2"/>
        <v>0</v>
      </c>
    </row>
    <row r="187" spans="1:13" ht="14.25">
      <c r="A187" t="s">
        <v>106</v>
      </c>
      <c r="B187" t="s">
        <v>305</v>
      </c>
      <c r="C187" t="s">
        <v>306</v>
      </c>
      <c r="D187" t="s">
        <v>85</v>
      </c>
      <c r="E187" t="s">
        <v>79</v>
      </c>
      <c r="F187" s="34">
        <v>0</v>
      </c>
      <c r="G187" s="34">
        <v>3.5577315964831309</v>
      </c>
      <c r="H187" s="34">
        <v>21.450636575820848</v>
      </c>
      <c r="I187" s="34">
        <v>2.9342494390171301</v>
      </c>
      <c r="J187" s="34">
        <v>1.773990512233744</v>
      </c>
      <c r="K187" s="34">
        <v>0.46518112183588678</v>
      </c>
      <c r="L187" s="34">
        <v>0.34372475139373704</v>
      </c>
      <c r="M187" s="75">
        <f t="shared" si="2"/>
        <v>30.525513996784476</v>
      </c>
    </row>
    <row r="188" spans="1:13" ht="14.25">
      <c r="A188" t="s">
        <v>106</v>
      </c>
      <c r="B188" t="s">
        <v>307</v>
      </c>
      <c r="C188" t="s">
        <v>308</v>
      </c>
      <c r="D188" t="s">
        <v>85</v>
      </c>
      <c r="E188" t="s">
        <v>79</v>
      </c>
      <c r="F188" s="34">
        <v>2.2770172035677088</v>
      </c>
      <c r="G188" s="34">
        <v>14.419354796656547</v>
      </c>
      <c r="H188" s="34">
        <v>64.486867701769611</v>
      </c>
      <c r="I188" s="34">
        <v>61.502827937158095</v>
      </c>
      <c r="J188" s="34">
        <v>110.34747485481884</v>
      </c>
      <c r="K188" s="34">
        <v>166.25041222475855</v>
      </c>
      <c r="L188" s="34">
        <v>112.11786346258727</v>
      </c>
      <c r="M188" s="75">
        <f t="shared" si="2"/>
        <v>531.40181818131657</v>
      </c>
    </row>
    <row r="189" spans="1:13" ht="14.25">
      <c r="A189" t="s">
        <v>106</v>
      </c>
      <c r="B189" t="s">
        <v>309</v>
      </c>
      <c r="C189" t="s">
        <v>310</v>
      </c>
      <c r="D189" t="s">
        <v>85</v>
      </c>
      <c r="E189" t="s">
        <v>79</v>
      </c>
      <c r="F189" s="34">
        <v>0</v>
      </c>
      <c r="G189" s="34">
        <v>0</v>
      </c>
      <c r="H189" s="34">
        <v>1.3130247124620795</v>
      </c>
      <c r="I189" s="34">
        <v>3.1406899777994535</v>
      </c>
      <c r="J189" s="34">
        <v>3.1288667462635913</v>
      </c>
      <c r="K189" s="34">
        <v>0.23934843384680562</v>
      </c>
      <c r="L189" s="34">
        <v>5.7642144432944582E-2</v>
      </c>
      <c r="M189" s="75">
        <f t="shared" si="2"/>
        <v>7.8795720148048742</v>
      </c>
    </row>
    <row r="190" spans="1:13" ht="14.25">
      <c r="A190" t="s">
        <v>106</v>
      </c>
      <c r="B190" t="s">
        <v>311</v>
      </c>
      <c r="C190" t="s">
        <v>312</v>
      </c>
      <c r="D190" t="s">
        <v>85</v>
      </c>
      <c r="E190" t="s">
        <v>79</v>
      </c>
      <c r="F190" s="34">
        <v>0</v>
      </c>
      <c r="G190" s="34">
        <v>9.9300378172442798</v>
      </c>
      <c r="H190" s="34">
        <v>3.259864064618196</v>
      </c>
      <c r="I190" s="34">
        <v>15.156548023089913</v>
      </c>
      <c r="J190" s="34">
        <v>51.494262233442704</v>
      </c>
      <c r="K190" s="34">
        <v>75.022604027051685</v>
      </c>
      <c r="L190" s="34">
        <v>31.880780672760579</v>
      </c>
      <c r="M190" s="75">
        <f t="shared" si="2"/>
        <v>186.74409683820735</v>
      </c>
    </row>
    <row r="191" spans="1:13" ht="14.25">
      <c r="A191" t="s">
        <v>106</v>
      </c>
      <c r="B191" t="s">
        <v>313</v>
      </c>
      <c r="C191" t="s">
        <v>314</v>
      </c>
      <c r="D191" t="s">
        <v>85</v>
      </c>
      <c r="E191" t="s">
        <v>79</v>
      </c>
      <c r="F191" s="34">
        <v>0</v>
      </c>
      <c r="G191" s="34">
        <v>0</v>
      </c>
      <c r="H191" s="34">
        <v>0</v>
      </c>
      <c r="I191" s="34">
        <v>0</v>
      </c>
      <c r="J191" s="34">
        <v>0</v>
      </c>
      <c r="K191" s="34">
        <v>0</v>
      </c>
      <c r="L191" s="34">
        <v>0</v>
      </c>
      <c r="M191" s="75">
        <f t="shared" si="2"/>
        <v>0</v>
      </c>
    </row>
    <row r="192" spans="1:13" ht="14.25">
      <c r="A192" t="s">
        <v>106</v>
      </c>
      <c r="B192" t="s">
        <v>315</v>
      </c>
      <c r="C192" t="s">
        <v>316</v>
      </c>
      <c r="D192" t="s">
        <v>85</v>
      </c>
      <c r="E192" t="s">
        <v>79</v>
      </c>
      <c r="F192" s="34">
        <v>0</v>
      </c>
      <c r="G192" s="34">
        <v>0</v>
      </c>
      <c r="H192" s="34">
        <v>4.3655975803470062</v>
      </c>
      <c r="I192" s="34">
        <v>4.3547838927659024</v>
      </c>
      <c r="J192" s="34">
        <v>4.2986252825047311</v>
      </c>
      <c r="K192" s="34">
        <v>4.2928597360508114</v>
      </c>
      <c r="L192" s="34">
        <v>4.2912088935742707</v>
      </c>
      <c r="M192" s="75">
        <f t="shared" si="2"/>
        <v>21.603075385242722</v>
      </c>
    </row>
    <row r="193" spans="1:13" ht="14.25">
      <c r="A193" t="s">
        <v>106</v>
      </c>
      <c r="B193" t="s">
        <v>317</v>
      </c>
      <c r="C193" t="s">
        <v>318</v>
      </c>
      <c r="D193" t="s">
        <v>85</v>
      </c>
      <c r="E193" t="s">
        <v>79</v>
      </c>
      <c r="F193" s="34">
        <v>0</v>
      </c>
      <c r="G193" s="34">
        <v>0</v>
      </c>
      <c r="H193" s="34">
        <v>0</v>
      </c>
      <c r="I193" s="34">
        <v>0</v>
      </c>
      <c r="J193" s="34">
        <v>0</v>
      </c>
      <c r="K193" s="34">
        <v>0</v>
      </c>
      <c r="L193" s="34">
        <v>0</v>
      </c>
      <c r="M193" s="75">
        <f t="shared" si="2"/>
        <v>0</v>
      </c>
    </row>
    <row r="194" spans="1:13" ht="14.25">
      <c r="A194" t="s">
        <v>106</v>
      </c>
      <c r="B194" t="s">
        <v>319</v>
      </c>
      <c r="C194" t="s">
        <v>320</v>
      </c>
      <c r="D194" t="s">
        <v>85</v>
      </c>
      <c r="E194" t="s">
        <v>79</v>
      </c>
      <c r="F194" s="34">
        <v>0</v>
      </c>
      <c r="G194" s="34">
        <v>0</v>
      </c>
      <c r="H194" s="34">
        <v>0</v>
      </c>
      <c r="I194" s="34">
        <v>0</v>
      </c>
      <c r="J194" s="34">
        <v>0</v>
      </c>
      <c r="K194" s="34">
        <v>0</v>
      </c>
      <c r="L194" s="34">
        <v>0</v>
      </c>
      <c r="M194" s="75">
        <f t="shared" si="2"/>
        <v>0</v>
      </c>
    </row>
    <row r="195" spans="1:13" ht="14.25">
      <c r="A195" t="s">
        <v>106</v>
      </c>
      <c r="B195" t="s">
        <v>321</v>
      </c>
      <c r="C195" t="s">
        <v>322</v>
      </c>
      <c r="D195" t="s">
        <v>85</v>
      </c>
      <c r="E195" t="s">
        <v>79</v>
      </c>
      <c r="F195" s="34">
        <v>0</v>
      </c>
      <c r="G195" s="34">
        <v>8.8665621639698884</v>
      </c>
      <c r="H195" s="34">
        <v>46.784550853048479</v>
      </c>
      <c r="I195" s="34">
        <v>24.269824281432832</v>
      </c>
      <c r="J195" s="34">
        <v>0</v>
      </c>
      <c r="K195" s="34">
        <v>0</v>
      </c>
      <c r="L195" s="34">
        <v>0</v>
      </c>
      <c r="M195" s="75">
        <f t="shared" si="2"/>
        <v>79.920937298451207</v>
      </c>
    </row>
    <row r="196" spans="1:13" ht="14.25">
      <c r="A196" t="s">
        <v>106</v>
      </c>
      <c r="B196" t="s">
        <v>323</v>
      </c>
      <c r="C196" t="s">
        <v>324</v>
      </c>
      <c r="D196" t="s">
        <v>85</v>
      </c>
      <c r="E196" t="s">
        <v>79</v>
      </c>
      <c r="F196" s="34">
        <v>0</v>
      </c>
      <c r="G196" s="34">
        <v>0.38175871190220445</v>
      </c>
      <c r="H196" s="34">
        <v>1.4019313872485208</v>
      </c>
      <c r="I196" s="34">
        <v>2.4187516998213505</v>
      </c>
      <c r="J196" s="34">
        <v>1.3580846227491721</v>
      </c>
      <c r="K196" s="34">
        <v>0.11360057168220516</v>
      </c>
      <c r="L196" s="34">
        <v>3.96069634486622E-2</v>
      </c>
      <c r="M196" s="75">
        <f t="shared" si="2"/>
        <v>5.7137339568521162</v>
      </c>
    </row>
    <row r="197" spans="1:13" ht="14.25">
      <c r="A197" t="s">
        <v>106</v>
      </c>
      <c r="B197" t="s">
        <v>325</v>
      </c>
      <c r="C197" t="s">
        <v>326</v>
      </c>
      <c r="D197" t="s">
        <v>85</v>
      </c>
      <c r="E197" t="s">
        <v>79</v>
      </c>
      <c r="F197" s="34">
        <v>0</v>
      </c>
      <c r="G197" s="34">
        <v>0</v>
      </c>
      <c r="H197" s="34">
        <v>0</v>
      </c>
      <c r="I197" s="34">
        <v>0</v>
      </c>
      <c r="J197" s="34">
        <v>0</v>
      </c>
      <c r="K197" s="34">
        <v>0</v>
      </c>
      <c r="L197" s="34">
        <v>0</v>
      </c>
      <c r="M197" s="75">
        <f t="shared" si="2"/>
        <v>0</v>
      </c>
    </row>
    <row r="198" spans="1:13" ht="14.25">
      <c r="A198" t="s">
        <v>106</v>
      </c>
      <c r="B198" t="s">
        <v>327</v>
      </c>
      <c r="C198" t="s">
        <v>328</v>
      </c>
      <c r="D198" t="s">
        <v>85</v>
      </c>
      <c r="E198" t="s">
        <v>79</v>
      </c>
      <c r="F198" s="34">
        <v>0</v>
      </c>
      <c r="G198" s="34">
        <v>0</v>
      </c>
      <c r="H198" s="34">
        <v>0</v>
      </c>
      <c r="I198" s="34">
        <v>0</v>
      </c>
      <c r="J198" s="34">
        <v>0</v>
      </c>
      <c r="K198" s="34">
        <v>0</v>
      </c>
      <c r="L198" s="34">
        <v>0</v>
      </c>
      <c r="M198" s="75">
        <f t="shared" ref="M198:M261" si="3">SUM(F198:L198)</f>
        <v>0</v>
      </c>
    </row>
    <row r="199" spans="1:13" ht="14.25">
      <c r="A199" t="s">
        <v>106</v>
      </c>
      <c r="B199" t="s">
        <v>329</v>
      </c>
      <c r="C199" t="s">
        <v>330</v>
      </c>
      <c r="D199" t="s">
        <v>85</v>
      </c>
      <c r="E199" t="s">
        <v>79</v>
      </c>
      <c r="F199" s="34">
        <v>0</v>
      </c>
      <c r="G199" s="34">
        <v>4.7238387872458434</v>
      </c>
      <c r="H199" s="34">
        <v>22.120241374313526</v>
      </c>
      <c r="I199" s="34">
        <v>22.498674546687347</v>
      </c>
      <c r="J199" s="34">
        <v>0</v>
      </c>
      <c r="K199" s="34">
        <v>0</v>
      </c>
      <c r="L199" s="34">
        <v>0</v>
      </c>
      <c r="M199" s="75">
        <f t="shared" si="3"/>
        <v>49.342754708246716</v>
      </c>
    </row>
    <row r="200" spans="1:13" ht="14.25">
      <c r="A200" t="s">
        <v>106</v>
      </c>
      <c r="B200" t="s">
        <v>331</v>
      </c>
      <c r="C200" t="s">
        <v>332</v>
      </c>
      <c r="D200" t="s">
        <v>85</v>
      </c>
      <c r="E200" t="s">
        <v>79</v>
      </c>
      <c r="F200" s="34">
        <v>0</v>
      </c>
      <c r="G200" s="34">
        <v>0</v>
      </c>
      <c r="H200" s="34">
        <v>0</v>
      </c>
      <c r="I200" s="34">
        <v>0</v>
      </c>
      <c r="J200" s="34">
        <v>0</v>
      </c>
      <c r="K200" s="34">
        <v>0</v>
      </c>
      <c r="L200" s="34">
        <v>0</v>
      </c>
      <c r="M200" s="75">
        <f t="shared" si="3"/>
        <v>0</v>
      </c>
    </row>
    <row r="201" spans="1:13" ht="14.25">
      <c r="A201" t="s">
        <v>106</v>
      </c>
      <c r="B201" t="s">
        <v>333</v>
      </c>
      <c r="C201" t="s">
        <v>334</v>
      </c>
      <c r="D201" t="s">
        <v>85</v>
      </c>
      <c r="E201" t="s">
        <v>79</v>
      </c>
      <c r="F201" s="34">
        <v>0</v>
      </c>
      <c r="G201" s="34">
        <v>0</v>
      </c>
      <c r="H201" s="34">
        <v>0</v>
      </c>
      <c r="I201" s="34">
        <v>0</v>
      </c>
      <c r="J201" s="34">
        <v>0</v>
      </c>
      <c r="K201" s="34">
        <v>0</v>
      </c>
      <c r="L201" s="34">
        <v>0</v>
      </c>
      <c r="M201" s="75">
        <f t="shared" si="3"/>
        <v>0</v>
      </c>
    </row>
    <row r="202" spans="1:13" ht="14.25">
      <c r="A202" t="s">
        <v>106</v>
      </c>
      <c r="B202" t="s">
        <v>335</v>
      </c>
      <c r="C202" t="s">
        <v>336</v>
      </c>
      <c r="D202" t="s">
        <v>85</v>
      </c>
      <c r="E202" t="s">
        <v>79</v>
      </c>
      <c r="F202" s="34">
        <v>0</v>
      </c>
      <c r="G202" s="34">
        <v>0</v>
      </c>
      <c r="H202" s="34">
        <v>0</v>
      </c>
      <c r="I202" s="34">
        <v>0</v>
      </c>
      <c r="J202" s="34">
        <v>0</v>
      </c>
      <c r="K202" s="34">
        <v>0</v>
      </c>
      <c r="L202" s="34">
        <v>0</v>
      </c>
      <c r="M202" s="75">
        <f t="shared" si="3"/>
        <v>0</v>
      </c>
    </row>
    <row r="203" spans="1:13" ht="14.25">
      <c r="A203" t="s">
        <v>106</v>
      </c>
      <c r="B203" t="s">
        <v>337</v>
      </c>
      <c r="C203" t="s">
        <v>338</v>
      </c>
      <c r="D203" t="s">
        <v>85</v>
      </c>
      <c r="E203" t="s">
        <v>79</v>
      </c>
      <c r="F203" s="34">
        <v>0</v>
      </c>
      <c r="G203" s="34">
        <v>0</v>
      </c>
      <c r="H203" s="34">
        <v>0</v>
      </c>
      <c r="I203" s="34">
        <v>0</v>
      </c>
      <c r="J203" s="34">
        <v>0</v>
      </c>
      <c r="K203" s="34">
        <v>0</v>
      </c>
      <c r="L203" s="34">
        <v>0</v>
      </c>
      <c r="M203" s="75">
        <f t="shared" si="3"/>
        <v>0</v>
      </c>
    </row>
    <row r="204" spans="1:13" ht="14.25">
      <c r="A204" t="s">
        <v>106</v>
      </c>
      <c r="B204" t="s">
        <v>339</v>
      </c>
      <c r="C204" t="s">
        <v>340</v>
      </c>
      <c r="D204" t="s">
        <v>85</v>
      </c>
      <c r="E204" t="s">
        <v>79</v>
      </c>
      <c r="F204" s="34">
        <v>0</v>
      </c>
      <c r="G204" s="34">
        <v>0</v>
      </c>
      <c r="H204" s="34">
        <v>0</v>
      </c>
      <c r="I204" s="34">
        <v>0</v>
      </c>
      <c r="J204" s="34">
        <v>0</v>
      </c>
      <c r="K204" s="34">
        <v>0</v>
      </c>
      <c r="L204" s="34">
        <v>0</v>
      </c>
      <c r="M204" s="75">
        <f t="shared" si="3"/>
        <v>0</v>
      </c>
    </row>
    <row r="205" spans="1:13" ht="14.25">
      <c r="A205" t="s">
        <v>106</v>
      </c>
      <c r="B205" t="s">
        <v>341</v>
      </c>
      <c r="C205" t="s">
        <v>342</v>
      </c>
      <c r="D205" t="s">
        <v>85</v>
      </c>
      <c r="E205" t="s">
        <v>79</v>
      </c>
      <c r="F205" s="34">
        <v>0</v>
      </c>
      <c r="G205" s="34">
        <v>0</v>
      </c>
      <c r="H205" s="34">
        <v>0</v>
      </c>
      <c r="I205" s="34">
        <v>0</v>
      </c>
      <c r="J205" s="34">
        <v>0</v>
      </c>
      <c r="K205" s="34">
        <v>0</v>
      </c>
      <c r="L205" s="34">
        <v>0</v>
      </c>
      <c r="M205" s="75">
        <f t="shared" si="3"/>
        <v>0</v>
      </c>
    </row>
    <row r="206" spans="1:13" ht="14.25">
      <c r="A206" t="s">
        <v>106</v>
      </c>
      <c r="B206" t="s">
        <v>343</v>
      </c>
      <c r="C206" t="s">
        <v>344</v>
      </c>
      <c r="D206" t="s">
        <v>85</v>
      </c>
      <c r="E206" t="s">
        <v>79</v>
      </c>
      <c r="F206" s="34">
        <v>0</v>
      </c>
      <c r="G206" s="34">
        <v>0</v>
      </c>
      <c r="H206" s="34">
        <v>3.2194557791539129</v>
      </c>
      <c r="I206" s="34">
        <v>3.3236801482929383</v>
      </c>
      <c r="J206" s="34">
        <v>3.4254455325760622</v>
      </c>
      <c r="K206" s="34">
        <v>3.5232779077258538</v>
      </c>
      <c r="L206" s="34">
        <v>3.6238892581663005</v>
      </c>
      <c r="M206" s="75">
        <f t="shared" si="3"/>
        <v>17.115748625915067</v>
      </c>
    </row>
    <row r="207" spans="1:13" ht="14.25">
      <c r="A207" t="s">
        <v>106</v>
      </c>
      <c r="B207" t="s">
        <v>345</v>
      </c>
      <c r="C207" t="s">
        <v>346</v>
      </c>
      <c r="D207" t="s">
        <v>85</v>
      </c>
      <c r="E207" t="s">
        <v>79</v>
      </c>
      <c r="F207" s="34">
        <v>0</v>
      </c>
      <c r="G207" s="34">
        <v>0</v>
      </c>
      <c r="H207" s="34">
        <v>0</v>
      </c>
      <c r="I207" s="34">
        <v>0</v>
      </c>
      <c r="J207" s="34">
        <v>0</v>
      </c>
      <c r="K207" s="34">
        <v>0</v>
      </c>
      <c r="L207" s="34">
        <v>0</v>
      </c>
      <c r="M207" s="75">
        <f t="shared" si="3"/>
        <v>0</v>
      </c>
    </row>
    <row r="208" spans="1:13" ht="14.25">
      <c r="A208" t="s">
        <v>106</v>
      </c>
      <c r="B208" t="s">
        <v>347</v>
      </c>
      <c r="C208" t="s">
        <v>348</v>
      </c>
      <c r="D208" t="s">
        <v>85</v>
      </c>
      <c r="E208" t="s">
        <v>79</v>
      </c>
      <c r="F208" s="34">
        <v>0</v>
      </c>
      <c r="G208" s="34">
        <v>4.0279037535470295</v>
      </c>
      <c r="H208" s="34">
        <v>27.969073254744877</v>
      </c>
      <c r="I208" s="34">
        <v>-0.16715438560697032</v>
      </c>
      <c r="J208" s="34">
        <v>-0.16706030481606873</v>
      </c>
      <c r="K208" s="34">
        <v>-0.16678216458303935</v>
      </c>
      <c r="L208" s="34">
        <v>-0.16664441816836909</v>
      </c>
      <c r="M208" s="75">
        <f t="shared" si="3"/>
        <v>31.329335735117457</v>
      </c>
    </row>
    <row r="209" spans="1:13" ht="14.25">
      <c r="A209" t="s">
        <v>106</v>
      </c>
      <c r="B209" t="s">
        <v>349</v>
      </c>
      <c r="C209" t="s">
        <v>350</v>
      </c>
      <c r="D209" t="s">
        <v>85</v>
      </c>
      <c r="E209" t="s">
        <v>79</v>
      </c>
      <c r="F209" s="34">
        <v>0</v>
      </c>
      <c r="G209" s="34">
        <v>0</v>
      </c>
      <c r="H209" s="34">
        <v>14.69866300057207</v>
      </c>
      <c r="I209" s="34">
        <v>49.750830844386307</v>
      </c>
      <c r="J209" s="34">
        <v>44.889501632809299</v>
      </c>
      <c r="K209" s="34">
        <v>38.086786691444509</v>
      </c>
      <c r="L209" s="34">
        <v>35.577014183087833</v>
      </c>
      <c r="M209" s="75">
        <f t="shared" si="3"/>
        <v>183.00279635230004</v>
      </c>
    </row>
    <row r="210" spans="1:13" ht="14.25">
      <c r="A210" t="s">
        <v>106</v>
      </c>
      <c r="B210" t="s">
        <v>351</v>
      </c>
      <c r="C210" t="s">
        <v>352</v>
      </c>
      <c r="D210" t="s">
        <v>85</v>
      </c>
      <c r="E210" t="s">
        <v>79</v>
      </c>
      <c r="F210" s="34">
        <v>0</v>
      </c>
      <c r="G210" s="34">
        <v>0</v>
      </c>
      <c r="H210" s="34">
        <v>0</v>
      </c>
      <c r="I210" s="34">
        <v>0</v>
      </c>
      <c r="J210" s="34">
        <v>0</v>
      </c>
      <c r="K210" s="34">
        <v>0</v>
      </c>
      <c r="L210" s="34">
        <v>0</v>
      </c>
      <c r="M210" s="75">
        <f t="shared" si="3"/>
        <v>0</v>
      </c>
    </row>
    <row r="211" spans="1:13" ht="14.25">
      <c r="A211" t="s">
        <v>106</v>
      </c>
      <c r="B211" t="s">
        <v>353</v>
      </c>
      <c r="C211" t="s">
        <v>354</v>
      </c>
      <c r="D211" t="s">
        <v>85</v>
      </c>
      <c r="E211" t="s">
        <v>79</v>
      </c>
      <c r="F211" s="34">
        <v>17.576190151705969</v>
      </c>
      <c r="G211" s="34">
        <v>29.624207072858116</v>
      </c>
      <c r="H211" s="34">
        <v>203.32894012287099</v>
      </c>
      <c r="I211" s="34">
        <v>215.07087858464351</v>
      </c>
      <c r="J211" s="34">
        <v>146.30046070039401</v>
      </c>
      <c r="K211" s="34">
        <v>60.23870596773984</v>
      </c>
      <c r="L211" s="34">
        <v>18.604319075218637</v>
      </c>
      <c r="M211" s="75">
        <f t="shared" si="3"/>
        <v>690.74370167543111</v>
      </c>
    </row>
    <row r="212" spans="1:13" ht="14.25">
      <c r="A212" t="s">
        <v>106</v>
      </c>
      <c r="B212" t="s">
        <v>355</v>
      </c>
      <c r="C212" t="s">
        <v>356</v>
      </c>
      <c r="D212" t="s">
        <v>85</v>
      </c>
      <c r="E212" t="s">
        <v>79</v>
      </c>
      <c r="F212" s="34">
        <v>0</v>
      </c>
      <c r="G212" s="34">
        <v>0</v>
      </c>
      <c r="H212" s="34">
        <v>4.6761204809857091</v>
      </c>
      <c r="I212" s="34">
        <v>4.6797237841333565</v>
      </c>
      <c r="J212" s="34">
        <v>4.6793279694005907</v>
      </c>
      <c r="K212" s="34">
        <v>4.673051804113399</v>
      </c>
      <c r="L212" s="34">
        <v>4.6712547567166425</v>
      </c>
      <c r="M212" s="75">
        <f t="shared" si="3"/>
        <v>23.379478795349698</v>
      </c>
    </row>
    <row r="213" spans="1:13" ht="14.25">
      <c r="A213" t="s">
        <v>106</v>
      </c>
      <c r="B213" t="s">
        <v>357</v>
      </c>
      <c r="C213" t="s">
        <v>358</v>
      </c>
      <c r="D213" t="s">
        <v>85</v>
      </c>
      <c r="E213" t="s">
        <v>79</v>
      </c>
      <c r="F213" s="34">
        <v>0</v>
      </c>
      <c r="G213" s="34">
        <v>0</v>
      </c>
      <c r="H213" s="34">
        <v>0</v>
      </c>
      <c r="I213" s="34">
        <v>0</v>
      </c>
      <c r="J213" s="34">
        <v>0</v>
      </c>
      <c r="K213" s="34">
        <v>0</v>
      </c>
      <c r="L213" s="34">
        <v>0</v>
      </c>
      <c r="M213" s="75">
        <f t="shared" si="3"/>
        <v>0</v>
      </c>
    </row>
    <row r="214" spans="1:13" ht="14.25">
      <c r="A214" t="s">
        <v>106</v>
      </c>
      <c r="B214" t="s">
        <v>359</v>
      </c>
      <c r="C214" t="s">
        <v>360</v>
      </c>
      <c r="D214" t="s">
        <v>85</v>
      </c>
      <c r="E214" t="s">
        <v>79</v>
      </c>
      <c r="F214" s="34">
        <v>0</v>
      </c>
      <c r="G214" s="34">
        <v>0</v>
      </c>
      <c r="H214" s="34">
        <v>3.0451918963768381</v>
      </c>
      <c r="I214" s="34">
        <v>4.5746737427856647</v>
      </c>
      <c r="J214" s="34">
        <v>4.572608597485198</v>
      </c>
      <c r="K214" s="34">
        <v>9.1426119294801431</v>
      </c>
      <c r="L214" s="34">
        <v>9.1397699174627096</v>
      </c>
      <c r="M214" s="75">
        <f t="shared" si="3"/>
        <v>30.474856083590552</v>
      </c>
    </row>
    <row r="215" spans="1:13" ht="14.25">
      <c r="A215" t="s">
        <v>106</v>
      </c>
      <c r="B215" t="s">
        <v>361</v>
      </c>
      <c r="C215" t="s">
        <v>362</v>
      </c>
      <c r="D215" t="s">
        <v>85</v>
      </c>
      <c r="E215" t="s">
        <v>79</v>
      </c>
      <c r="F215" s="34">
        <v>0</v>
      </c>
      <c r="G215" s="34">
        <v>0</v>
      </c>
      <c r="H215" s="34">
        <v>0</v>
      </c>
      <c r="I215" s="34">
        <v>0</v>
      </c>
      <c r="J215" s="34">
        <v>0</v>
      </c>
      <c r="K215" s="34">
        <v>0</v>
      </c>
      <c r="L215" s="34">
        <v>0</v>
      </c>
      <c r="M215" s="75">
        <f t="shared" si="3"/>
        <v>0</v>
      </c>
    </row>
    <row r="216" spans="1:13" ht="14.25">
      <c r="A216" t="s">
        <v>106</v>
      </c>
      <c r="B216" t="s">
        <v>363</v>
      </c>
      <c r="C216" t="s">
        <v>364</v>
      </c>
      <c r="D216" t="s">
        <v>85</v>
      </c>
      <c r="E216" t="s">
        <v>79</v>
      </c>
      <c r="F216" s="34">
        <v>0</v>
      </c>
      <c r="G216" s="34">
        <v>1.903192586691614</v>
      </c>
      <c r="H216" s="34">
        <v>1.1676501327095978</v>
      </c>
      <c r="I216" s="34">
        <v>2.9010865537956088</v>
      </c>
      <c r="J216" s="34">
        <v>2.8480785098910961</v>
      </c>
      <c r="K216" s="34">
        <v>2.1121719078682268</v>
      </c>
      <c r="L216" s="34">
        <v>2.0447882958583183</v>
      </c>
      <c r="M216" s="75">
        <f t="shared" si="3"/>
        <v>12.976967986814461</v>
      </c>
    </row>
    <row r="217" spans="1:13" ht="14.25">
      <c r="A217" t="s">
        <v>106</v>
      </c>
      <c r="B217" t="s">
        <v>365</v>
      </c>
      <c r="C217" t="s">
        <v>366</v>
      </c>
      <c r="D217" t="s">
        <v>85</v>
      </c>
      <c r="E217" t="s">
        <v>79</v>
      </c>
      <c r="F217" s="34">
        <v>0</v>
      </c>
      <c r="G217" s="34">
        <v>0</v>
      </c>
      <c r="H217" s="34">
        <v>41.088369655702436</v>
      </c>
      <c r="I217" s="34">
        <v>71.633415006211052</v>
      </c>
      <c r="J217" s="34">
        <v>54.868753594255416</v>
      </c>
      <c r="K217" s="34">
        <v>59.179217977388198</v>
      </c>
      <c r="L217" s="34">
        <v>61.618143371888891</v>
      </c>
      <c r="M217" s="75">
        <f t="shared" si="3"/>
        <v>288.38789960544602</v>
      </c>
    </row>
    <row r="218" spans="1:13" ht="14.25">
      <c r="A218" t="s">
        <v>106</v>
      </c>
      <c r="B218" t="s">
        <v>367</v>
      </c>
      <c r="C218" t="s">
        <v>368</v>
      </c>
      <c r="D218" t="s">
        <v>85</v>
      </c>
      <c r="E218" t="s">
        <v>79</v>
      </c>
      <c r="F218" s="34">
        <v>0</v>
      </c>
      <c r="G218" s="34">
        <v>7.5726253236969906E-3</v>
      </c>
      <c r="H218" s="34">
        <v>0.20734670048375853</v>
      </c>
      <c r="I218" s="34">
        <v>0.3199892467310062</v>
      </c>
      <c r="J218" s="34">
        <v>5.5885911640394373E-2</v>
      </c>
      <c r="K218" s="34">
        <v>8.7107906090438475E-2</v>
      </c>
      <c r="L218" s="34">
        <v>8.8324140827855432E-2</v>
      </c>
      <c r="M218" s="75">
        <f t="shared" si="3"/>
        <v>0.76622653109715</v>
      </c>
    </row>
    <row r="219" spans="1:13" ht="14.25">
      <c r="A219" t="s">
        <v>106</v>
      </c>
      <c r="B219" t="s">
        <v>369</v>
      </c>
      <c r="C219" t="s">
        <v>370</v>
      </c>
      <c r="D219" t="s">
        <v>85</v>
      </c>
      <c r="E219" t="s">
        <v>79</v>
      </c>
      <c r="F219" s="34">
        <v>0</v>
      </c>
      <c r="G219" s="34">
        <v>0</v>
      </c>
      <c r="H219" s="34">
        <v>77.018822607903957</v>
      </c>
      <c r="I219" s="34">
        <v>116.83459367798849</v>
      </c>
      <c r="J219" s="34">
        <v>16.429703426565979</v>
      </c>
      <c r="K219" s="34">
        <v>29.382613818089649</v>
      </c>
      <c r="L219" s="34">
        <v>29.376860763556426</v>
      </c>
      <c r="M219" s="75">
        <f t="shared" si="3"/>
        <v>269.0425942941045</v>
      </c>
    </row>
    <row r="220" spans="1:13" ht="14.25">
      <c r="A220" t="s">
        <v>107</v>
      </c>
      <c r="B220" t="s">
        <v>285</v>
      </c>
      <c r="C220" t="s">
        <v>286</v>
      </c>
      <c r="D220" t="s">
        <v>85</v>
      </c>
      <c r="E220" t="s">
        <v>79</v>
      </c>
      <c r="F220" s="34">
        <v>0.12509812423909708</v>
      </c>
      <c r="G220" s="34">
        <v>93.080914078793171</v>
      </c>
      <c r="H220" s="34">
        <v>215.40604296837205</v>
      </c>
      <c r="I220" s="34">
        <v>234.94815942875411</v>
      </c>
      <c r="J220" s="34">
        <v>211.72758016083591</v>
      </c>
      <c r="K220" s="34">
        <v>219.98043770088822</v>
      </c>
      <c r="L220" s="34">
        <v>148.65369168873443</v>
      </c>
      <c r="M220" s="75">
        <f t="shared" si="3"/>
        <v>1123.9219241506171</v>
      </c>
    </row>
    <row r="221" spans="1:13" ht="14.25">
      <c r="A221" t="s">
        <v>107</v>
      </c>
      <c r="B221" t="s">
        <v>287</v>
      </c>
      <c r="C221" t="s">
        <v>288</v>
      </c>
      <c r="D221" t="s">
        <v>85</v>
      </c>
      <c r="E221" t="s">
        <v>79</v>
      </c>
      <c r="F221" s="34">
        <v>0</v>
      </c>
      <c r="G221" s="34">
        <v>0</v>
      </c>
      <c r="H221" s="34">
        <v>0.31964663796657666</v>
      </c>
      <c r="I221" s="34">
        <v>0.31795695780699684</v>
      </c>
      <c r="J221" s="34">
        <v>0.15897231938262085</v>
      </c>
      <c r="K221" s="34">
        <v>0.157798289223333</v>
      </c>
      <c r="L221" s="34">
        <v>0.1567829769293195</v>
      </c>
      <c r="M221" s="75">
        <f t="shared" si="3"/>
        <v>1.1111571813088468</v>
      </c>
    </row>
    <row r="222" spans="1:13" ht="14.25">
      <c r="A222" t="s">
        <v>107</v>
      </c>
      <c r="B222" t="s">
        <v>289</v>
      </c>
      <c r="C222" t="s">
        <v>290</v>
      </c>
      <c r="D222" t="s">
        <v>85</v>
      </c>
      <c r="E222" t="s">
        <v>79</v>
      </c>
      <c r="F222" s="34">
        <v>0</v>
      </c>
      <c r="G222" s="34">
        <v>0</v>
      </c>
      <c r="H222" s="34">
        <v>6.9863896146007063</v>
      </c>
      <c r="I222" s="34">
        <v>6.0352120081975054</v>
      </c>
      <c r="J222" s="34">
        <v>5.2873276956525793E-2</v>
      </c>
      <c r="K222" s="34">
        <v>5.2482801293791466E-2</v>
      </c>
      <c r="L222" s="34">
        <v>5.2145114278044184E-2</v>
      </c>
      <c r="M222" s="75">
        <f t="shared" si="3"/>
        <v>13.179102815326573</v>
      </c>
    </row>
    <row r="223" spans="1:13" ht="14.25">
      <c r="A223" t="s">
        <v>107</v>
      </c>
      <c r="B223" t="s">
        <v>291</v>
      </c>
      <c r="C223" t="s">
        <v>292</v>
      </c>
      <c r="D223" t="s">
        <v>85</v>
      </c>
      <c r="E223" t="s">
        <v>79</v>
      </c>
      <c r="F223" s="34">
        <v>0</v>
      </c>
      <c r="G223" s="34">
        <v>0</v>
      </c>
      <c r="H223" s="34">
        <v>10.822051042708358</v>
      </c>
      <c r="I223" s="34">
        <v>10.764844731861013</v>
      </c>
      <c r="J223" s="34">
        <v>10.698790900750273</v>
      </c>
      <c r="K223" s="34">
        <v>10.619779012176364</v>
      </c>
      <c r="L223" s="34">
        <v>10.422772585061812</v>
      </c>
      <c r="M223" s="75">
        <f t="shared" si="3"/>
        <v>53.328238272557826</v>
      </c>
    </row>
    <row r="224" spans="1:13" ht="14.25">
      <c r="A224" t="s">
        <v>107</v>
      </c>
      <c r="B224" t="s">
        <v>293</v>
      </c>
      <c r="C224" t="s">
        <v>294</v>
      </c>
      <c r="D224" t="s">
        <v>85</v>
      </c>
      <c r="E224" t="s">
        <v>79</v>
      </c>
      <c r="F224" s="34">
        <v>0</v>
      </c>
      <c r="G224" s="34">
        <v>0</v>
      </c>
      <c r="H224" s="34">
        <v>2.0002427651896211</v>
      </c>
      <c r="I224" s="34">
        <v>1.9896693065223117</v>
      </c>
      <c r="J224" s="34">
        <v>1.9774605581740641</v>
      </c>
      <c r="K224" s="34">
        <v>1.9628567683878007</v>
      </c>
      <c r="L224" s="34">
        <v>1.9502272739988524</v>
      </c>
      <c r="M224" s="75">
        <f t="shared" si="3"/>
        <v>9.8804566722726506</v>
      </c>
    </row>
    <row r="225" spans="1:13" ht="14.25">
      <c r="A225" t="s">
        <v>107</v>
      </c>
      <c r="B225" t="s">
        <v>295</v>
      </c>
      <c r="C225" t="s">
        <v>296</v>
      </c>
      <c r="D225" t="s">
        <v>85</v>
      </c>
      <c r="E225" t="s">
        <v>79</v>
      </c>
      <c r="F225" s="34">
        <v>0</v>
      </c>
      <c r="G225" s="34">
        <v>0</v>
      </c>
      <c r="H225" s="34">
        <v>0</v>
      </c>
      <c r="I225" s="34">
        <v>0</v>
      </c>
      <c r="J225" s="34">
        <v>0</v>
      </c>
      <c r="K225" s="34">
        <v>0</v>
      </c>
      <c r="L225" s="34">
        <v>0</v>
      </c>
      <c r="M225" s="75">
        <f t="shared" si="3"/>
        <v>0</v>
      </c>
    </row>
    <row r="226" spans="1:13" ht="14.25">
      <c r="A226" t="s">
        <v>107</v>
      </c>
      <c r="B226" t="s">
        <v>297</v>
      </c>
      <c r="C226" t="s">
        <v>298</v>
      </c>
      <c r="D226" t="s">
        <v>85</v>
      </c>
      <c r="E226" t="s">
        <v>79</v>
      </c>
      <c r="F226" s="34">
        <v>0.12509812423909708</v>
      </c>
      <c r="G226" s="34">
        <v>82.283468031023688</v>
      </c>
      <c r="H226" s="34">
        <v>118.07482916443055</v>
      </c>
      <c r="I226" s="34">
        <v>122.88270130838355</v>
      </c>
      <c r="J226" s="34">
        <v>121.19763086401296</v>
      </c>
      <c r="K226" s="34">
        <v>154.92375987432877</v>
      </c>
      <c r="L226" s="34">
        <v>95.367089688566878</v>
      </c>
      <c r="M226" s="75">
        <f t="shared" si="3"/>
        <v>694.85457705498561</v>
      </c>
    </row>
    <row r="227" spans="1:13" ht="14.25">
      <c r="A227" t="s">
        <v>107</v>
      </c>
      <c r="B227" t="s">
        <v>299</v>
      </c>
      <c r="C227" t="s">
        <v>300</v>
      </c>
      <c r="D227" t="s">
        <v>85</v>
      </c>
      <c r="E227" t="s">
        <v>79</v>
      </c>
      <c r="F227" s="34">
        <v>0</v>
      </c>
      <c r="G227" s="34">
        <v>0</v>
      </c>
      <c r="H227" s="34">
        <v>7.6469697532625611</v>
      </c>
      <c r="I227" s="34">
        <v>6.8116127806001874</v>
      </c>
      <c r="J227" s="34">
        <v>0.13020760112355823</v>
      </c>
      <c r="K227" s="34">
        <v>0.12924600195156871</v>
      </c>
      <c r="L227" s="34">
        <v>0.12841440196794787</v>
      </c>
      <c r="M227" s="75">
        <f t="shared" si="3"/>
        <v>14.846450538905824</v>
      </c>
    </row>
    <row r="228" spans="1:13" ht="14.25">
      <c r="A228" t="s">
        <v>107</v>
      </c>
      <c r="B228" t="s">
        <v>301</v>
      </c>
      <c r="C228" t="s">
        <v>302</v>
      </c>
      <c r="D228" t="s">
        <v>85</v>
      </c>
      <c r="E228" t="s">
        <v>79</v>
      </c>
      <c r="F228" s="34">
        <v>0</v>
      </c>
      <c r="G228" s="34">
        <v>0</v>
      </c>
      <c r="H228" s="34">
        <v>0.56453672814323819</v>
      </c>
      <c r="I228" s="34">
        <v>0.6620408863057009</v>
      </c>
      <c r="J228" s="34">
        <v>0.69126913946865187</v>
      </c>
      <c r="K228" s="34">
        <v>0.16522363370267684</v>
      </c>
      <c r="L228" s="34">
        <v>6.566421797975934E-2</v>
      </c>
      <c r="M228" s="75">
        <f t="shared" si="3"/>
        <v>2.1487346056000272</v>
      </c>
    </row>
    <row r="229" spans="1:13" ht="14.25">
      <c r="A229" t="s">
        <v>107</v>
      </c>
      <c r="B229" t="s">
        <v>303</v>
      </c>
      <c r="C229" t="s">
        <v>304</v>
      </c>
      <c r="D229" t="s">
        <v>85</v>
      </c>
      <c r="E229" t="s">
        <v>79</v>
      </c>
      <c r="F229" s="34">
        <v>0</v>
      </c>
      <c r="G229" s="34">
        <v>0</v>
      </c>
      <c r="H229" s="34">
        <v>0</v>
      </c>
      <c r="I229" s="34">
        <v>0</v>
      </c>
      <c r="J229" s="34">
        <v>0</v>
      </c>
      <c r="K229" s="34">
        <v>0</v>
      </c>
      <c r="L229" s="34">
        <v>0</v>
      </c>
      <c r="M229" s="75">
        <f t="shared" si="3"/>
        <v>0</v>
      </c>
    </row>
    <row r="230" spans="1:13" ht="14.25">
      <c r="A230" t="s">
        <v>107</v>
      </c>
      <c r="B230" t="s">
        <v>305</v>
      </c>
      <c r="C230" t="s">
        <v>306</v>
      </c>
      <c r="D230" t="s">
        <v>85</v>
      </c>
      <c r="E230" t="s">
        <v>79</v>
      </c>
      <c r="F230" s="34">
        <v>0</v>
      </c>
      <c r="G230" s="34">
        <v>0</v>
      </c>
      <c r="H230" s="34">
        <v>0.64027378709256</v>
      </c>
      <c r="I230" s="34">
        <v>0.63688924370542621</v>
      </c>
      <c r="J230" s="34">
        <v>0.63298124729787442</v>
      </c>
      <c r="K230" s="34">
        <v>0</v>
      </c>
      <c r="L230" s="34">
        <v>0</v>
      </c>
      <c r="M230" s="75">
        <f t="shared" si="3"/>
        <v>1.9101442780958606</v>
      </c>
    </row>
    <row r="231" spans="1:13" ht="14.25">
      <c r="A231" t="s">
        <v>107</v>
      </c>
      <c r="B231" t="s">
        <v>307</v>
      </c>
      <c r="C231" t="s">
        <v>308</v>
      </c>
      <c r="D231" t="s">
        <v>85</v>
      </c>
      <c r="E231" t="s">
        <v>79</v>
      </c>
      <c r="F231" s="34">
        <v>0</v>
      </c>
      <c r="G231" s="34">
        <v>10.79744604776948</v>
      </c>
      <c r="H231" s="34">
        <v>34.609972729982026</v>
      </c>
      <c r="I231" s="34">
        <v>30.624915767047643</v>
      </c>
      <c r="J231" s="34">
        <v>22.451283843329335</v>
      </c>
      <c r="K231" s="34">
        <v>6.913969058217492</v>
      </c>
      <c r="L231" s="34">
        <v>3.694391019314089</v>
      </c>
      <c r="M231" s="75">
        <f t="shared" si="3"/>
        <v>109.09197846566005</v>
      </c>
    </row>
    <row r="232" spans="1:13" ht="14.25">
      <c r="A232" t="s">
        <v>107</v>
      </c>
      <c r="B232" t="s">
        <v>309</v>
      </c>
      <c r="C232" t="s">
        <v>310</v>
      </c>
      <c r="D232" t="s">
        <v>85</v>
      </c>
      <c r="E232" t="s">
        <v>79</v>
      </c>
      <c r="F232" s="34">
        <v>0</v>
      </c>
      <c r="G232" s="34">
        <v>0</v>
      </c>
      <c r="H232" s="34">
        <v>1.5679264812694043</v>
      </c>
      <c r="I232" s="34">
        <v>8.977451750685562</v>
      </c>
      <c r="J232" s="34">
        <v>10.057378498413811</v>
      </c>
      <c r="K232" s="34">
        <v>8.8564727183273071</v>
      </c>
      <c r="L232" s="34">
        <v>7.1603932756134334</v>
      </c>
      <c r="M232" s="75">
        <f t="shared" si="3"/>
        <v>36.619622724309522</v>
      </c>
    </row>
    <row r="233" spans="1:13" ht="14.25">
      <c r="A233" t="s">
        <v>107</v>
      </c>
      <c r="B233" t="s">
        <v>311</v>
      </c>
      <c r="C233" t="s">
        <v>312</v>
      </c>
      <c r="D233" t="s">
        <v>85</v>
      </c>
      <c r="E233" t="s">
        <v>79</v>
      </c>
      <c r="F233" s="34">
        <v>0</v>
      </c>
      <c r="G233" s="34">
        <v>0</v>
      </c>
      <c r="H233" s="34">
        <v>2.7880677103786365E-3</v>
      </c>
      <c r="I233" s="34">
        <v>9.3285568019890555</v>
      </c>
      <c r="J233" s="34">
        <v>10.559432793080735</v>
      </c>
      <c r="K233" s="34">
        <v>9.201934335707298</v>
      </c>
      <c r="L233" s="34">
        <v>7.872349953631427</v>
      </c>
      <c r="M233" s="75">
        <f t="shared" si="3"/>
        <v>36.965061952118894</v>
      </c>
    </row>
    <row r="234" spans="1:13" ht="14.25">
      <c r="A234" t="s">
        <v>107</v>
      </c>
      <c r="B234" t="s">
        <v>313</v>
      </c>
      <c r="C234" t="s">
        <v>314</v>
      </c>
      <c r="D234" t="s">
        <v>85</v>
      </c>
      <c r="E234" t="s">
        <v>79</v>
      </c>
      <c r="F234" s="34">
        <v>0</v>
      </c>
      <c r="G234" s="34">
        <v>0</v>
      </c>
      <c r="H234" s="34">
        <v>0</v>
      </c>
      <c r="I234" s="34">
        <v>0</v>
      </c>
      <c r="J234" s="34">
        <v>0</v>
      </c>
      <c r="K234" s="34">
        <v>0</v>
      </c>
      <c r="L234" s="34">
        <v>0</v>
      </c>
      <c r="M234" s="75">
        <f t="shared" si="3"/>
        <v>0</v>
      </c>
    </row>
    <row r="235" spans="1:13" ht="14.25">
      <c r="A235" t="s">
        <v>107</v>
      </c>
      <c r="B235" t="s">
        <v>315</v>
      </c>
      <c r="C235" t="s">
        <v>316</v>
      </c>
      <c r="D235" t="s">
        <v>85</v>
      </c>
      <c r="E235" t="s">
        <v>79</v>
      </c>
      <c r="F235" s="34">
        <v>0</v>
      </c>
      <c r="G235" s="34">
        <v>0</v>
      </c>
      <c r="H235" s="34">
        <v>0</v>
      </c>
      <c r="I235" s="34">
        <v>0</v>
      </c>
      <c r="J235" s="34">
        <v>0</v>
      </c>
      <c r="K235" s="34">
        <v>0</v>
      </c>
      <c r="L235" s="34">
        <v>0</v>
      </c>
      <c r="M235" s="75">
        <f t="shared" si="3"/>
        <v>0</v>
      </c>
    </row>
    <row r="236" spans="1:13" ht="14.25">
      <c r="A236" t="s">
        <v>107</v>
      </c>
      <c r="B236" t="s">
        <v>317</v>
      </c>
      <c r="C236" t="s">
        <v>318</v>
      </c>
      <c r="D236" t="s">
        <v>85</v>
      </c>
      <c r="E236" t="s">
        <v>79</v>
      </c>
      <c r="F236" s="34">
        <v>0</v>
      </c>
      <c r="G236" s="34">
        <v>0</v>
      </c>
      <c r="H236" s="34">
        <v>0</v>
      </c>
      <c r="I236" s="34">
        <v>0</v>
      </c>
      <c r="J236" s="34">
        <v>0</v>
      </c>
      <c r="K236" s="34">
        <v>0</v>
      </c>
      <c r="L236" s="34">
        <v>0</v>
      </c>
      <c r="M236" s="75">
        <f t="shared" si="3"/>
        <v>0</v>
      </c>
    </row>
    <row r="237" spans="1:13" ht="14.25">
      <c r="A237" t="s">
        <v>107</v>
      </c>
      <c r="B237" t="s">
        <v>319</v>
      </c>
      <c r="C237" t="s">
        <v>320</v>
      </c>
      <c r="D237" t="s">
        <v>85</v>
      </c>
      <c r="E237" t="s">
        <v>79</v>
      </c>
      <c r="F237" s="34">
        <v>0</v>
      </c>
      <c r="G237" s="34">
        <v>0</v>
      </c>
      <c r="H237" s="34">
        <v>0</v>
      </c>
      <c r="I237" s="34">
        <v>0</v>
      </c>
      <c r="J237" s="34">
        <v>0</v>
      </c>
      <c r="K237" s="34">
        <v>0</v>
      </c>
      <c r="L237" s="34">
        <v>0</v>
      </c>
      <c r="M237" s="75">
        <f t="shared" si="3"/>
        <v>0</v>
      </c>
    </row>
    <row r="238" spans="1:13" ht="14.25">
      <c r="A238" t="s">
        <v>107</v>
      </c>
      <c r="B238" t="s">
        <v>321</v>
      </c>
      <c r="C238" t="s">
        <v>322</v>
      </c>
      <c r="D238" t="s">
        <v>85</v>
      </c>
      <c r="E238" t="s">
        <v>79</v>
      </c>
      <c r="F238" s="34">
        <v>0</v>
      </c>
      <c r="G238" s="34">
        <v>0</v>
      </c>
      <c r="H238" s="34">
        <v>0.73440285839560115</v>
      </c>
      <c r="I238" s="34">
        <v>0.68663097636848425</v>
      </c>
      <c r="J238" s="34">
        <v>1.5267158721196821</v>
      </c>
      <c r="K238" s="34">
        <v>1.506781225144753</v>
      </c>
      <c r="L238" s="34">
        <v>1.8259480849695138</v>
      </c>
      <c r="M238" s="75">
        <f t="shared" si="3"/>
        <v>6.2804790169980338</v>
      </c>
    </row>
    <row r="239" spans="1:13" ht="14.25">
      <c r="A239" t="s">
        <v>107</v>
      </c>
      <c r="B239" t="s">
        <v>323</v>
      </c>
      <c r="C239" t="s">
        <v>324</v>
      </c>
      <c r="D239" t="s">
        <v>85</v>
      </c>
      <c r="E239" t="s">
        <v>79</v>
      </c>
      <c r="F239" s="34">
        <v>0</v>
      </c>
      <c r="G239" s="34">
        <v>0</v>
      </c>
      <c r="H239" s="34">
        <v>4.5611519481151372</v>
      </c>
      <c r="I239" s="34">
        <v>4.5367533949966576</v>
      </c>
      <c r="J239" s="34">
        <v>4.5088568145959984</v>
      </c>
      <c r="K239" s="34">
        <v>0.28185208102221343</v>
      </c>
      <c r="L239" s="34">
        <v>0.2819698772072019</v>
      </c>
      <c r="M239" s="75">
        <f t="shared" si="3"/>
        <v>14.170584115937206</v>
      </c>
    </row>
    <row r="240" spans="1:13" ht="14.25">
      <c r="A240" t="s">
        <v>107</v>
      </c>
      <c r="B240" t="s">
        <v>325</v>
      </c>
      <c r="C240" t="s">
        <v>326</v>
      </c>
      <c r="D240" t="s">
        <v>85</v>
      </c>
      <c r="E240" t="s">
        <v>79</v>
      </c>
      <c r="F240" s="34">
        <v>0</v>
      </c>
      <c r="G240" s="34">
        <v>0</v>
      </c>
      <c r="H240" s="34">
        <v>0</v>
      </c>
      <c r="I240" s="34">
        <v>0</v>
      </c>
      <c r="J240" s="34">
        <v>0</v>
      </c>
      <c r="K240" s="34">
        <v>0</v>
      </c>
      <c r="L240" s="34">
        <v>0</v>
      </c>
      <c r="M240" s="75">
        <f t="shared" si="3"/>
        <v>0</v>
      </c>
    </row>
    <row r="241" spans="1:13" ht="14.25">
      <c r="A241" t="s">
        <v>107</v>
      </c>
      <c r="B241" t="s">
        <v>327</v>
      </c>
      <c r="C241" t="s">
        <v>328</v>
      </c>
      <c r="D241" t="s">
        <v>85</v>
      </c>
      <c r="E241" t="s">
        <v>79</v>
      </c>
      <c r="F241" s="34">
        <v>0</v>
      </c>
      <c r="G241" s="34">
        <v>0</v>
      </c>
      <c r="H241" s="34">
        <v>0</v>
      </c>
      <c r="I241" s="34">
        <v>0</v>
      </c>
      <c r="J241" s="34">
        <v>0</v>
      </c>
      <c r="K241" s="34">
        <v>0</v>
      </c>
      <c r="L241" s="34">
        <v>0</v>
      </c>
      <c r="M241" s="75">
        <f t="shared" si="3"/>
        <v>0</v>
      </c>
    </row>
    <row r="242" spans="1:13" ht="14.25">
      <c r="A242" t="s">
        <v>107</v>
      </c>
      <c r="B242" t="s">
        <v>329</v>
      </c>
      <c r="C242" t="s">
        <v>330</v>
      </c>
      <c r="D242" t="s">
        <v>85</v>
      </c>
      <c r="E242" t="s">
        <v>79</v>
      </c>
      <c r="F242" s="34">
        <v>0</v>
      </c>
      <c r="G242" s="34">
        <v>0</v>
      </c>
      <c r="H242" s="34">
        <v>3.5392151932489164</v>
      </c>
      <c r="I242" s="34">
        <v>3.5205065913672926</v>
      </c>
      <c r="J242" s="34">
        <v>3.4989045196604747</v>
      </c>
      <c r="K242" s="34">
        <v>2.5345318837840392</v>
      </c>
      <c r="L242" s="34">
        <v>2.5182240936689451</v>
      </c>
      <c r="M242" s="75">
        <f t="shared" si="3"/>
        <v>15.611382281729668</v>
      </c>
    </row>
    <row r="243" spans="1:13" ht="14.25">
      <c r="A243" t="s">
        <v>107</v>
      </c>
      <c r="B243" t="s">
        <v>331</v>
      </c>
      <c r="C243" t="s">
        <v>332</v>
      </c>
      <c r="D243" t="s">
        <v>85</v>
      </c>
      <c r="E243" t="s">
        <v>79</v>
      </c>
      <c r="F243" s="34">
        <v>0</v>
      </c>
      <c r="G243" s="34">
        <v>0</v>
      </c>
      <c r="H243" s="34">
        <v>0</v>
      </c>
      <c r="I243" s="34">
        <v>0</v>
      </c>
      <c r="J243" s="34">
        <v>0</v>
      </c>
      <c r="K243" s="34">
        <v>0</v>
      </c>
      <c r="L243" s="34">
        <v>0</v>
      </c>
      <c r="M243" s="75">
        <f t="shared" si="3"/>
        <v>0</v>
      </c>
    </row>
    <row r="244" spans="1:13" ht="14.25">
      <c r="A244" t="s">
        <v>107</v>
      </c>
      <c r="B244" t="s">
        <v>333</v>
      </c>
      <c r="C244" t="s">
        <v>334</v>
      </c>
      <c r="D244" t="s">
        <v>85</v>
      </c>
      <c r="E244" t="s">
        <v>79</v>
      </c>
      <c r="F244" s="34">
        <v>0</v>
      </c>
      <c r="G244" s="34">
        <v>0</v>
      </c>
      <c r="H244" s="34">
        <v>0</v>
      </c>
      <c r="I244" s="34">
        <v>0</v>
      </c>
      <c r="J244" s="34">
        <v>0</v>
      </c>
      <c r="K244" s="34">
        <v>0</v>
      </c>
      <c r="L244" s="34">
        <v>0</v>
      </c>
      <c r="M244" s="75">
        <f t="shared" si="3"/>
        <v>0</v>
      </c>
    </row>
    <row r="245" spans="1:13" ht="14.25">
      <c r="A245" t="s">
        <v>107</v>
      </c>
      <c r="B245" t="s">
        <v>335</v>
      </c>
      <c r="C245" t="s">
        <v>336</v>
      </c>
      <c r="D245" t="s">
        <v>85</v>
      </c>
      <c r="E245" t="s">
        <v>79</v>
      </c>
      <c r="F245" s="34">
        <v>0</v>
      </c>
      <c r="G245" s="34">
        <v>0</v>
      </c>
      <c r="H245" s="34">
        <v>0</v>
      </c>
      <c r="I245" s="34">
        <v>0</v>
      </c>
      <c r="J245" s="34">
        <v>0</v>
      </c>
      <c r="K245" s="34">
        <v>0</v>
      </c>
      <c r="L245" s="34">
        <v>0</v>
      </c>
      <c r="M245" s="75">
        <f t="shared" si="3"/>
        <v>0</v>
      </c>
    </row>
    <row r="246" spans="1:13" ht="14.25">
      <c r="A246" t="s">
        <v>107</v>
      </c>
      <c r="B246" t="s">
        <v>337</v>
      </c>
      <c r="C246" t="s">
        <v>338</v>
      </c>
      <c r="D246" t="s">
        <v>85</v>
      </c>
      <c r="E246" t="s">
        <v>79</v>
      </c>
      <c r="F246" s="34">
        <v>0</v>
      </c>
      <c r="G246" s="34">
        <v>0</v>
      </c>
      <c r="H246" s="34">
        <v>0</v>
      </c>
      <c r="I246" s="34">
        <v>0</v>
      </c>
      <c r="J246" s="34">
        <v>0</v>
      </c>
      <c r="K246" s="34">
        <v>0</v>
      </c>
      <c r="L246" s="34">
        <v>0</v>
      </c>
      <c r="M246" s="75">
        <f t="shared" si="3"/>
        <v>0</v>
      </c>
    </row>
    <row r="247" spans="1:13" ht="14.25">
      <c r="A247" t="s">
        <v>107</v>
      </c>
      <c r="B247" t="s">
        <v>339</v>
      </c>
      <c r="C247" t="s">
        <v>340</v>
      </c>
      <c r="D247" t="s">
        <v>85</v>
      </c>
      <c r="E247" t="s">
        <v>79</v>
      </c>
      <c r="F247" s="34">
        <v>0</v>
      </c>
      <c r="G247" s="34">
        <v>0</v>
      </c>
      <c r="H247" s="34">
        <v>0</v>
      </c>
      <c r="I247" s="34">
        <v>0</v>
      </c>
      <c r="J247" s="34">
        <v>0</v>
      </c>
      <c r="K247" s="34">
        <v>0</v>
      </c>
      <c r="L247" s="34">
        <v>0</v>
      </c>
      <c r="M247" s="75">
        <f t="shared" si="3"/>
        <v>0</v>
      </c>
    </row>
    <row r="248" spans="1:13" ht="14.25">
      <c r="A248" t="s">
        <v>107</v>
      </c>
      <c r="B248" t="s">
        <v>341</v>
      </c>
      <c r="C248" t="s">
        <v>342</v>
      </c>
      <c r="D248" t="s">
        <v>85</v>
      </c>
      <c r="E248" t="s">
        <v>79</v>
      </c>
      <c r="F248" s="34">
        <v>0</v>
      </c>
      <c r="G248" s="34">
        <v>0</v>
      </c>
      <c r="H248" s="34">
        <v>0</v>
      </c>
      <c r="I248" s="34">
        <v>0</v>
      </c>
      <c r="J248" s="34">
        <v>0</v>
      </c>
      <c r="K248" s="34">
        <v>0</v>
      </c>
      <c r="L248" s="34">
        <v>0</v>
      </c>
      <c r="M248" s="75">
        <f t="shared" si="3"/>
        <v>0</v>
      </c>
    </row>
    <row r="249" spans="1:13" ht="14.25">
      <c r="A249" t="s">
        <v>107</v>
      </c>
      <c r="B249" t="s">
        <v>343</v>
      </c>
      <c r="C249" t="s">
        <v>344</v>
      </c>
      <c r="D249" t="s">
        <v>85</v>
      </c>
      <c r="E249" t="s">
        <v>79</v>
      </c>
      <c r="F249" s="34">
        <v>0</v>
      </c>
      <c r="G249" s="34">
        <v>0</v>
      </c>
      <c r="H249" s="34">
        <v>1.8299152008485065</v>
      </c>
      <c r="I249" s="34">
        <v>2.458352543576841</v>
      </c>
      <c r="J249" s="34">
        <v>8.1077697220711828E-2</v>
      </c>
      <c r="K249" s="34">
        <v>8.0452846000560199E-2</v>
      </c>
      <c r="L249" s="34">
        <v>7.9899899936103094E-2</v>
      </c>
      <c r="M249" s="75">
        <f t="shared" si="3"/>
        <v>4.5296981875827225</v>
      </c>
    </row>
    <row r="250" spans="1:13" ht="14.25">
      <c r="A250" t="s">
        <v>107</v>
      </c>
      <c r="B250" t="s">
        <v>345</v>
      </c>
      <c r="C250" t="s">
        <v>346</v>
      </c>
      <c r="D250" t="s">
        <v>85</v>
      </c>
      <c r="E250" t="s">
        <v>79</v>
      </c>
      <c r="F250" s="34">
        <v>0</v>
      </c>
      <c r="G250" s="34">
        <v>0</v>
      </c>
      <c r="H250" s="34">
        <v>0</v>
      </c>
      <c r="I250" s="34">
        <v>0</v>
      </c>
      <c r="J250" s="34">
        <v>0</v>
      </c>
      <c r="K250" s="34">
        <v>0</v>
      </c>
      <c r="L250" s="34">
        <v>0</v>
      </c>
      <c r="M250" s="75">
        <f t="shared" si="3"/>
        <v>0</v>
      </c>
    </row>
    <row r="251" spans="1:13" ht="14.25">
      <c r="A251" t="s">
        <v>107</v>
      </c>
      <c r="B251" t="s">
        <v>347</v>
      </c>
      <c r="C251" t="s">
        <v>348</v>
      </c>
      <c r="D251" t="s">
        <v>85</v>
      </c>
      <c r="E251" t="s">
        <v>79</v>
      </c>
      <c r="F251" s="34">
        <v>0</v>
      </c>
      <c r="G251" s="34">
        <v>0</v>
      </c>
      <c r="H251" s="34">
        <v>2.2540598701046362</v>
      </c>
      <c r="I251" s="34">
        <v>6.0614123655448022</v>
      </c>
      <c r="J251" s="34">
        <v>7.5616186315157599</v>
      </c>
      <c r="K251" s="34">
        <v>7.0313848781694404</v>
      </c>
      <c r="L251" s="34">
        <v>4.4514833407774441</v>
      </c>
      <c r="M251" s="75">
        <f t="shared" si="3"/>
        <v>27.359959086112081</v>
      </c>
    </row>
    <row r="252" spans="1:13" ht="14.25">
      <c r="A252" t="s">
        <v>107</v>
      </c>
      <c r="B252" t="s">
        <v>349</v>
      </c>
      <c r="C252" t="s">
        <v>350</v>
      </c>
      <c r="D252" t="s">
        <v>85</v>
      </c>
      <c r="E252" t="s">
        <v>79</v>
      </c>
      <c r="F252" s="34">
        <v>0</v>
      </c>
      <c r="G252" s="34">
        <v>0</v>
      </c>
      <c r="H252" s="34">
        <v>0</v>
      </c>
      <c r="I252" s="34">
        <v>0</v>
      </c>
      <c r="J252" s="34">
        <v>0</v>
      </c>
      <c r="K252" s="34">
        <v>0</v>
      </c>
      <c r="L252" s="34">
        <v>0</v>
      </c>
      <c r="M252" s="75">
        <f t="shared" si="3"/>
        <v>0</v>
      </c>
    </row>
    <row r="253" spans="1:13" ht="14.25">
      <c r="A253" t="s">
        <v>107</v>
      </c>
      <c r="B253" t="s">
        <v>351</v>
      </c>
      <c r="C253" t="s">
        <v>352</v>
      </c>
      <c r="D253" t="s">
        <v>85</v>
      </c>
      <c r="E253" t="s">
        <v>79</v>
      </c>
      <c r="F253" s="34">
        <v>0</v>
      </c>
      <c r="G253" s="34">
        <v>0</v>
      </c>
      <c r="H253" s="34">
        <v>0</v>
      </c>
      <c r="I253" s="34">
        <v>0</v>
      </c>
      <c r="J253" s="34">
        <v>0</v>
      </c>
      <c r="K253" s="34">
        <v>0</v>
      </c>
      <c r="L253" s="34">
        <v>0</v>
      </c>
      <c r="M253" s="75">
        <f t="shared" si="3"/>
        <v>0</v>
      </c>
    </row>
    <row r="254" spans="1:13" ht="14.25">
      <c r="A254" t="s">
        <v>107</v>
      </c>
      <c r="B254" t="s">
        <v>353</v>
      </c>
      <c r="C254" t="s">
        <v>354</v>
      </c>
      <c r="D254" t="s">
        <v>85</v>
      </c>
      <c r="E254" t="s">
        <v>79</v>
      </c>
      <c r="F254" s="34">
        <v>0</v>
      </c>
      <c r="G254" s="34">
        <v>0</v>
      </c>
      <c r="H254" s="34">
        <v>4.2271768802361649</v>
      </c>
      <c r="I254" s="34">
        <v>4.2048316525465914</v>
      </c>
      <c r="J254" s="34">
        <v>4.1790305149784528</v>
      </c>
      <c r="K254" s="34">
        <v>4.1481678598934479</v>
      </c>
      <c r="L254" s="34">
        <v>4.1214775462879532</v>
      </c>
      <c r="M254" s="75">
        <f t="shared" si="3"/>
        <v>20.88068445394261</v>
      </c>
    </row>
    <row r="255" spans="1:13" ht="14.25">
      <c r="A255" t="s">
        <v>107</v>
      </c>
      <c r="B255" t="s">
        <v>355</v>
      </c>
      <c r="C255" t="s">
        <v>356</v>
      </c>
      <c r="D255" t="s">
        <v>85</v>
      </c>
      <c r="E255" t="s">
        <v>79</v>
      </c>
      <c r="F255" s="34">
        <v>0</v>
      </c>
      <c r="G255" s="34">
        <v>0</v>
      </c>
      <c r="H255" s="34">
        <v>7.3121367334205258</v>
      </c>
      <c r="I255" s="34">
        <v>6.7807036906317828</v>
      </c>
      <c r="J255" s="34">
        <v>4.1466690156041812</v>
      </c>
      <c r="K255" s="34">
        <v>3.8560168051977342</v>
      </c>
      <c r="L255" s="34">
        <v>0.99867437602370346</v>
      </c>
      <c r="M255" s="75">
        <f t="shared" si="3"/>
        <v>23.094200620877928</v>
      </c>
    </row>
    <row r="256" spans="1:13" ht="14.25">
      <c r="A256" t="s">
        <v>107</v>
      </c>
      <c r="B256" t="s">
        <v>357</v>
      </c>
      <c r="C256" t="s">
        <v>358</v>
      </c>
      <c r="D256" t="s">
        <v>85</v>
      </c>
      <c r="E256" t="s">
        <v>79</v>
      </c>
      <c r="F256" s="34">
        <v>0</v>
      </c>
      <c r="G256" s="34">
        <v>0</v>
      </c>
      <c r="H256" s="34">
        <v>0</v>
      </c>
      <c r="I256" s="34">
        <v>0</v>
      </c>
      <c r="J256" s="34">
        <v>0</v>
      </c>
      <c r="K256" s="34">
        <v>0</v>
      </c>
      <c r="L256" s="34">
        <v>0</v>
      </c>
      <c r="M256" s="75">
        <f t="shared" si="3"/>
        <v>0</v>
      </c>
    </row>
    <row r="257" spans="1:13" ht="14.25">
      <c r="A257" t="s">
        <v>107</v>
      </c>
      <c r="B257" t="s">
        <v>359</v>
      </c>
      <c r="C257" t="s">
        <v>360</v>
      </c>
      <c r="D257" t="s">
        <v>85</v>
      </c>
      <c r="E257" t="s">
        <v>79</v>
      </c>
      <c r="F257" s="34">
        <v>0</v>
      </c>
      <c r="G257" s="34">
        <v>0</v>
      </c>
      <c r="H257" s="34">
        <v>0</v>
      </c>
      <c r="I257" s="34">
        <v>0</v>
      </c>
      <c r="J257" s="34">
        <v>0</v>
      </c>
      <c r="K257" s="34">
        <v>0</v>
      </c>
      <c r="L257" s="34">
        <v>0</v>
      </c>
      <c r="M257" s="75">
        <f t="shared" si="3"/>
        <v>0</v>
      </c>
    </row>
    <row r="258" spans="1:13" ht="14.25">
      <c r="A258" t="s">
        <v>107</v>
      </c>
      <c r="B258" t="s">
        <v>361</v>
      </c>
      <c r="C258" t="s">
        <v>362</v>
      </c>
      <c r="D258" t="s">
        <v>85</v>
      </c>
      <c r="E258" t="s">
        <v>79</v>
      </c>
      <c r="F258" s="34">
        <v>0</v>
      </c>
      <c r="G258" s="34">
        <v>0</v>
      </c>
      <c r="H258" s="34">
        <v>0</v>
      </c>
      <c r="I258" s="34">
        <v>0</v>
      </c>
      <c r="J258" s="34">
        <v>0</v>
      </c>
      <c r="K258" s="34">
        <v>0</v>
      </c>
      <c r="L258" s="34">
        <v>0</v>
      </c>
      <c r="M258" s="75">
        <f t="shared" si="3"/>
        <v>0</v>
      </c>
    </row>
    <row r="259" spans="1:13" ht="14.25">
      <c r="A259" t="s">
        <v>107</v>
      </c>
      <c r="B259" t="s">
        <v>363</v>
      </c>
      <c r="C259" t="s">
        <v>364</v>
      </c>
      <c r="D259" t="s">
        <v>85</v>
      </c>
      <c r="E259" t="s">
        <v>79</v>
      </c>
      <c r="F259" s="34">
        <v>0</v>
      </c>
      <c r="G259" s="34">
        <v>0</v>
      </c>
      <c r="H259" s="34">
        <v>0</v>
      </c>
      <c r="I259" s="34">
        <v>0</v>
      </c>
      <c r="J259" s="34">
        <v>0</v>
      </c>
      <c r="K259" s="34">
        <v>0</v>
      </c>
      <c r="L259" s="34">
        <v>0</v>
      </c>
      <c r="M259" s="75">
        <f t="shared" si="3"/>
        <v>0</v>
      </c>
    </row>
    <row r="260" spans="1:13" ht="14.25">
      <c r="A260" t="s">
        <v>107</v>
      </c>
      <c r="B260" t="s">
        <v>365</v>
      </c>
      <c r="C260" t="s">
        <v>366</v>
      </c>
      <c r="D260" t="s">
        <v>85</v>
      </c>
      <c r="E260" t="s">
        <v>79</v>
      </c>
      <c r="F260" s="34">
        <v>0</v>
      </c>
      <c r="G260" s="34">
        <v>0</v>
      </c>
      <c r="H260" s="34">
        <v>0</v>
      </c>
      <c r="I260" s="34">
        <v>0</v>
      </c>
      <c r="J260" s="34">
        <v>0</v>
      </c>
      <c r="K260" s="34">
        <v>0</v>
      </c>
      <c r="L260" s="34">
        <v>0</v>
      </c>
      <c r="M260" s="75">
        <f t="shared" si="3"/>
        <v>0</v>
      </c>
    </row>
    <row r="261" spans="1:13" ht="14.25">
      <c r="A261" t="s">
        <v>107</v>
      </c>
      <c r="B261" t="s">
        <v>367</v>
      </c>
      <c r="C261" t="s">
        <v>368</v>
      </c>
      <c r="D261" t="s">
        <v>85</v>
      </c>
      <c r="E261" t="s">
        <v>79</v>
      </c>
      <c r="F261" s="34">
        <v>0</v>
      </c>
      <c r="G261" s="34">
        <v>0</v>
      </c>
      <c r="H261" s="34">
        <v>0</v>
      </c>
      <c r="I261" s="34">
        <v>0</v>
      </c>
      <c r="J261" s="34">
        <v>0</v>
      </c>
      <c r="K261" s="34">
        <v>0</v>
      </c>
      <c r="L261" s="34">
        <v>0</v>
      </c>
      <c r="M261" s="75">
        <f t="shared" si="3"/>
        <v>0</v>
      </c>
    </row>
    <row r="262" spans="1:13" ht="14.25">
      <c r="A262" t="s">
        <v>107</v>
      </c>
      <c r="B262" t="s">
        <v>369</v>
      </c>
      <c r="C262" t="s">
        <v>370</v>
      </c>
      <c r="D262" t="s">
        <v>85</v>
      </c>
      <c r="E262" t="s">
        <v>79</v>
      </c>
      <c r="F262" s="34">
        <v>0</v>
      </c>
      <c r="G262" s="34">
        <v>0</v>
      </c>
      <c r="H262" s="34">
        <v>7.7123575116465943</v>
      </c>
      <c r="I262" s="34">
        <v>7.6671166706166858</v>
      </c>
      <c r="J262" s="34">
        <v>7.6164260531502599</v>
      </c>
      <c r="K262" s="34">
        <v>7.5577276283596522</v>
      </c>
      <c r="L262" s="34">
        <v>7.5057839625220133</v>
      </c>
      <c r="M262" s="75">
        <f t="shared" ref="M262:M325" si="4">SUM(F262:L262)</f>
        <v>38.059411826295204</v>
      </c>
    </row>
    <row r="263" spans="1:13" ht="14.25">
      <c r="A263" t="s">
        <v>108</v>
      </c>
      <c r="B263" t="s">
        <v>285</v>
      </c>
      <c r="C263" t="s">
        <v>286</v>
      </c>
      <c r="D263" t="s">
        <v>85</v>
      </c>
      <c r="E263" t="s">
        <v>79</v>
      </c>
      <c r="F263" s="34">
        <v>11.729923717489774</v>
      </c>
      <c r="G263" s="34">
        <v>46.151545501238857</v>
      </c>
      <c r="H263" s="34">
        <v>385.46505399407772</v>
      </c>
      <c r="I263" s="34">
        <v>676.05973099704897</v>
      </c>
      <c r="J263" s="34">
        <v>480.38015818946639</v>
      </c>
      <c r="K263" s="34">
        <v>582.06689270827303</v>
      </c>
      <c r="L263" s="34">
        <v>362.67937199661287</v>
      </c>
      <c r="M263" s="75">
        <f t="shared" si="4"/>
        <v>2544.5326771042073</v>
      </c>
    </row>
    <row r="264" spans="1:13" ht="14.25">
      <c r="A264" t="s">
        <v>108</v>
      </c>
      <c r="B264" t="s">
        <v>287</v>
      </c>
      <c r="C264" t="s">
        <v>288</v>
      </c>
      <c r="D264" t="s">
        <v>85</v>
      </c>
      <c r="E264" t="s">
        <v>79</v>
      </c>
      <c r="F264" s="34">
        <v>0</v>
      </c>
      <c r="G264" s="34">
        <v>0</v>
      </c>
      <c r="H264" s="34">
        <v>7.1646247542439667</v>
      </c>
      <c r="I264" s="34">
        <v>5.9820122941193696E-2</v>
      </c>
      <c r="J264" s="34">
        <v>0.11890612506667578</v>
      </c>
      <c r="K264" s="34">
        <v>0.11802798868737104</v>
      </c>
      <c r="L264" s="34">
        <v>0.11726856810973495</v>
      </c>
      <c r="M264" s="75">
        <f t="shared" si="4"/>
        <v>7.5786475590489415</v>
      </c>
    </row>
    <row r="265" spans="1:13" ht="14.25">
      <c r="A265" t="s">
        <v>108</v>
      </c>
      <c r="B265" t="s">
        <v>289</v>
      </c>
      <c r="C265" t="s">
        <v>290</v>
      </c>
      <c r="D265" t="s">
        <v>85</v>
      </c>
      <c r="E265" t="s">
        <v>79</v>
      </c>
      <c r="F265" s="34">
        <v>0.31850000000000001</v>
      </c>
      <c r="G265" s="34">
        <v>6.878702392707976</v>
      </c>
      <c r="H265" s="34">
        <v>25.628184710140459</v>
      </c>
      <c r="I265" s="34">
        <v>15.186942081483485</v>
      </c>
      <c r="J265" s="34">
        <v>0.13502268319083163</v>
      </c>
      <c r="K265" s="34">
        <v>0.13402552404470083</v>
      </c>
      <c r="L265" s="34">
        <v>0.13316317146189435</v>
      </c>
      <c r="M265" s="75">
        <f t="shared" si="4"/>
        <v>48.414540563029355</v>
      </c>
    </row>
    <row r="266" spans="1:13" ht="14.25">
      <c r="A266" t="s">
        <v>108</v>
      </c>
      <c r="B266" t="s">
        <v>291</v>
      </c>
      <c r="C266" t="s">
        <v>292</v>
      </c>
      <c r="D266" t="s">
        <v>85</v>
      </c>
      <c r="E266" t="s">
        <v>79</v>
      </c>
      <c r="F266" s="34">
        <v>0</v>
      </c>
      <c r="G266" s="34">
        <v>0</v>
      </c>
      <c r="H266" s="34">
        <v>0</v>
      </c>
      <c r="I266" s="34">
        <v>0</v>
      </c>
      <c r="J266" s="34">
        <v>0</v>
      </c>
      <c r="K266" s="34">
        <v>0</v>
      </c>
      <c r="L266" s="34">
        <v>39.117566245170266</v>
      </c>
      <c r="M266" s="75">
        <f t="shared" si="4"/>
        <v>39.117566245170266</v>
      </c>
    </row>
    <row r="267" spans="1:13" ht="14.25">
      <c r="A267" t="s">
        <v>108</v>
      </c>
      <c r="B267" t="s">
        <v>293</v>
      </c>
      <c r="C267" t="s">
        <v>294</v>
      </c>
      <c r="D267" t="s">
        <v>85</v>
      </c>
      <c r="E267" t="s">
        <v>79</v>
      </c>
      <c r="F267" s="34">
        <v>0</v>
      </c>
      <c r="G267" s="34">
        <v>0</v>
      </c>
      <c r="H267" s="34">
        <v>8.0310473849566719</v>
      </c>
      <c r="I267" s="34">
        <v>9.186722493388876</v>
      </c>
      <c r="J267" s="34">
        <v>9.3403005459055048</v>
      </c>
      <c r="K267" s="34">
        <v>10.190817449140745</v>
      </c>
      <c r="L267" s="34">
        <v>26.588652756787884</v>
      </c>
      <c r="M267" s="75">
        <f t="shared" si="4"/>
        <v>63.337540630179689</v>
      </c>
    </row>
    <row r="268" spans="1:13" ht="14.25">
      <c r="A268" t="s">
        <v>108</v>
      </c>
      <c r="B268" t="s">
        <v>295</v>
      </c>
      <c r="C268" t="s">
        <v>296</v>
      </c>
      <c r="D268" t="s">
        <v>85</v>
      </c>
      <c r="E268" t="s">
        <v>79</v>
      </c>
      <c r="F268" s="34">
        <v>0</v>
      </c>
      <c r="G268" s="34">
        <v>0</v>
      </c>
      <c r="H268" s="34">
        <v>0</v>
      </c>
      <c r="I268" s="34">
        <v>0</v>
      </c>
      <c r="J268" s="34">
        <v>0</v>
      </c>
      <c r="K268" s="34">
        <v>0</v>
      </c>
      <c r="L268" s="34">
        <v>0</v>
      </c>
      <c r="M268" s="75">
        <f t="shared" si="4"/>
        <v>0</v>
      </c>
    </row>
    <row r="269" spans="1:13" ht="14.25">
      <c r="A269" t="s">
        <v>108</v>
      </c>
      <c r="B269" t="s">
        <v>297</v>
      </c>
      <c r="C269" t="s">
        <v>298</v>
      </c>
      <c r="D269" t="s">
        <v>85</v>
      </c>
      <c r="E269" t="s">
        <v>79</v>
      </c>
      <c r="F269" s="34">
        <v>11.411423717489773</v>
      </c>
      <c r="G269" s="34">
        <v>28.430177751836162</v>
      </c>
      <c r="H269" s="34">
        <v>180.25414118492694</v>
      </c>
      <c r="I269" s="34">
        <v>277.15793805792191</v>
      </c>
      <c r="J269" s="34">
        <v>109.39866185136258</v>
      </c>
      <c r="K269" s="34">
        <v>233.61886108977851</v>
      </c>
      <c r="L269" s="34">
        <v>150.77850294937508</v>
      </c>
      <c r="M269" s="75">
        <f t="shared" si="4"/>
        <v>991.049706602691</v>
      </c>
    </row>
    <row r="270" spans="1:13" ht="14.25">
      <c r="A270" t="s">
        <v>108</v>
      </c>
      <c r="B270" t="s">
        <v>299</v>
      </c>
      <c r="C270" t="s">
        <v>300</v>
      </c>
      <c r="D270" t="s">
        <v>85</v>
      </c>
      <c r="E270" t="s">
        <v>79</v>
      </c>
      <c r="F270" s="34">
        <v>0</v>
      </c>
      <c r="G270" s="34">
        <v>0</v>
      </c>
      <c r="H270" s="34">
        <v>0.65862618283377816</v>
      </c>
      <c r="I270" s="34">
        <v>4.4963610194928858</v>
      </c>
      <c r="J270" s="34">
        <v>5.0190447718361311</v>
      </c>
      <c r="K270" s="34">
        <v>6.654624823307226</v>
      </c>
      <c r="L270" s="34">
        <v>1.6918192632432116</v>
      </c>
      <c r="M270" s="75">
        <f t="shared" si="4"/>
        <v>18.520476060713232</v>
      </c>
    </row>
    <row r="271" spans="1:13" ht="14.25">
      <c r="A271" t="s">
        <v>108</v>
      </c>
      <c r="B271" t="s">
        <v>301</v>
      </c>
      <c r="C271" t="s">
        <v>302</v>
      </c>
      <c r="D271" t="s">
        <v>85</v>
      </c>
      <c r="E271" t="s">
        <v>79</v>
      </c>
      <c r="F271" s="34">
        <v>0</v>
      </c>
      <c r="G271" s="34">
        <v>0</v>
      </c>
      <c r="H271" s="34">
        <v>0.70220445658518593</v>
      </c>
      <c r="I271" s="34">
        <v>1.4531403382454002</v>
      </c>
      <c r="J271" s="34">
        <v>5.3852411714979974E-2</v>
      </c>
      <c r="K271" s="34">
        <v>0</v>
      </c>
      <c r="L271" s="34">
        <v>0</v>
      </c>
      <c r="M271" s="75">
        <f t="shared" si="4"/>
        <v>2.2091972065455661</v>
      </c>
    </row>
    <row r="272" spans="1:13" ht="14.25">
      <c r="A272" t="s">
        <v>108</v>
      </c>
      <c r="B272" t="s">
        <v>303</v>
      </c>
      <c r="C272" t="s">
        <v>304</v>
      </c>
      <c r="D272" t="s">
        <v>85</v>
      </c>
      <c r="E272" t="s">
        <v>79</v>
      </c>
      <c r="F272" s="34">
        <v>0</v>
      </c>
      <c r="G272" s="34">
        <v>0</v>
      </c>
      <c r="H272" s="34">
        <v>10.34706685308428</v>
      </c>
      <c r="I272" s="34">
        <v>46.767868646089958</v>
      </c>
      <c r="J272" s="34">
        <v>76.466214355810209</v>
      </c>
      <c r="K272" s="34">
        <v>71.773729622679426</v>
      </c>
      <c r="L272" s="34">
        <v>23.315818764189491</v>
      </c>
      <c r="M272" s="75">
        <f t="shared" si="4"/>
        <v>228.67069824185336</v>
      </c>
    </row>
    <row r="273" spans="1:13" ht="14.25">
      <c r="A273" t="s">
        <v>108</v>
      </c>
      <c r="B273" t="s">
        <v>305</v>
      </c>
      <c r="C273" t="s">
        <v>306</v>
      </c>
      <c r="D273" t="s">
        <v>85</v>
      </c>
      <c r="E273" t="s">
        <v>79</v>
      </c>
      <c r="F273" s="34">
        <v>0</v>
      </c>
      <c r="G273" s="34">
        <v>0</v>
      </c>
      <c r="H273" s="34">
        <v>0.66334055972143036</v>
      </c>
      <c r="I273" s="34">
        <v>2.3103256572288293</v>
      </c>
      <c r="J273" s="34">
        <v>0.32789264791113626</v>
      </c>
      <c r="K273" s="34">
        <v>0</v>
      </c>
      <c r="L273" s="34">
        <v>0</v>
      </c>
      <c r="M273" s="75">
        <f t="shared" si="4"/>
        <v>3.3015588648613958</v>
      </c>
    </row>
    <row r="274" spans="1:13" ht="14.25">
      <c r="A274" t="s">
        <v>108</v>
      </c>
      <c r="B274" t="s">
        <v>307</v>
      </c>
      <c r="C274" t="s">
        <v>308</v>
      </c>
      <c r="D274" t="s">
        <v>85</v>
      </c>
      <c r="E274" t="s">
        <v>79</v>
      </c>
      <c r="F274" s="34">
        <v>0</v>
      </c>
      <c r="G274" s="34">
        <v>5.3307392445913404</v>
      </c>
      <c r="H274" s="34">
        <v>5.4176763912682349</v>
      </c>
      <c r="I274" s="34">
        <v>68.054536048850636</v>
      </c>
      <c r="J274" s="34">
        <v>115.09769510321324</v>
      </c>
      <c r="K274" s="34">
        <v>139.59956242252869</v>
      </c>
      <c r="L274" s="34">
        <v>34.885978091434026</v>
      </c>
      <c r="M274" s="75">
        <f t="shared" si="4"/>
        <v>368.38618730188614</v>
      </c>
    </row>
    <row r="275" spans="1:13" ht="14.25">
      <c r="A275" t="s">
        <v>108</v>
      </c>
      <c r="B275" t="s">
        <v>309</v>
      </c>
      <c r="C275" t="s">
        <v>310</v>
      </c>
      <c r="D275" t="s">
        <v>85</v>
      </c>
      <c r="E275" t="s">
        <v>79</v>
      </c>
      <c r="F275" s="34">
        <v>0</v>
      </c>
      <c r="G275" s="34">
        <v>0</v>
      </c>
      <c r="H275" s="34">
        <v>0</v>
      </c>
      <c r="I275" s="34">
        <v>1.9033675481288903</v>
      </c>
      <c r="J275" s="34">
        <v>7.1316650920672142</v>
      </c>
      <c r="K275" s="34">
        <v>2.7450448884108267</v>
      </c>
      <c r="L275" s="34">
        <v>0.34647531486967148</v>
      </c>
      <c r="M275" s="75">
        <f t="shared" si="4"/>
        <v>12.126552843476603</v>
      </c>
    </row>
    <row r="276" spans="1:13" ht="14.25">
      <c r="A276" t="s">
        <v>108</v>
      </c>
      <c r="B276" t="s">
        <v>311</v>
      </c>
      <c r="C276" t="s">
        <v>312</v>
      </c>
      <c r="D276" t="s">
        <v>85</v>
      </c>
      <c r="E276" t="s">
        <v>79</v>
      </c>
      <c r="F276" s="34">
        <v>0</v>
      </c>
      <c r="G276" s="34">
        <v>0</v>
      </c>
      <c r="H276" s="34">
        <v>14.037070314670011</v>
      </c>
      <c r="I276" s="34">
        <v>57.910932692999872</v>
      </c>
      <c r="J276" s="34">
        <v>25.144386726867619</v>
      </c>
      <c r="K276" s="34">
        <v>23.504040933439057</v>
      </c>
      <c r="L276" s="34">
        <v>6.9481508503954617</v>
      </c>
      <c r="M276" s="75">
        <f t="shared" si="4"/>
        <v>127.54458151837203</v>
      </c>
    </row>
    <row r="277" spans="1:13" ht="14.25">
      <c r="A277" t="s">
        <v>108</v>
      </c>
      <c r="B277" t="s">
        <v>313</v>
      </c>
      <c r="C277" t="s">
        <v>314</v>
      </c>
      <c r="D277" t="s">
        <v>85</v>
      </c>
      <c r="E277" t="s">
        <v>79</v>
      </c>
      <c r="F277" s="34">
        <v>0</v>
      </c>
      <c r="G277" s="34">
        <v>0</v>
      </c>
      <c r="H277" s="34">
        <v>0</v>
      </c>
      <c r="I277" s="34">
        <v>0</v>
      </c>
      <c r="J277" s="34">
        <v>0</v>
      </c>
      <c r="K277" s="34">
        <v>0</v>
      </c>
      <c r="L277" s="34">
        <v>0</v>
      </c>
      <c r="M277" s="75">
        <f t="shared" si="4"/>
        <v>0</v>
      </c>
    </row>
    <row r="278" spans="1:13" ht="14.25">
      <c r="A278" t="s">
        <v>108</v>
      </c>
      <c r="B278" t="s">
        <v>315</v>
      </c>
      <c r="C278" t="s">
        <v>316</v>
      </c>
      <c r="D278" t="s">
        <v>85</v>
      </c>
      <c r="E278" t="s">
        <v>79</v>
      </c>
      <c r="F278" s="34">
        <v>0</v>
      </c>
      <c r="G278" s="34">
        <v>0</v>
      </c>
      <c r="H278" s="34">
        <v>0</v>
      </c>
      <c r="I278" s="34">
        <v>0</v>
      </c>
      <c r="J278" s="34">
        <v>0</v>
      </c>
      <c r="K278" s="34">
        <v>0</v>
      </c>
      <c r="L278" s="34">
        <v>0</v>
      </c>
      <c r="M278" s="75">
        <f t="shared" si="4"/>
        <v>0</v>
      </c>
    </row>
    <row r="279" spans="1:13" ht="14.25">
      <c r="A279" t="s">
        <v>108</v>
      </c>
      <c r="B279" t="s">
        <v>317</v>
      </c>
      <c r="C279" t="s">
        <v>318</v>
      </c>
      <c r="D279" t="s">
        <v>85</v>
      </c>
      <c r="E279" t="s">
        <v>79</v>
      </c>
      <c r="F279" s="34">
        <v>0</v>
      </c>
      <c r="G279" s="34">
        <v>0</v>
      </c>
      <c r="H279" s="34">
        <v>0</v>
      </c>
      <c r="I279" s="34">
        <v>0</v>
      </c>
      <c r="J279" s="34">
        <v>0</v>
      </c>
      <c r="K279" s="34">
        <v>0</v>
      </c>
      <c r="L279" s="34">
        <v>0</v>
      </c>
      <c r="M279" s="75">
        <f t="shared" si="4"/>
        <v>0</v>
      </c>
    </row>
    <row r="280" spans="1:13" ht="14.25">
      <c r="A280" t="s">
        <v>108</v>
      </c>
      <c r="B280" t="s">
        <v>319</v>
      </c>
      <c r="C280" t="s">
        <v>320</v>
      </c>
      <c r="D280" t="s">
        <v>85</v>
      </c>
      <c r="E280" t="s">
        <v>79</v>
      </c>
      <c r="F280" s="34">
        <v>0</v>
      </c>
      <c r="G280" s="34">
        <v>0</v>
      </c>
      <c r="H280" s="34">
        <v>0</v>
      </c>
      <c r="I280" s="34">
        <v>0</v>
      </c>
      <c r="J280" s="34">
        <v>0</v>
      </c>
      <c r="K280" s="34">
        <v>0</v>
      </c>
      <c r="L280" s="34">
        <v>0</v>
      </c>
      <c r="M280" s="75">
        <f t="shared" si="4"/>
        <v>0</v>
      </c>
    </row>
    <row r="281" spans="1:13" ht="14.25">
      <c r="A281" t="s">
        <v>108</v>
      </c>
      <c r="B281" t="s">
        <v>321</v>
      </c>
      <c r="C281" t="s">
        <v>322</v>
      </c>
      <c r="D281" t="s">
        <v>85</v>
      </c>
      <c r="E281" t="s">
        <v>79</v>
      </c>
      <c r="F281" s="34">
        <v>0</v>
      </c>
      <c r="G281" s="34">
        <v>2.3072981896545288</v>
      </c>
      <c r="H281" s="34">
        <v>4.5549992555596575</v>
      </c>
      <c r="I281" s="34">
        <v>23.85191447455232</v>
      </c>
      <c r="J281" s="34">
        <v>3.9419182067558567</v>
      </c>
      <c r="K281" s="34">
        <v>1.103382863941029</v>
      </c>
      <c r="L281" s="34">
        <v>1.0962834321773705</v>
      </c>
      <c r="M281" s="75">
        <f t="shared" si="4"/>
        <v>36.855796422640765</v>
      </c>
    </row>
    <row r="282" spans="1:13" ht="14.25">
      <c r="A282" t="s">
        <v>108</v>
      </c>
      <c r="B282" t="s">
        <v>323</v>
      </c>
      <c r="C282" t="s">
        <v>324</v>
      </c>
      <c r="D282" t="s">
        <v>85</v>
      </c>
      <c r="E282" t="s">
        <v>79</v>
      </c>
      <c r="F282" s="34">
        <v>0</v>
      </c>
      <c r="G282" s="34">
        <v>0</v>
      </c>
      <c r="H282" s="34">
        <v>0</v>
      </c>
      <c r="I282" s="34">
        <v>0</v>
      </c>
      <c r="J282" s="34">
        <v>0</v>
      </c>
      <c r="K282" s="34">
        <v>0</v>
      </c>
      <c r="L282" s="34">
        <v>0</v>
      </c>
      <c r="M282" s="75">
        <f t="shared" si="4"/>
        <v>0</v>
      </c>
    </row>
    <row r="283" spans="1:13" ht="14.25">
      <c r="A283" t="s">
        <v>108</v>
      </c>
      <c r="B283" t="s">
        <v>325</v>
      </c>
      <c r="C283" t="s">
        <v>326</v>
      </c>
      <c r="D283" t="s">
        <v>85</v>
      </c>
      <c r="E283" t="s">
        <v>79</v>
      </c>
      <c r="F283" s="34">
        <v>0</v>
      </c>
      <c r="G283" s="34">
        <v>0</v>
      </c>
      <c r="H283" s="34">
        <v>0</v>
      </c>
      <c r="I283" s="34">
        <v>0</v>
      </c>
      <c r="J283" s="34">
        <v>0.32068621608891346</v>
      </c>
      <c r="K283" s="34">
        <v>1.1141126810944266</v>
      </c>
      <c r="L283" s="34">
        <v>0.20788518892180288</v>
      </c>
      <c r="M283" s="75">
        <f t="shared" si="4"/>
        <v>1.642684086105143</v>
      </c>
    </row>
    <row r="284" spans="1:13" ht="14.25">
      <c r="A284" t="s">
        <v>108</v>
      </c>
      <c r="B284" t="s">
        <v>327</v>
      </c>
      <c r="C284" t="s">
        <v>328</v>
      </c>
      <c r="D284" t="s">
        <v>85</v>
      </c>
      <c r="E284" t="s">
        <v>79</v>
      </c>
      <c r="F284" s="34">
        <v>0</v>
      </c>
      <c r="G284" s="34">
        <v>0</v>
      </c>
      <c r="H284" s="34">
        <v>0</v>
      </c>
      <c r="I284" s="34">
        <v>0</v>
      </c>
      <c r="J284" s="34">
        <v>0</v>
      </c>
      <c r="K284" s="34">
        <v>0</v>
      </c>
      <c r="L284" s="34">
        <v>0</v>
      </c>
      <c r="M284" s="75">
        <f t="shared" si="4"/>
        <v>0</v>
      </c>
    </row>
    <row r="285" spans="1:13" ht="14.25">
      <c r="A285" t="s">
        <v>108</v>
      </c>
      <c r="B285" t="s">
        <v>329</v>
      </c>
      <c r="C285" t="s">
        <v>330</v>
      </c>
      <c r="D285" t="s">
        <v>85</v>
      </c>
      <c r="E285" t="s">
        <v>79</v>
      </c>
      <c r="F285" s="34">
        <v>0</v>
      </c>
      <c r="G285" s="34">
        <v>3.2046279224488461</v>
      </c>
      <c r="H285" s="34">
        <v>11.74905341900055</v>
      </c>
      <c r="I285" s="34">
        <v>20.091397211952469</v>
      </c>
      <c r="J285" s="34">
        <v>4.0962742665095799</v>
      </c>
      <c r="K285" s="34">
        <v>0</v>
      </c>
      <c r="L285" s="34">
        <v>0</v>
      </c>
      <c r="M285" s="75">
        <f t="shared" si="4"/>
        <v>39.141352819911447</v>
      </c>
    </row>
    <row r="286" spans="1:13" ht="14.25">
      <c r="A286" t="s">
        <v>108</v>
      </c>
      <c r="B286" t="s">
        <v>331</v>
      </c>
      <c r="C286" t="s">
        <v>332</v>
      </c>
      <c r="D286" t="s">
        <v>85</v>
      </c>
      <c r="E286" t="s">
        <v>79</v>
      </c>
      <c r="F286" s="34">
        <v>0</v>
      </c>
      <c r="G286" s="34">
        <v>0</v>
      </c>
      <c r="H286" s="34">
        <v>0</v>
      </c>
      <c r="I286" s="34">
        <v>0</v>
      </c>
      <c r="J286" s="34">
        <v>0</v>
      </c>
      <c r="K286" s="34">
        <v>0</v>
      </c>
      <c r="L286" s="34">
        <v>0</v>
      </c>
      <c r="M286" s="75">
        <f t="shared" si="4"/>
        <v>0</v>
      </c>
    </row>
    <row r="287" spans="1:13" ht="14.25">
      <c r="A287" t="s">
        <v>108</v>
      </c>
      <c r="B287" t="s">
        <v>333</v>
      </c>
      <c r="C287" t="s">
        <v>334</v>
      </c>
      <c r="D287" t="s">
        <v>85</v>
      </c>
      <c r="E287" t="s">
        <v>79</v>
      </c>
      <c r="F287" s="34">
        <v>0</v>
      </c>
      <c r="G287" s="34">
        <v>0</v>
      </c>
      <c r="H287" s="34">
        <v>0</v>
      </c>
      <c r="I287" s="34">
        <v>0</v>
      </c>
      <c r="J287" s="34">
        <v>0</v>
      </c>
      <c r="K287" s="34">
        <v>0</v>
      </c>
      <c r="L287" s="34">
        <v>0</v>
      </c>
      <c r="M287" s="75">
        <f t="shared" si="4"/>
        <v>0</v>
      </c>
    </row>
    <row r="288" spans="1:13" ht="14.25">
      <c r="A288" t="s">
        <v>108</v>
      </c>
      <c r="B288" t="s">
        <v>335</v>
      </c>
      <c r="C288" t="s">
        <v>336</v>
      </c>
      <c r="D288" t="s">
        <v>85</v>
      </c>
      <c r="E288" t="s">
        <v>79</v>
      </c>
      <c r="F288" s="34">
        <v>0</v>
      </c>
      <c r="G288" s="34">
        <v>0</v>
      </c>
      <c r="H288" s="34">
        <v>0</v>
      </c>
      <c r="I288" s="34">
        <v>0</v>
      </c>
      <c r="J288" s="34">
        <v>0</v>
      </c>
      <c r="K288" s="34">
        <v>0</v>
      </c>
      <c r="L288" s="34">
        <v>0</v>
      </c>
      <c r="M288" s="75">
        <f t="shared" si="4"/>
        <v>0</v>
      </c>
    </row>
    <row r="289" spans="1:13" ht="14.25">
      <c r="A289" t="s">
        <v>108</v>
      </c>
      <c r="B289" t="s">
        <v>337</v>
      </c>
      <c r="C289" t="s">
        <v>338</v>
      </c>
      <c r="D289" t="s">
        <v>85</v>
      </c>
      <c r="E289" t="s">
        <v>79</v>
      </c>
      <c r="F289" s="34">
        <v>0</v>
      </c>
      <c r="G289" s="34">
        <v>0</v>
      </c>
      <c r="H289" s="34">
        <v>0</v>
      </c>
      <c r="I289" s="34">
        <v>0</v>
      </c>
      <c r="J289" s="34">
        <v>0</v>
      </c>
      <c r="K289" s="34">
        <v>0</v>
      </c>
      <c r="L289" s="34">
        <v>0</v>
      </c>
      <c r="M289" s="75">
        <f t="shared" si="4"/>
        <v>0</v>
      </c>
    </row>
    <row r="290" spans="1:13" ht="14.25">
      <c r="A290" t="s">
        <v>108</v>
      </c>
      <c r="B290" t="s">
        <v>339</v>
      </c>
      <c r="C290" t="s">
        <v>340</v>
      </c>
      <c r="D290" t="s">
        <v>85</v>
      </c>
      <c r="E290" t="s">
        <v>79</v>
      </c>
      <c r="F290" s="34">
        <v>0</v>
      </c>
      <c r="G290" s="34">
        <v>0</v>
      </c>
      <c r="H290" s="34">
        <v>0</v>
      </c>
      <c r="I290" s="34">
        <v>0</v>
      </c>
      <c r="J290" s="34">
        <v>0</v>
      </c>
      <c r="K290" s="34">
        <v>0</v>
      </c>
      <c r="L290" s="34">
        <v>0</v>
      </c>
      <c r="M290" s="75">
        <f t="shared" si="4"/>
        <v>0</v>
      </c>
    </row>
    <row r="291" spans="1:13" ht="14.25">
      <c r="A291" t="s">
        <v>108</v>
      </c>
      <c r="B291" t="s">
        <v>341</v>
      </c>
      <c r="C291" t="s">
        <v>342</v>
      </c>
      <c r="D291" t="s">
        <v>85</v>
      </c>
      <c r="E291" t="s">
        <v>79</v>
      </c>
      <c r="F291" s="34">
        <v>0</v>
      </c>
      <c r="G291" s="34">
        <v>0</v>
      </c>
      <c r="H291" s="34">
        <v>0</v>
      </c>
      <c r="I291" s="34">
        <v>0</v>
      </c>
      <c r="J291" s="34">
        <v>0</v>
      </c>
      <c r="K291" s="34">
        <v>0</v>
      </c>
      <c r="L291" s="34">
        <v>0</v>
      </c>
      <c r="M291" s="75">
        <f t="shared" si="4"/>
        <v>0</v>
      </c>
    </row>
    <row r="292" spans="1:13" ht="14.25">
      <c r="A292" t="s">
        <v>108</v>
      </c>
      <c r="B292" t="s">
        <v>343</v>
      </c>
      <c r="C292" t="s">
        <v>344</v>
      </c>
      <c r="D292" t="s">
        <v>85</v>
      </c>
      <c r="E292" t="s">
        <v>79</v>
      </c>
      <c r="F292" s="34">
        <v>0</v>
      </c>
      <c r="G292" s="34">
        <v>0</v>
      </c>
      <c r="H292" s="34">
        <v>6.0031110021349114</v>
      </c>
      <c r="I292" s="34">
        <v>6.1222811745237644</v>
      </c>
      <c r="J292" s="34">
        <v>12.41954027065217</v>
      </c>
      <c r="K292" s="34">
        <v>12.476976309870009</v>
      </c>
      <c r="L292" s="34">
        <v>12.694457595872185</v>
      </c>
      <c r="M292" s="75">
        <f t="shared" si="4"/>
        <v>49.71636635305304</v>
      </c>
    </row>
    <row r="293" spans="1:13" ht="14.25">
      <c r="A293" t="s">
        <v>108</v>
      </c>
      <c r="B293" t="s">
        <v>345</v>
      </c>
      <c r="C293" t="s">
        <v>346</v>
      </c>
      <c r="D293" t="s">
        <v>85</v>
      </c>
      <c r="E293" t="s">
        <v>79</v>
      </c>
      <c r="F293" s="34">
        <v>0</v>
      </c>
      <c r="G293" s="34">
        <v>0</v>
      </c>
      <c r="H293" s="34">
        <v>0</v>
      </c>
      <c r="I293" s="34">
        <v>0</v>
      </c>
      <c r="J293" s="34">
        <v>0</v>
      </c>
      <c r="K293" s="34">
        <v>0</v>
      </c>
      <c r="L293" s="34">
        <v>0</v>
      </c>
      <c r="M293" s="75">
        <f t="shared" si="4"/>
        <v>0</v>
      </c>
    </row>
    <row r="294" spans="1:13" ht="14.25">
      <c r="A294" t="s">
        <v>108</v>
      </c>
      <c r="B294" t="s">
        <v>347</v>
      </c>
      <c r="C294" t="s">
        <v>348</v>
      </c>
      <c r="D294" t="s">
        <v>85</v>
      </c>
      <c r="E294" t="s">
        <v>79</v>
      </c>
      <c r="F294" s="34">
        <v>0</v>
      </c>
      <c r="G294" s="34">
        <v>0</v>
      </c>
      <c r="H294" s="34">
        <v>0</v>
      </c>
      <c r="I294" s="34">
        <v>0</v>
      </c>
      <c r="J294" s="34">
        <v>0</v>
      </c>
      <c r="K294" s="34">
        <v>0</v>
      </c>
      <c r="L294" s="34">
        <v>0</v>
      </c>
      <c r="M294" s="75">
        <f t="shared" si="4"/>
        <v>0</v>
      </c>
    </row>
    <row r="295" spans="1:13" ht="14.25">
      <c r="A295" t="s">
        <v>108</v>
      </c>
      <c r="B295" t="s">
        <v>349</v>
      </c>
      <c r="C295" t="s">
        <v>350</v>
      </c>
      <c r="D295" t="s">
        <v>85</v>
      </c>
      <c r="E295" t="s">
        <v>79</v>
      </c>
      <c r="F295" s="34">
        <v>0</v>
      </c>
      <c r="G295" s="34">
        <v>0</v>
      </c>
      <c r="H295" s="34">
        <v>0</v>
      </c>
      <c r="I295" s="34">
        <v>0</v>
      </c>
      <c r="J295" s="34">
        <v>0</v>
      </c>
      <c r="K295" s="34">
        <v>0</v>
      </c>
      <c r="L295" s="34">
        <v>0</v>
      </c>
      <c r="M295" s="75">
        <f t="shared" si="4"/>
        <v>0</v>
      </c>
    </row>
    <row r="296" spans="1:13" ht="14.25">
      <c r="A296" t="s">
        <v>108</v>
      </c>
      <c r="B296" t="s">
        <v>351</v>
      </c>
      <c r="C296" t="s">
        <v>352</v>
      </c>
      <c r="D296" t="s">
        <v>85</v>
      </c>
      <c r="E296" t="s">
        <v>79</v>
      </c>
      <c r="F296" s="34">
        <v>0</v>
      </c>
      <c r="G296" s="34">
        <v>0</v>
      </c>
      <c r="H296" s="34">
        <v>0</v>
      </c>
      <c r="I296" s="34">
        <v>0</v>
      </c>
      <c r="J296" s="34">
        <v>0</v>
      </c>
      <c r="K296" s="34">
        <v>0</v>
      </c>
      <c r="L296" s="34">
        <v>0</v>
      </c>
      <c r="M296" s="75">
        <f t="shared" si="4"/>
        <v>0</v>
      </c>
    </row>
    <row r="297" spans="1:13" ht="14.25">
      <c r="A297" t="s">
        <v>108</v>
      </c>
      <c r="B297" t="s">
        <v>353</v>
      </c>
      <c r="C297" t="s">
        <v>354</v>
      </c>
      <c r="D297" t="s">
        <v>85</v>
      </c>
      <c r="E297" t="s">
        <v>79</v>
      </c>
      <c r="F297" s="34">
        <v>0</v>
      </c>
      <c r="G297" s="34">
        <v>0</v>
      </c>
      <c r="H297" s="34">
        <v>17.891299981373265</v>
      </c>
      <c r="I297" s="34">
        <v>63.193126709513862</v>
      </c>
      <c r="J297" s="34">
        <v>61.347486289853173</v>
      </c>
      <c r="K297" s="34">
        <v>46.640299268854982</v>
      </c>
      <c r="L297" s="34">
        <v>34.487031413182279</v>
      </c>
      <c r="M297" s="75">
        <f t="shared" si="4"/>
        <v>223.55924366277756</v>
      </c>
    </row>
    <row r="298" spans="1:13" ht="14.25">
      <c r="A298" t="s">
        <v>108</v>
      </c>
      <c r="B298" t="s">
        <v>355</v>
      </c>
      <c r="C298" t="s">
        <v>356</v>
      </c>
      <c r="D298" t="s">
        <v>85</v>
      </c>
      <c r="E298" t="s">
        <v>79</v>
      </c>
      <c r="F298" s="34">
        <v>0</v>
      </c>
      <c r="G298" s="34">
        <v>0</v>
      </c>
      <c r="H298" s="34">
        <v>2.0463049940975728</v>
      </c>
      <c r="I298" s="34">
        <v>0.67889725499535725</v>
      </c>
      <c r="J298" s="34">
        <v>1.348266656618563</v>
      </c>
      <c r="K298" s="34">
        <v>2.0080580606271603</v>
      </c>
      <c r="L298" s="34">
        <v>0.66543919564658183</v>
      </c>
      <c r="M298" s="75">
        <f t="shared" si="4"/>
        <v>6.7469661619852355</v>
      </c>
    </row>
    <row r="299" spans="1:13" ht="14.25">
      <c r="A299" t="s">
        <v>108</v>
      </c>
      <c r="B299" t="s">
        <v>357</v>
      </c>
      <c r="C299" t="s">
        <v>358</v>
      </c>
      <c r="D299" t="s">
        <v>85</v>
      </c>
      <c r="E299" t="s">
        <v>79</v>
      </c>
      <c r="F299" s="34">
        <v>0</v>
      </c>
      <c r="G299" s="34">
        <v>0</v>
      </c>
      <c r="H299" s="34">
        <v>0</v>
      </c>
      <c r="I299" s="34">
        <v>0</v>
      </c>
      <c r="J299" s="34">
        <v>0</v>
      </c>
      <c r="K299" s="34">
        <v>0</v>
      </c>
      <c r="L299" s="34">
        <v>0</v>
      </c>
      <c r="M299" s="75">
        <f t="shared" si="4"/>
        <v>0</v>
      </c>
    </row>
    <row r="300" spans="1:13" ht="14.25">
      <c r="A300" t="s">
        <v>108</v>
      </c>
      <c r="B300" t="s">
        <v>359</v>
      </c>
      <c r="C300" t="s">
        <v>360</v>
      </c>
      <c r="D300" t="s">
        <v>85</v>
      </c>
      <c r="E300" t="s">
        <v>79</v>
      </c>
      <c r="F300" s="34">
        <v>0</v>
      </c>
      <c r="G300" s="34">
        <v>0</v>
      </c>
      <c r="H300" s="34">
        <v>15.080967507879066</v>
      </c>
      <c r="I300" s="34">
        <v>11.746705985607857</v>
      </c>
      <c r="J300" s="34">
        <v>8.8356227434840413</v>
      </c>
      <c r="K300" s="34">
        <v>6.1463637049597741</v>
      </c>
      <c r="L300" s="34">
        <v>5.4032347480975798</v>
      </c>
      <c r="M300" s="75">
        <f t="shared" si="4"/>
        <v>47.212894690028321</v>
      </c>
    </row>
    <row r="301" spans="1:13" ht="14.25">
      <c r="A301" t="s">
        <v>108</v>
      </c>
      <c r="B301" t="s">
        <v>361</v>
      </c>
      <c r="C301" t="s">
        <v>362</v>
      </c>
      <c r="D301" t="s">
        <v>85</v>
      </c>
      <c r="E301" t="s">
        <v>79</v>
      </c>
      <c r="F301" s="34">
        <v>0</v>
      </c>
      <c r="G301" s="34">
        <v>0</v>
      </c>
      <c r="H301" s="34">
        <v>0</v>
      </c>
      <c r="I301" s="34">
        <v>0</v>
      </c>
      <c r="J301" s="34">
        <v>0</v>
      </c>
      <c r="K301" s="34">
        <v>0</v>
      </c>
      <c r="L301" s="34">
        <v>0</v>
      </c>
      <c r="M301" s="75">
        <f t="shared" si="4"/>
        <v>0</v>
      </c>
    </row>
    <row r="302" spans="1:13" ht="14.25">
      <c r="A302" t="s">
        <v>108</v>
      </c>
      <c r="B302" t="s">
        <v>363</v>
      </c>
      <c r="C302" t="s">
        <v>364</v>
      </c>
      <c r="D302" t="s">
        <v>85</v>
      </c>
      <c r="E302" t="s">
        <v>79</v>
      </c>
      <c r="F302" s="34">
        <v>0</v>
      </c>
      <c r="G302" s="34">
        <v>0</v>
      </c>
      <c r="H302" s="34">
        <v>0</v>
      </c>
      <c r="I302" s="34">
        <v>0</v>
      </c>
      <c r="J302" s="34">
        <v>0</v>
      </c>
      <c r="K302" s="34">
        <v>0</v>
      </c>
      <c r="L302" s="34">
        <v>0</v>
      </c>
      <c r="M302" s="75">
        <f t="shared" si="4"/>
        <v>0</v>
      </c>
    </row>
    <row r="303" spans="1:13" ht="14.25">
      <c r="A303" t="s">
        <v>108</v>
      </c>
      <c r="B303" t="s">
        <v>365</v>
      </c>
      <c r="C303" t="s">
        <v>366</v>
      </c>
      <c r="D303" t="s">
        <v>85</v>
      </c>
      <c r="E303" t="s">
        <v>79</v>
      </c>
      <c r="F303" s="34">
        <v>0</v>
      </c>
      <c r="G303" s="34">
        <v>0</v>
      </c>
      <c r="H303" s="34">
        <v>0</v>
      </c>
      <c r="I303" s="34">
        <v>0</v>
      </c>
      <c r="J303" s="34">
        <v>0</v>
      </c>
      <c r="K303" s="34">
        <v>0</v>
      </c>
      <c r="L303" s="34">
        <v>0</v>
      </c>
      <c r="M303" s="75">
        <f t="shared" si="4"/>
        <v>0</v>
      </c>
    </row>
    <row r="304" spans="1:13" ht="14.25">
      <c r="A304" t="s">
        <v>108</v>
      </c>
      <c r="B304" t="s">
        <v>367</v>
      </c>
      <c r="C304" t="s">
        <v>368</v>
      </c>
      <c r="D304" t="s">
        <v>85</v>
      </c>
      <c r="E304" t="s">
        <v>79</v>
      </c>
      <c r="F304" s="34">
        <v>0</v>
      </c>
      <c r="G304" s="34">
        <v>0</v>
      </c>
      <c r="H304" s="34">
        <v>0</v>
      </c>
      <c r="I304" s="34">
        <v>0</v>
      </c>
      <c r="J304" s="34">
        <v>0</v>
      </c>
      <c r="K304" s="34">
        <v>0</v>
      </c>
      <c r="L304" s="34">
        <v>0</v>
      </c>
      <c r="M304" s="75">
        <f t="shared" si="4"/>
        <v>0</v>
      </c>
    </row>
    <row r="305" spans="1:13" ht="14.25">
      <c r="A305" t="s">
        <v>108</v>
      </c>
      <c r="B305" t="s">
        <v>369</v>
      </c>
      <c r="C305" t="s">
        <v>370</v>
      </c>
      <c r="D305" t="s">
        <v>85</v>
      </c>
      <c r="E305" t="s">
        <v>79</v>
      </c>
      <c r="F305" s="34">
        <v>0</v>
      </c>
      <c r="G305" s="34">
        <v>0</v>
      </c>
      <c r="H305" s="34">
        <v>56.426467091975077</v>
      </c>
      <c r="I305" s="34">
        <v>47.078585529504672</v>
      </c>
      <c r="J305" s="34">
        <v>21.027853274931282</v>
      </c>
      <c r="K305" s="34">
        <v>5.4300971272825365</v>
      </c>
      <c r="L305" s="34">
        <v>5.392776498051723</v>
      </c>
      <c r="M305" s="75">
        <f t="shared" si="4"/>
        <v>135.35577952174526</v>
      </c>
    </row>
    <row r="306" spans="1:13" ht="14.25">
      <c r="A306" t="s">
        <v>109</v>
      </c>
      <c r="B306" t="s">
        <v>285</v>
      </c>
      <c r="C306" t="s">
        <v>286</v>
      </c>
      <c r="D306" t="s">
        <v>85</v>
      </c>
      <c r="E306" t="s">
        <v>79</v>
      </c>
      <c r="F306" s="34">
        <v>0</v>
      </c>
      <c r="G306" s="34">
        <v>0</v>
      </c>
      <c r="H306" s="34">
        <v>431.51160381327475</v>
      </c>
      <c r="I306" s="34">
        <v>575.57334313110027</v>
      </c>
      <c r="J306" s="34">
        <v>735.11545029724573</v>
      </c>
      <c r="K306" s="34">
        <v>1106.0967071061377</v>
      </c>
      <c r="L306" s="34">
        <v>1752.5920358719834</v>
      </c>
      <c r="M306" s="75">
        <f t="shared" si="4"/>
        <v>4600.8891402197414</v>
      </c>
    </row>
    <row r="307" spans="1:13" ht="14.25">
      <c r="A307" t="s">
        <v>109</v>
      </c>
      <c r="B307" t="s">
        <v>287</v>
      </c>
      <c r="C307" t="s">
        <v>288</v>
      </c>
      <c r="D307" t="s">
        <v>85</v>
      </c>
      <c r="E307" t="s">
        <v>79</v>
      </c>
      <c r="F307" s="34">
        <v>0</v>
      </c>
      <c r="G307" s="34">
        <v>0</v>
      </c>
      <c r="H307" s="34">
        <v>1.6267571508338052</v>
      </c>
      <c r="I307" s="34">
        <v>0</v>
      </c>
      <c r="J307" s="34">
        <v>0</v>
      </c>
      <c r="K307" s="34">
        <v>0</v>
      </c>
      <c r="L307" s="34">
        <v>0</v>
      </c>
      <c r="M307" s="75">
        <f t="shared" si="4"/>
        <v>1.6267571508338052</v>
      </c>
    </row>
    <row r="308" spans="1:13" ht="14.25">
      <c r="A308" t="s">
        <v>109</v>
      </c>
      <c r="B308" t="s">
        <v>289</v>
      </c>
      <c r="C308" t="s">
        <v>290</v>
      </c>
      <c r="D308" t="s">
        <v>85</v>
      </c>
      <c r="E308" t="s">
        <v>79</v>
      </c>
      <c r="F308" s="34">
        <v>0</v>
      </c>
      <c r="G308" s="34">
        <v>0</v>
      </c>
      <c r="H308" s="34">
        <v>14.099552389205513</v>
      </c>
      <c r="I308" s="34">
        <v>26.163422347649544</v>
      </c>
      <c r="J308" s="34">
        <v>0</v>
      </c>
      <c r="K308" s="34">
        <v>0</v>
      </c>
      <c r="L308" s="34">
        <v>0.86136003585213738</v>
      </c>
      <c r="M308" s="75">
        <f t="shared" si="4"/>
        <v>41.124334772707194</v>
      </c>
    </row>
    <row r="309" spans="1:13" ht="14.25">
      <c r="A309" t="s">
        <v>109</v>
      </c>
      <c r="B309" t="s">
        <v>291</v>
      </c>
      <c r="C309" t="s">
        <v>292</v>
      </c>
      <c r="D309" t="s">
        <v>85</v>
      </c>
      <c r="E309" t="s">
        <v>79</v>
      </c>
      <c r="F309" s="34">
        <v>0</v>
      </c>
      <c r="G309" s="34">
        <v>0</v>
      </c>
      <c r="H309" s="34">
        <v>8.3145026303734966</v>
      </c>
      <c r="I309" s="34">
        <v>8.2705514403322411</v>
      </c>
      <c r="J309" s="34">
        <v>8.2198027652105772</v>
      </c>
      <c r="K309" s="34">
        <v>8.1590985093550135</v>
      </c>
      <c r="L309" s="34">
        <v>7.9779246947386726</v>
      </c>
      <c r="M309" s="75">
        <f t="shared" si="4"/>
        <v>40.941880040010005</v>
      </c>
    </row>
    <row r="310" spans="1:13" ht="14.25">
      <c r="A310" t="s">
        <v>109</v>
      </c>
      <c r="B310" t="s">
        <v>293</v>
      </c>
      <c r="C310" t="s">
        <v>294</v>
      </c>
      <c r="D310" t="s">
        <v>85</v>
      </c>
      <c r="E310" t="s">
        <v>79</v>
      </c>
      <c r="F310" s="34">
        <v>0</v>
      </c>
      <c r="G310" s="34">
        <v>0</v>
      </c>
      <c r="H310" s="34">
        <v>3.7199999138701814</v>
      </c>
      <c r="I310" s="34">
        <v>3.7168866902591491</v>
      </c>
      <c r="J310" s="34">
        <v>0.92743644320780061</v>
      </c>
      <c r="K310" s="34">
        <v>0.46262617436749515</v>
      </c>
      <c r="L310" s="34">
        <v>0.4619670864928952</v>
      </c>
      <c r="M310" s="75">
        <f t="shared" si="4"/>
        <v>9.288916308197523</v>
      </c>
    </row>
    <row r="311" spans="1:13" ht="14.25">
      <c r="A311" t="s">
        <v>109</v>
      </c>
      <c r="B311" t="s">
        <v>295</v>
      </c>
      <c r="C311" t="s">
        <v>296</v>
      </c>
      <c r="D311" t="s">
        <v>85</v>
      </c>
      <c r="E311" t="s">
        <v>79</v>
      </c>
      <c r="F311" s="34">
        <v>0</v>
      </c>
      <c r="G311" s="34">
        <v>0</v>
      </c>
      <c r="H311" s="34">
        <v>0</v>
      </c>
      <c r="I311" s="34">
        <v>0</v>
      </c>
      <c r="J311" s="34">
        <v>0</v>
      </c>
      <c r="K311" s="34">
        <v>0</v>
      </c>
      <c r="L311" s="34">
        <v>0</v>
      </c>
      <c r="M311" s="75">
        <f t="shared" si="4"/>
        <v>0</v>
      </c>
    </row>
    <row r="312" spans="1:13" ht="14.25">
      <c r="A312" t="s">
        <v>109</v>
      </c>
      <c r="B312" t="s">
        <v>297</v>
      </c>
      <c r="C312" t="s">
        <v>298</v>
      </c>
      <c r="D312" t="s">
        <v>85</v>
      </c>
      <c r="E312" t="s">
        <v>79</v>
      </c>
      <c r="F312" s="34">
        <v>0</v>
      </c>
      <c r="G312" s="34">
        <v>0</v>
      </c>
      <c r="H312" s="34">
        <v>25.77652791899467</v>
      </c>
      <c r="I312" s="34">
        <v>24.841746404031959</v>
      </c>
      <c r="J312" s="34">
        <v>98.110258450199964</v>
      </c>
      <c r="K312" s="34">
        <v>200.6766705210137</v>
      </c>
      <c r="L312" s="34">
        <v>369.26812543922091</v>
      </c>
      <c r="M312" s="75">
        <f t="shared" si="4"/>
        <v>718.67332873346118</v>
      </c>
    </row>
    <row r="313" spans="1:13" ht="14.25">
      <c r="A313" t="s">
        <v>109</v>
      </c>
      <c r="B313" t="s">
        <v>299</v>
      </c>
      <c r="C313" t="s">
        <v>300</v>
      </c>
      <c r="D313" t="s">
        <v>85</v>
      </c>
      <c r="E313" t="s">
        <v>79</v>
      </c>
      <c r="F313" s="34">
        <v>0</v>
      </c>
      <c r="G313" s="34">
        <v>0</v>
      </c>
      <c r="H313" s="34">
        <v>0.41648537012200809</v>
      </c>
      <c r="I313" s="34">
        <v>0.27855484082795301</v>
      </c>
      <c r="J313" s="34">
        <v>19.684251809714326</v>
      </c>
      <c r="K313" s="34">
        <v>48.652041694399003</v>
      </c>
      <c r="L313" s="34">
        <v>121.17097254578132</v>
      </c>
      <c r="M313" s="75">
        <f t="shared" si="4"/>
        <v>190.20230626084461</v>
      </c>
    </row>
    <row r="314" spans="1:13" ht="14.25">
      <c r="A314" t="s">
        <v>109</v>
      </c>
      <c r="B314" t="s">
        <v>301</v>
      </c>
      <c r="C314" t="s">
        <v>302</v>
      </c>
      <c r="D314" t="s">
        <v>85</v>
      </c>
      <c r="E314" t="s">
        <v>79</v>
      </c>
      <c r="F314" s="34">
        <v>0</v>
      </c>
      <c r="G314" s="34">
        <v>0</v>
      </c>
      <c r="H314" s="34">
        <v>1.7352076275560588</v>
      </c>
      <c r="I314" s="34">
        <v>2.5732898735572776</v>
      </c>
      <c r="J314" s="34">
        <v>2.7288485718118034</v>
      </c>
      <c r="K314" s="34">
        <v>8.2611816851338435E-2</v>
      </c>
      <c r="L314" s="34">
        <v>8.3045922739107408E-2</v>
      </c>
      <c r="M314" s="75">
        <f t="shared" si="4"/>
        <v>7.2030038125155862</v>
      </c>
    </row>
    <row r="315" spans="1:13" ht="14.25">
      <c r="A315" t="s">
        <v>109</v>
      </c>
      <c r="B315" t="s">
        <v>303</v>
      </c>
      <c r="C315" t="s">
        <v>304</v>
      </c>
      <c r="D315" t="s">
        <v>85</v>
      </c>
      <c r="E315" t="s">
        <v>79</v>
      </c>
      <c r="F315" s="34">
        <v>0</v>
      </c>
      <c r="G315" s="34">
        <v>0</v>
      </c>
      <c r="H315" s="34">
        <v>0</v>
      </c>
      <c r="I315" s="34">
        <v>0</v>
      </c>
      <c r="J315" s="34">
        <v>0</v>
      </c>
      <c r="K315" s="34">
        <v>0</v>
      </c>
      <c r="L315" s="34">
        <v>0</v>
      </c>
      <c r="M315" s="75">
        <f t="shared" si="4"/>
        <v>0</v>
      </c>
    </row>
    <row r="316" spans="1:13" ht="14.25">
      <c r="A316" t="s">
        <v>109</v>
      </c>
      <c r="B316" t="s">
        <v>305</v>
      </c>
      <c r="C316" t="s">
        <v>306</v>
      </c>
      <c r="D316" t="s">
        <v>85</v>
      </c>
      <c r="E316" t="s">
        <v>79</v>
      </c>
      <c r="F316" s="34">
        <v>0</v>
      </c>
      <c r="G316" s="34">
        <v>0</v>
      </c>
      <c r="H316" s="34">
        <v>0</v>
      </c>
      <c r="I316" s="34">
        <v>0</v>
      </c>
      <c r="J316" s="34">
        <v>15.043328515414197</v>
      </c>
      <c r="K316" s="34">
        <v>0.40061871654260822</v>
      </c>
      <c r="L316" s="34">
        <v>0.39891012422703809</v>
      </c>
      <c r="M316" s="75">
        <f t="shared" si="4"/>
        <v>15.842857356183844</v>
      </c>
    </row>
    <row r="317" spans="1:13" ht="14.25">
      <c r="A317" t="s">
        <v>109</v>
      </c>
      <c r="B317" t="s">
        <v>307</v>
      </c>
      <c r="C317" t="s">
        <v>308</v>
      </c>
      <c r="D317" t="s">
        <v>85</v>
      </c>
      <c r="E317" t="s">
        <v>79</v>
      </c>
      <c r="F317" s="34">
        <v>0</v>
      </c>
      <c r="G317" s="34">
        <v>0</v>
      </c>
      <c r="H317" s="34">
        <v>26.168602438039336</v>
      </c>
      <c r="I317" s="34">
        <v>38.074520574196875</v>
      </c>
      <c r="J317" s="34">
        <v>167.58874186904328</v>
      </c>
      <c r="K317" s="34">
        <v>362.87458347442492</v>
      </c>
      <c r="L317" s="34">
        <v>588.5093613202265</v>
      </c>
      <c r="M317" s="75">
        <f t="shared" si="4"/>
        <v>1183.2158096759308</v>
      </c>
    </row>
    <row r="318" spans="1:13" ht="14.25">
      <c r="A318" t="s">
        <v>109</v>
      </c>
      <c r="B318" t="s">
        <v>309</v>
      </c>
      <c r="C318" t="s">
        <v>310</v>
      </c>
      <c r="D318" t="s">
        <v>85</v>
      </c>
      <c r="E318" t="s">
        <v>79</v>
      </c>
      <c r="F318" s="34">
        <v>0</v>
      </c>
      <c r="G318" s="34">
        <v>0</v>
      </c>
      <c r="H318" s="34">
        <v>0.10339935862834049</v>
      </c>
      <c r="I318" s="34">
        <v>0.32983822728444739</v>
      </c>
      <c r="J318" s="34">
        <v>0.66884695350005119</v>
      </c>
      <c r="K318" s="34">
        <v>0.95606169690190113</v>
      </c>
      <c r="L318" s="34">
        <v>4.2585176660402749E-2</v>
      </c>
      <c r="M318" s="75">
        <f t="shared" si="4"/>
        <v>2.1007314129751427</v>
      </c>
    </row>
    <row r="319" spans="1:13" ht="14.25">
      <c r="A319" t="s">
        <v>109</v>
      </c>
      <c r="B319" t="s">
        <v>311</v>
      </c>
      <c r="C319" t="s">
        <v>312</v>
      </c>
      <c r="D319" t="s">
        <v>85</v>
      </c>
      <c r="E319" t="s">
        <v>79</v>
      </c>
      <c r="F319" s="34">
        <v>0</v>
      </c>
      <c r="G319" s="34">
        <v>0</v>
      </c>
      <c r="H319" s="34">
        <v>31.578303445365417</v>
      </c>
      <c r="I319" s="34">
        <v>29.992053153939541</v>
      </c>
      <c r="J319" s="34">
        <v>0.62179874997706208</v>
      </c>
      <c r="K319" s="34">
        <v>0.69041027373931541</v>
      </c>
      <c r="L319" s="34">
        <v>6.1109623938283004</v>
      </c>
      <c r="M319" s="75">
        <f t="shared" si="4"/>
        <v>68.993528016849638</v>
      </c>
    </row>
    <row r="320" spans="1:13" ht="14.25">
      <c r="A320" t="s">
        <v>109</v>
      </c>
      <c r="B320" t="s">
        <v>313</v>
      </c>
      <c r="C320" t="s">
        <v>314</v>
      </c>
      <c r="D320" t="s">
        <v>85</v>
      </c>
      <c r="E320" t="s">
        <v>79</v>
      </c>
      <c r="F320" s="34">
        <v>0</v>
      </c>
      <c r="G320" s="34">
        <v>0</v>
      </c>
      <c r="H320" s="34">
        <v>0</v>
      </c>
      <c r="I320" s="34">
        <v>0</v>
      </c>
      <c r="J320" s="34">
        <v>0</v>
      </c>
      <c r="K320" s="34">
        <v>0</v>
      </c>
      <c r="L320" s="34">
        <v>0</v>
      </c>
      <c r="M320" s="75">
        <f t="shared" si="4"/>
        <v>0</v>
      </c>
    </row>
    <row r="321" spans="1:13" ht="14.25">
      <c r="A321" t="s">
        <v>109</v>
      </c>
      <c r="B321" t="s">
        <v>315</v>
      </c>
      <c r="C321" t="s">
        <v>316</v>
      </c>
      <c r="D321" t="s">
        <v>85</v>
      </c>
      <c r="E321" t="s">
        <v>79</v>
      </c>
      <c r="F321" s="34">
        <v>0</v>
      </c>
      <c r="G321" s="34">
        <v>0</v>
      </c>
      <c r="H321" s="34">
        <v>0</v>
      </c>
      <c r="I321" s="34">
        <v>0</v>
      </c>
      <c r="J321" s="34">
        <v>0</v>
      </c>
      <c r="K321" s="34">
        <v>0</v>
      </c>
      <c r="L321" s="34">
        <v>0</v>
      </c>
      <c r="M321" s="75">
        <f t="shared" si="4"/>
        <v>0</v>
      </c>
    </row>
    <row r="322" spans="1:13" ht="14.25">
      <c r="A322" t="s">
        <v>109</v>
      </c>
      <c r="B322" t="s">
        <v>317</v>
      </c>
      <c r="C322" t="s">
        <v>318</v>
      </c>
      <c r="D322" t="s">
        <v>85</v>
      </c>
      <c r="E322" t="s">
        <v>79</v>
      </c>
      <c r="F322" s="34">
        <v>0</v>
      </c>
      <c r="G322" s="34">
        <v>0</v>
      </c>
      <c r="H322" s="34">
        <v>0</v>
      </c>
      <c r="I322" s="34">
        <v>0</v>
      </c>
      <c r="J322" s="34">
        <v>0</v>
      </c>
      <c r="K322" s="34">
        <v>0</v>
      </c>
      <c r="L322" s="34">
        <v>0</v>
      </c>
      <c r="M322" s="75">
        <f t="shared" si="4"/>
        <v>0</v>
      </c>
    </row>
    <row r="323" spans="1:13" ht="14.25">
      <c r="A323" t="s">
        <v>109</v>
      </c>
      <c r="B323" t="s">
        <v>319</v>
      </c>
      <c r="C323" t="s">
        <v>320</v>
      </c>
      <c r="D323" t="s">
        <v>85</v>
      </c>
      <c r="E323" t="s">
        <v>79</v>
      </c>
      <c r="F323" s="34">
        <v>0</v>
      </c>
      <c r="G323" s="34">
        <v>0</v>
      </c>
      <c r="H323" s="34">
        <v>0</v>
      </c>
      <c r="I323" s="34">
        <v>0</v>
      </c>
      <c r="J323" s="34">
        <v>0</v>
      </c>
      <c r="K323" s="34">
        <v>0</v>
      </c>
      <c r="L323" s="34">
        <v>0</v>
      </c>
      <c r="M323" s="75">
        <f t="shared" si="4"/>
        <v>0</v>
      </c>
    </row>
    <row r="324" spans="1:13" ht="14.25">
      <c r="A324" t="s">
        <v>109</v>
      </c>
      <c r="B324" t="s">
        <v>321</v>
      </c>
      <c r="C324" t="s">
        <v>322</v>
      </c>
      <c r="D324" t="s">
        <v>85</v>
      </c>
      <c r="E324" t="s">
        <v>79</v>
      </c>
      <c r="F324" s="34">
        <v>0</v>
      </c>
      <c r="G324" s="34">
        <v>0</v>
      </c>
      <c r="H324" s="34">
        <v>1.8639616181852183</v>
      </c>
      <c r="I324" s="34">
        <v>1.8619899927347834</v>
      </c>
      <c r="J324" s="34">
        <v>1.9053962399518367</v>
      </c>
      <c r="K324" s="34">
        <v>1.9467231665085984</v>
      </c>
      <c r="L324" s="34">
        <v>1.9438539822537584</v>
      </c>
      <c r="M324" s="75">
        <f t="shared" si="4"/>
        <v>9.5219249996341961</v>
      </c>
    </row>
    <row r="325" spans="1:13" ht="14.25">
      <c r="A325" t="s">
        <v>109</v>
      </c>
      <c r="B325" t="s">
        <v>323</v>
      </c>
      <c r="C325" t="s">
        <v>324</v>
      </c>
      <c r="D325" t="s">
        <v>85</v>
      </c>
      <c r="E325" t="s">
        <v>79</v>
      </c>
      <c r="F325" s="34">
        <v>0</v>
      </c>
      <c r="G325" s="34">
        <v>0</v>
      </c>
      <c r="H325" s="34">
        <v>0</v>
      </c>
      <c r="I325" s="34">
        <v>0</v>
      </c>
      <c r="J325" s="34">
        <v>0</v>
      </c>
      <c r="K325" s="34">
        <v>0</v>
      </c>
      <c r="L325" s="34">
        <v>0</v>
      </c>
      <c r="M325" s="75">
        <f t="shared" si="4"/>
        <v>0</v>
      </c>
    </row>
    <row r="326" spans="1:13" ht="14.25">
      <c r="A326" t="s">
        <v>109</v>
      </c>
      <c r="B326" t="s">
        <v>325</v>
      </c>
      <c r="C326" t="s">
        <v>326</v>
      </c>
      <c r="D326" t="s">
        <v>85</v>
      </c>
      <c r="E326" t="s">
        <v>79</v>
      </c>
      <c r="F326" s="34">
        <v>0</v>
      </c>
      <c r="G326" s="34">
        <v>0</v>
      </c>
      <c r="H326" s="34">
        <v>0</v>
      </c>
      <c r="I326" s="34">
        <v>0</v>
      </c>
      <c r="J326" s="34">
        <v>0</v>
      </c>
      <c r="K326" s="34">
        <v>0</v>
      </c>
      <c r="L326" s="34">
        <v>0</v>
      </c>
      <c r="M326" s="75">
        <f t="shared" ref="M326:M389" si="5">SUM(F326:L326)</f>
        <v>0</v>
      </c>
    </row>
    <row r="327" spans="1:13" ht="14.25">
      <c r="A327" t="s">
        <v>109</v>
      </c>
      <c r="B327" t="s">
        <v>327</v>
      </c>
      <c r="C327" t="s">
        <v>328</v>
      </c>
      <c r="D327" t="s">
        <v>85</v>
      </c>
      <c r="E327" t="s">
        <v>79</v>
      </c>
      <c r="F327" s="34">
        <v>0</v>
      </c>
      <c r="G327" s="34">
        <v>0</v>
      </c>
      <c r="H327" s="34">
        <v>0</v>
      </c>
      <c r="I327" s="34">
        <v>0</v>
      </c>
      <c r="J327" s="34">
        <v>0</v>
      </c>
      <c r="K327" s="34">
        <v>0</v>
      </c>
      <c r="L327" s="34">
        <v>0</v>
      </c>
      <c r="M327" s="75">
        <f t="shared" si="5"/>
        <v>0</v>
      </c>
    </row>
    <row r="328" spans="1:13" ht="14.25">
      <c r="A328" t="s">
        <v>109</v>
      </c>
      <c r="B328" t="s">
        <v>329</v>
      </c>
      <c r="C328" t="s">
        <v>330</v>
      </c>
      <c r="D328" t="s">
        <v>85</v>
      </c>
      <c r="E328" t="s">
        <v>79</v>
      </c>
      <c r="F328" s="34">
        <v>0</v>
      </c>
      <c r="G328" s="34">
        <v>0</v>
      </c>
      <c r="H328" s="34">
        <v>17.164584326448576</v>
      </c>
      <c r="I328" s="34">
        <v>15.932901018349822</v>
      </c>
      <c r="J328" s="34">
        <v>6.2611995090866799</v>
      </c>
      <c r="K328" s="34">
        <v>0.86799485190968728</v>
      </c>
      <c r="L328" s="34">
        <v>0.13616999422910497</v>
      </c>
      <c r="M328" s="75">
        <f t="shared" si="5"/>
        <v>40.362849700023872</v>
      </c>
    </row>
    <row r="329" spans="1:13" ht="14.25">
      <c r="A329" t="s">
        <v>109</v>
      </c>
      <c r="B329" t="s">
        <v>331</v>
      </c>
      <c r="C329" t="s">
        <v>332</v>
      </c>
      <c r="D329" t="s">
        <v>85</v>
      </c>
      <c r="E329" t="s">
        <v>79</v>
      </c>
      <c r="F329" s="34">
        <v>0</v>
      </c>
      <c r="G329" s="34">
        <v>0</v>
      </c>
      <c r="H329" s="34">
        <v>0</v>
      </c>
      <c r="I329" s="34">
        <v>0</v>
      </c>
      <c r="J329" s="34">
        <v>1.7624425652175266E-3</v>
      </c>
      <c r="K329" s="34">
        <v>6.5603501617239338E-2</v>
      </c>
      <c r="L329" s="34">
        <v>9.3861205700479552E-2</v>
      </c>
      <c r="M329" s="75">
        <f t="shared" si="5"/>
        <v>0.1612271498829364</v>
      </c>
    </row>
    <row r="330" spans="1:13" ht="14.25">
      <c r="A330" t="s">
        <v>109</v>
      </c>
      <c r="B330" t="s">
        <v>333</v>
      </c>
      <c r="C330" t="s">
        <v>334</v>
      </c>
      <c r="D330" t="s">
        <v>85</v>
      </c>
      <c r="E330" t="s">
        <v>79</v>
      </c>
      <c r="F330" s="34">
        <v>0</v>
      </c>
      <c r="G330" s="34">
        <v>0</v>
      </c>
      <c r="H330" s="34">
        <v>0</v>
      </c>
      <c r="I330" s="34">
        <v>0</v>
      </c>
      <c r="J330" s="34">
        <v>0</v>
      </c>
      <c r="K330" s="34">
        <v>0</v>
      </c>
      <c r="L330" s="34">
        <v>0</v>
      </c>
      <c r="M330" s="75">
        <f t="shared" si="5"/>
        <v>0</v>
      </c>
    </row>
    <row r="331" spans="1:13" ht="14.25">
      <c r="A331" t="s">
        <v>109</v>
      </c>
      <c r="B331" t="s">
        <v>335</v>
      </c>
      <c r="C331" t="s">
        <v>336</v>
      </c>
      <c r="D331" t="s">
        <v>85</v>
      </c>
      <c r="E331" t="s">
        <v>79</v>
      </c>
      <c r="F331" s="34">
        <v>0</v>
      </c>
      <c r="G331" s="34">
        <v>0</v>
      </c>
      <c r="H331" s="34">
        <v>0</v>
      </c>
      <c r="I331" s="34">
        <v>0</v>
      </c>
      <c r="J331" s="34">
        <v>0</v>
      </c>
      <c r="K331" s="34">
        <v>0</v>
      </c>
      <c r="L331" s="34">
        <v>0</v>
      </c>
      <c r="M331" s="75">
        <f t="shared" si="5"/>
        <v>0</v>
      </c>
    </row>
    <row r="332" spans="1:13" ht="14.25">
      <c r="A332" t="s">
        <v>109</v>
      </c>
      <c r="B332" t="s">
        <v>337</v>
      </c>
      <c r="C332" t="s">
        <v>338</v>
      </c>
      <c r="D332" t="s">
        <v>85</v>
      </c>
      <c r="E332" t="s">
        <v>79</v>
      </c>
      <c r="F332" s="34">
        <v>0</v>
      </c>
      <c r="G332" s="34">
        <v>0</v>
      </c>
      <c r="H332" s="34">
        <v>0</v>
      </c>
      <c r="I332" s="34">
        <v>0</v>
      </c>
      <c r="J332" s="34">
        <v>0</v>
      </c>
      <c r="K332" s="34">
        <v>0</v>
      </c>
      <c r="L332" s="34">
        <v>0</v>
      </c>
      <c r="M332" s="75">
        <f t="shared" si="5"/>
        <v>0</v>
      </c>
    </row>
    <row r="333" spans="1:13" ht="14.25">
      <c r="A333" t="s">
        <v>109</v>
      </c>
      <c r="B333" t="s">
        <v>339</v>
      </c>
      <c r="C333" t="s">
        <v>340</v>
      </c>
      <c r="D333" t="s">
        <v>85</v>
      </c>
      <c r="E333" t="s">
        <v>79</v>
      </c>
      <c r="F333" s="34">
        <v>0</v>
      </c>
      <c r="G333" s="34">
        <v>0</v>
      </c>
      <c r="H333" s="34">
        <v>0</v>
      </c>
      <c r="I333" s="34">
        <v>0</v>
      </c>
      <c r="J333" s="34">
        <v>0</v>
      </c>
      <c r="K333" s="34">
        <v>0</v>
      </c>
      <c r="L333" s="34">
        <v>0</v>
      </c>
      <c r="M333" s="75">
        <f t="shared" si="5"/>
        <v>0</v>
      </c>
    </row>
    <row r="334" spans="1:13" ht="14.25">
      <c r="A334" t="s">
        <v>109</v>
      </c>
      <c r="B334" t="s">
        <v>341</v>
      </c>
      <c r="C334" t="s">
        <v>342</v>
      </c>
      <c r="D334" t="s">
        <v>85</v>
      </c>
      <c r="E334" t="s">
        <v>79</v>
      </c>
      <c r="F334" s="34">
        <v>0</v>
      </c>
      <c r="G334" s="34">
        <v>0</v>
      </c>
      <c r="H334" s="34">
        <v>0</v>
      </c>
      <c r="I334" s="34">
        <v>0</v>
      </c>
      <c r="J334" s="34">
        <v>0</v>
      </c>
      <c r="K334" s="34">
        <v>0</v>
      </c>
      <c r="L334" s="34">
        <v>0</v>
      </c>
      <c r="M334" s="75">
        <f t="shared" si="5"/>
        <v>0</v>
      </c>
    </row>
    <row r="335" spans="1:13" ht="14.25">
      <c r="A335" t="s">
        <v>109</v>
      </c>
      <c r="B335" t="s">
        <v>343</v>
      </c>
      <c r="C335" t="s">
        <v>344</v>
      </c>
      <c r="D335" t="s">
        <v>85</v>
      </c>
      <c r="E335" t="s">
        <v>79</v>
      </c>
      <c r="F335" s="34">
        <v>0</v>
      </c>
      <c r="G335" s="34">
        <v>0</v>
      </c>
      <c r="H335" s="34">
        <v>0</v>
      </c>
      <c r="I335" s="34">
        <v>0</v>
      </c>
      <c r="J335" s="34">
        <v>0</v>
      </c>
      <c r="K335" s="34">
        <v>0</v>
      </c>
      <c r="L335" s="34">
        <v>0</v>
      </c>
      <c r="M335" s="75">
        <f t="shared" si="5"/>
        <v>0</v>
      </c>
    </row>
    <row r="336" spans="1:13" ht="14.25">
      <c r="A336" t="s">
        <v>109</v>
      </c>
      <c r="B336" t="s">
        <v>345</v>
      </c>
      <c r="C336" t="s">
        <v>346</v>
      </c>
      <c r="D336" t="s">
        <v>85</v>
      </c>
      <c r="E336" t="s">
        <v>79</v>
      </c>
      <c r="F336" s="34">
        <v>0</v>
      </c>
      <c r="G336" s="34">
        <v>0</v>
      </c>
      <c r="H336" s="34">
        <v>0</v>
      </c>
      <c r="I336" s="34">
        <v>0</v>
      </c>
      <c r="J336" s="34">
        <v>0</v>
      </c>
      <c r="K336" s="34">
        <v>0</v>
      </c>
      <c r="L336" s="34">
        <v>0</v>
      </c>
      <c r="M336" s="75">
        <f t="shared" si="5"/>
        <v>0</v>
      </c>
    </row>
    <row r="337" spans="1:13" ht="14.25">
      <c r="A337" t="s">
        <v>109</v>
      </c>
      <c r="B337" t="s">
        <v>347</v>
      </c>
      <c r="C337" t="s">
        <v>348</v>
      </c>
      <c r="D337" t="s">
        <v>85</v>
      </c>
      <c r="E337" t="s">
        <v>79</v>
      </c>
      <c r="F337" s="34">
        <v>0</v>
      </c>
      <c r="G337" s="34">
        <v>0</v>
      </c>
      <c r="H337" s="34">
        <v>0</v>
      </c>
      <c r="I337" s="34">
        <v>0</v>
      </c>
      <c r="J337" s="34">
        <v>0</v>
      </c>
      <c r="K337" s="34">
        <v>0</v>
      </c>
      <c r="L337" s="34">
        <v>0</v>
      </c>
      <c r="M337" s="75">
        <f t="shared" si="5"/>
        <v>0</v>
      </c>
    </row>
    <row r="338" spans="1:13" ht="14.25">
      <c r="A338" t="s">
        <v>109</v>
      </c>
      <c r="B338" t="s">
        <v>349</v>
      </c>
      <c r="C338" t="s">
        <v>350</v>
      </c>
      <c r="D338" t="s">
        <v>85</v>
      </c>
      <c r="E338" t="s">
        <v>79</v>
      </c>
      <c r="F338" s="34">
        <v>0</v>
      </c>
      <c r="G338" s="34">
        <v>0</v>
      </c>
      <c r="H338" s="34">
        <v>0</v>
      </c>
      <c r="I338" s="34">
        <v>0</v>
      </c>
      <c r="J338" s="34">
        <v>0</v>
      </c>
      <c r="K338" s="34">
        <v>0</v>
      </c>
      <c r="L338" s="34">
        <v>0</v>
      </c>
      <c r="M338" s="75">
        <f t="shared" si="5"/>
        <v>0</v>
      </c>
    </row>
    <row r="339" spans="1:13" ht="14.25">
      <c r="A339" t="s">
        <v>109</v>
      </c>
      <c r="B339" t="s">
        <v>351</v>
      </c>
      <c r="C339" t="s">
        <v>352</v>
      </c>
      <c r="D339" t="s">
        <v>85</v>
      </c>
      <c r="E339" t="s">
        <v>79</v>
      </c>
      <c r="F339" s="34">
        <v>0</v>
      </c>
      <c r="G339" s="34">
        <v>0</v>
      </c>
      <c r="H339" s="34">
        <v>0</v>
      </c>
      <c r="I339" s="34">
        <v>0</v>
      </c>
      <c r="J339" s="34">
        <v>0</v>
      </c>
      <c r="K339" s="34">
        <v>0</v>
      </c>
      <c r="L339" s="34">
        <v>0</v>
      </c>
      <c r="M339" s="75">
        <f t="shared" si="5"/>
        <v>0</v>
      </c>
    </row>
    <row r="340" spans="1:13" ht="14.25">
      <c r="A340" t="s">
        <v>109</v>
      </c>
      <c r="B340" t="s">
        <v>353</v>
      </c>
      <c r="C340" t="s">
        <v>354</v>
      </c>
      <c r="D340" t="s">
        <v>85</v>
      </c>
      <c r="E340" t="s">
        <v>79</v>
      </c>
      <c r="F340" s="34">
        <v>0</v>
      </c>
      <c r="G340" s="34">
        <v>0</v>
      </c>
      <c r="H340" s="34">
        <v>0</v>
      </c>
      <c r="I340" s="34">
        <v>0</v>
      </c>
      <c r="J340" s="34">
        <v>0</v>
      </c>
      <c r="K340" s="34">
        <v>52.773101800207016</v>
      </c>
      <c r="L340" s="34">
        <v>123.83850174787544</v>
      </c>
      <c r="M340" s="75">
        <f t="shared" si="5"/>
        <v>176.61160354808246</v>
      </c>
    </row>
    <row r="341" spans="1:13" ht="14.25">
      <c r="A341" t="s">
        <v>109</v>
      </c>
      <c r="B341" t="s">
        <v>355</v>
      </c>
      <c r="C341" t="s">
        <v>356</v>
      </c>
      <c r="D341" t="s">
        <v>85</v>
      </c>
      <c r="E341" t="s">
        <v>79</v>
      </c>
      <c r="F341" s="34">
        <v>0</v>
      </c>
      <c r="G341" s="34">
        <v>0</v>
      </c>
      <c r="H341" s="34">
        <v>1.3950586649158672</v>
      </c>
      <c r="I341" s="34">
        <v>1.239352330057643</v>
      </c>
      <c r="J341" s="34">
        <v>2.5100493962339838</v>
      </c>
      <c r="K341" s="34">
        <v>2.1343442539968525</v>
      </c>
      <c r="L341" s="34">
        <v>2.244959350490098</v>
      </c>
      <c r="M341" s="75">
        <f t="shared" si="5"/>
        <v>9.5237639956944449</v>
      </c>
    </row>
    <row r="342" spans="1:13" ht="14.25">
      <c r="A342" t="s">
        <v>109</v>
      </c>
      <c r="B342" t="s">
        <v>357</v>
      </c>
      <c r="C342" t="s">
        <v>358</v>
      </c>
      <c r="D342" t="s">
        <v>85</v>
      </c>
      <c r="E342" t="s">
        <v>79</v>
      </c>
      <c r="F342" s="34">
        <v>0</v>
      </c>
      <c r="G342" s="34">
        <v>0</v>
      </c>
      <c r="H342" s="34">
        <v>0</v>
      </c>
      <c r="I342" s="34">
        <v>0</v>
      </c>
      <c r="J342" s="34">
        <v>0</v>
      </c>
      <c r="K342" s="34">
        <v>0</v>
      </c>
      <c r="L342" s="34">
        <v>0</v>
      </c>
      <c r="M342" s="75">
        <f t="shared" si="5"/>
        <v>0</v>
      </c>
    </row>
    <row r="343" spans="1:13" ht="14.25">
      <c r="A343" t="s">
        <v>109</v>
      </c>
      <c r="B343" t="s">
        <v>359</v>
      </c>
      <c r="C343" t="s">
        <v>360</v>
      </c>
      <c r="D343" t="s">
        <v>85</v>
      </c>
      <c r="E343" t="s">
        <v>79</v>
      </c>
      <c r="F343" s="34">
        <v>0</v>
      </c>
      <c r="G343" s="34">
        <v>0</v>
      </c>
      <c r="H343" s="34">
        <v>1.2545545217336624</v>
      </c>
      <c r="I343" s="34">
        <v>0.9707283873147462</v>
      </c>
      <c r="J343" s="34">
        <v>4.8793939302004272</v>
      </c>
      <c r="K343" s="34">
        <v>8.1594548379764458</v>
      </c>
      <c r="L343" s="34">
        <v>15.938988627811471</v>
      </c>
      <c r="M343" s="75">
        <f t="shared" si="5"/>
        <v>31.203120305036752</v>
      </c>
    </row>
    <row r="344" spans="1:13" ht="14.25">
      <c r="A344" t="s">
        <v>109</v>
      </c>
      <c r="B344" t="s">
        <v>361</v>
      </c>
      <c r="C344" t="s">
        <v>362</v>
      </c>
      <c r="D344" t="s">
        <v>85</v>
      </c>
      <c r="E344" t="s">
        <v>79</v>
      </c>
      <c r="F344" s="34">
        <v>0</v>
      </c>
      <c r="G344" s="34">
        <v>0</v>
      </c>
      <c r="H344" s="34">
        <v>0</v>
      </c>
      <c r="I344" s="34">
        <v>0</v>
      </c>
      <c r="J344" s="34">
        <v>0</v>
      </c>
      <c r="K344" s="34">
        <v>0</v>
      </c>
      <c r="L344" s="34">
        <v>0</v>
      </c>
      <c r="M344" s="75">
        <f t="shared" si="5"/>
        <v>0</v>
      </c>
    </row>
    <row r="345" spans="1:13" ht="14.25">
      <c r="A345" t="s">
        <v>109</v>
      </c>
      <c r="B345" t="s">
        <v>363</v>
      </c>
      <c r="C345" t="s">
        <v>364</v>
      </c>
      <c r="D345" t="s">
        <v>85</v>
      </c>
      <c r="E345" t="s">
        <v>79</v>
      </c>
      <c r="F345" s="34">
        <v>0</v>
      </c>
      <c r="G345" s="34">
        <v>0</v>
      </c>
      <c r="H345" s="34">
        <v>15.597010820988263</v>
      </c>
      <c r="I345" s="34">
        <v>13.071021972014631</v>
      </c>
      <c r="J345" s="34">
        <v>12.344979991328239</v>
      </c>
      <c r="K345" s="34">
        <v>13.573947626843417</v>
      </c>
      <c r="L345" s="34">
        <v>12.664165240121337</v>
      </c>
      <c r="M345" s="75">
        <f t="shared" si="5"/>
        <v>67.251125651295879</v>
      </c>
    </row>
    <row r="346" spans="1:13" ht="14.25">
      <c r="A346" t="s">
        <v>109</v>
      </c>
      <c r="B346" t="s">
        <v>365</v>
      </c>
      <c r="C346" t="s">
        <v>366</v>
      </c>
      <c r="D346" t="s">
        <v>85</v>
      </c>
      <c r="E346" t="s">
        <v>79</v>
      </c>
      <c r="F346" s="34">
        <v>0</v>
      </c>
      <c r="G346" s="34">
        <v>0</v>
      </c>
      <c r="H346" s="34">
        <v>0</v>
      </c>
      <c r="I346" s="34">
        <v>0</v>
      </c>
      <c r="J346" s="34">
        <v>0</v>
      </c>
      <c r="K346" s="34">
        <v>0</v>
      </c>
      <c r="L346" s="34">
        <v>0</v>
      </c>
      <c r="M346" s="75">
        <f t="shared" si="5"/>
        <v>0</v>
      </c>
    </row>
    <row r="347" spans="1:13" ht="14.25">
      <c r="A347" t="s">
        <v>109</v>
      </c>
      <c r="B347" t="s">
        <v>367</v>
      </c>
      <c r="C347" t="s">
        <v>368</v>
      </c>
      <c r="D347" t="s">
        <v>85</v>
      </c>
      <c r="E347" t="s">
        <v>79</v>
      </c>
      <c r="F347" s="34">
        <v>0</v>
      </c>
      <c r="G347" s="34">
        <v>0</v>
      </c>
      <c r="H347" s="34">
        <v>138.7729692108461</v>
      </c>
      <c r="I347" s="34">
        <v>183.65908109845267</v>
      </c>
      <c r="J347" s="34">
        <v>137.8437893992207</v>
      </c>
      <c r="K347" s="34">
        <v>128.13030671253378</v>
      </c>
      <c r="L347" s="34">
        <v>161.59385357894678</v>
      </c>
      <c r="M347" s="75">
        <f t="shared" si="5"/>
        <v>750</v>
      </c>
    </row>
    <row r="348" spans="1:13" ht="14.25">
      <c r="A348" t="s">
        <v>109</v>
      </c>
      <c r="B348" t="s">
        <v>369</v>
      </c>
      <c r="C348" t="s">
        <v>370</v>
      </c>
      <c r="D348" t="s">
        <v>85</v>
      </c>
      <c r="E348" t="s">
        <v>79</v>
      </c>
      <c r="F348" s="34">
        <v>0</v>
      </c>
      <c r="G348" s="34">
        <v>0</v>
      </c>
      <c r="H348" s="34">
        <v>18.579381616107774</v>
      </c>
      <c r="I348" s="34">
        <v>18.047917896036633</v>
      </c>
      <c r="J348" s="34">
        <v>44.221275114469108</v>
      </c>
      <c r="K348" s="34">
        <v>71.938048264316478</v>
      </c>
      <c r="L348" s="34">
        <v>137.70499307833899</v>
      </c>
      <c r="M348" s="75">
        <f t="shared" si="5"/>
        <v>290.49161596926899</v>
      </c>
    </row>
    <row r="349" spans="1:13" ht="14.25">
      <c r="A349" t="s">
        <v>110</v>
      </c>
      <c r="B349" t="s">
        <v>285</v>
      </c>
      <c r="C349" t="s">
        <v>286</v>
      </c>
      <c r="D349" t="s">
        <v>85</v>
      </c>
      <c r="E349" t="s">
        <v>79</v>
      </c>
      <c r="F349" s="34">
        <v>15.507589650428324</v>
      </c>
      <c r="G349" s="34">
        <v>238.94077291792922</v>
      </c>
      <c r="H349" s="34">
        <v>769.05882592171474</v>
      </c>
      <c r="I349" s="34">
        <v>991.59684498805677</v>
      </c>
      <c r="J349" s="34">
        <v>1216.1998861512782</v>
      </c>
      <c r="K349" s="34">
        <v>998.29653248926979</v>
      </c>
      <c r="L349" s="34">
        <v>444.5583754809183</v>
      </c>
      <c r="M349" s="75">
        <f t="shared" si="5"/>
        <v>4674.1588275995955</v>
      </c>
    </row>
    <row r="350" spans="1:13" ht="14.25">
      <c r="A350" t="s">
        <v>110</v>
      </c>
      <c r="B350" t="s">
        <v>287</v>
      </c>
      <c r="C350" t="s">
        <v>288</v>
      </c>
      <c r="D350" t="s">
        <v>85</v>
      </c>
      <c r="E350" t="s">
        <v>79</v>
      </c>
      <c r="F350" s="34">
        <v>0</v>
      </c>
      <c r="G350" s="34">
        <v>0.48001677494244055</v>
      </c>
      <c r="H350" s="34">
        <v>0.61215008926485193</v>
      </c>
      <c r="I350" s="34">
        <v>0.62274500752225836</v>
      </c>
      <c r="J350" s="34">
        <v>0.29551051859487754</v>
      </c>
      <c r="K350" s="34">
        <v>0.2979001370597385</v>
      </c>
      <c r="L350" s="34">
        <v>0.29507051891807934</v>
      </c>
      <c r="M350" s="75">
        <f t="shared" si="5"/>
        <v>2.6033930463022461</v>
      </c>
    </row>
    <row r="351" spans="1:13" ht="14.25">
      <c r="A351" t="s">
        <v>110</v>
      </c>
      <c r="B351" t="s">
        <v>289</v>
      </c>
      <c r="C351" t="s">
        <v>290</v>
      </c>
      <c r="D351" t="s">
        <v>85</v>
      </c>
      <c r="E351" t="s">
        <v>79</v>
      </c>
      <c r="F351" s="34">
        <v>0</v>
      </c>
      <c r="G351" s="34">
        <v>7.7703085232734113</v>
      </c>
      <c r="H351" s="34">
        <v>7.7107507313626664</v>
      </c>
      <c r="I351" s="34">
        <v>8.0999205201183688</v>
      </c>
      <c r="J351" s="34">
        <v>1.2887879570593763</v>
      </c>
      <c r="K351" s="34">
        <v>1.2992096216218538</v>
      </c>
      <c r="L351" s="34">
        <v>1.2868690193265881</v>
      </c>
      <c r="M351" s="75">
        <f t="shared" si="5"/>
        <v>27.455846372762267</v>
      </c>
    </row>
    <row r="352" spans="1:13" ht="14.25">
      <c r="A352" t="s">
        <v>110</v>
      </c>
      <c r="B352" t="s">
        <v>291</v>
      </c>
      <c r="C352" t="s">
        <v>292</v>
      </c>
      <c r="D352" t="s">
        <v>85</v>
      </c>
      <c r="E352" t="s">
        <v>79</v>
      </c>
      <c r="F352" s="34">
        <v>0</v>
      </c>
      <c r="G352" s="34">
        <v>0</v>
      </c>
      <c r="H352" s="34">
        <v>15.837147867378086</v>
      </c>
      <c r="I352" s="34">
        <v>15.753431314918558</v>
      </c>
      <c r="J352" s="34">
        <v>15.656767171829669</v>
      </c>
      <c r="K352" s="34">
        <v>15.541140017819071</v>
      </c>
      <c r="L352" s="34">
        <v>19.687459327338978</v>
      </c>
      <c r="M352" s="75">
        <f t="shared" si="5"/>
        <v>82.475945699284352</v>
      </c>
    </row>
    <row r="353" spans="1:13" ht="14.25">
      <c r="A353" t="s">
        <v>110</v>
      </c>
      <c r="B353" t="s">
        <v>293</v>
      </c>
      <c r="C353" t="s">
        <v>294</v>
      </c>
      <c r="D353" t="s">
        <v>85</v>
      </c>
      <c r="E353" t="s">
        <v>79</v>
      </c>
      <c r="F353" s="34">
        <v>0</v>
      </c>
      <c r="G353" s="34">
        <v>0</v>
      </c>
      <c r="H353" s="34">
        <v>3.7252279597555251</v>
      </c>
      <c r="I353" s="34">
        <v>3.7631549938864479</v>
      </c>
      <c r="J353" s="34">
        <v>3.6984164786988614</v>
      </c>
      <c r="K353" s="34">
        <v>16.972236612682277</v>
      </c>
      <c r="L353" s="34">
        <v>26.191959176200012</v>
      </c>
      <c r="M353" s="75">
        <f t="shared" si="5"/>
        <v>54.350995221223123</v>
      </c>
    </row>
    <row r="354" spans="1:13" ht="14.25">
      <c r="A354" t="s">
        <v>110</v>
      </c>
      <c r="B354" t="s">
        <v>295</v>
      </c>
      <c r="C354" t="s">
        <v>296</v>
      </c>
      <c r="D354" t="s">
        <v>85</v>
      </c>
      <c r="E354" t="s">
        <v>79</v>
      </c>
      <c r="F354" s="34">
        <v>0</v>
      </c>
      <c r="G354" s="34">
        <v>0</v>
      </c>
      <c r="H354" s="34">
        <v>0</v>
      </c>
      <c r="I354" s="34">
        <v>0</v>
      </c>
      <c r="J354" s="34">
        <v>0</v>
      </c>
      <c r="K354" s="34">
        <v>0</v>
      </c>
      <c r="L354" s="34">
        <v>0</v>
      </c>
      <c r="M354" s="75">
        <f t="shared" si="5"/>
        <v>0</v>
      </c>
    </row>
    <row r="355" spans="1:13" ht="14.25">
      <c r="A355" t="s">
        <v>110</v>
      </c>
      <c r="B355" t="s">
        <v>297</v>
      </c>
      <c r="C355" t="s">
        <v>298</v>
      </c>
      <c r="D355" t="s">
        <v>85</v>
      </c>
      <c r="E355" t="s">
        <v>79</v>
      </c>
      <c r="F355" s="34">
        <v>11.922797811771995</v>
      </c>
      <c r="G355" s="34">
        <v>134.98755132507983</v>
      </c>
      <c r="H355" s="34">
        <v>322.82456956560725</v>
      </c>
      <c r="I355" s="34">
        <v>486.06072462358691</v>
      </c>
      <c r="J355" s="34">
        <v>615.16982301962503</v>
      </c>
      <c r="K355" s="34">
        <v>485.6720136388671</v>
      </c>
      <c r="L355" s="34">
        <v>165.84195044835181</v>
      </c>
      <c r="M355" s="75">
        <f t="shared" si="5"/>
        <v>2222.4794304328898</v>
      </c>
    </row>
    <row r="356" spans="1:13" ht="14.25">
      <c r="A356" t="s">
        <v>110</v>
      </c>
      <c r="B356" t="s">
        <v>299</v>
      </c>
      <c r="C356" t="s">
        <v>300</v>
      </c>
      <c r="D356" t="s">
        <v>85</v>
      </c>
      <c r="E356" t="s">
        <v>79</v>
      </c>
      <c r="F356" s="34">
        <v>0</v>
      </c>
      <c r="G356" s="34">
        <v>0</v>
      </c>
      <c r="H356" s="34">
        <v>0</v>
      </c>
      <c r="I356" s="34">
        <v>0</v>
      </c>
      <c r="J356" s="34">
        <v>0</v>
      </c>
      <c r="K356" s="34">
        <v>0</v>
      </c>
      <c r="L356" s="34">
        <v>0</v>
      </c>
      <c r="M356" s="75">
        <f t="shared" si="5"/>
        <v>0</v>
      </c>
    </row>
    <row r="357" spans="1:13" ht="14.25">
      <c r="A357" t="s">
        <v>110</v>
      </c>
      <c r="B357" t="s">
        <v>301</v>
      </c>
      <c r="C357" t="s">
        <v>302</v>
      </c>
      <c r="D357" t="s">
        <v>85</v>
      </c>
      <c r="E357" t="s">
        <v>79</v>
      </c>
      <c r="F357" s="34">
        <v>0.31084484288372688</v>
      </c>
      <c r="G357" s="34">
        <v>2.0097991808560458</v>
      </c>
      <c r="H357" s="34">
        <v>3.2114208112018265</v>
      </c>
      <c r="I357" s="34">
        <v>2.6420139343717906</v>
      </c>
      <c r="J357" s="34">
        <v>3.3293026190301528E-2</v>
      </c>
      <c r="K357" s="34">
        <v>5.4773205339856586E-2</v>
      </c>
      <c r="L357" s="34">
        <v>3.3431785408337918E-2</v>
      </c>
      <c r="M357" s="75">
        <f t="shared" si="5"/>
        <v>8.2955767862518854</v>
      </c>
    </row>
    <row r="358" spans="1:13" ht="14.25">
      <c r="A358" t="s">
        <v>110</v>
      </c>
      <c r="B358" t="s">
        <v>303</v>
      </c>
      <c r="C358" t="s">
        <v>304</v>
      </c>
      <c r="D358" t="s">
        <v>85</v>
      </c>
      <c r="E358" t="s">
        <v>79</v>
      </c>
      <c r="F358" s="34">
        <v>0</v>
      </c>
      <c r="G358" s="34">
        <v>0</v>
      </c>
      <c r="H358" s="34">
        <v>0</v>
      </c>
      <c r="I358" s="34">
        <v>0</v>
      </c>
      <c r="J358" s="34">
        <v>0</v>
      </c>
      <c r="K358" s="34">
        <v>0</v>
      </c>
      <c r="L358" s="34">
        <v>0</v>
      </c>
      <c r="M358" s="75">
        <f t="shared" si="5"/>
        <v>0</v>
      </c>
    </row>
    <row r="359" spans="1:13" ht="14.25">
      <c r="A359" t="s">
        <v>110</v>
      </c>
      <c r="B359" t="s">
        <v>305</v>
      </c>
      <c r="C359" t="s">
        <v>306</v>
      </c>
      <c r="D359" t="s">
        <v>85</v>
      </c>
      <c r="E359" t="s">
        <v>79</v>
      </c>
      <c r="F359" s="34">
        <v>0</v>
      </c>
      <c r="G359" s="34">
        <v>0.59479611384849806</v>
      </c>
      <c r="H359" s="34">
        <v>2.8023449282570367</v>
      </c>
      <c r="I359" s="34">
        <v>0</v>
      </c>
      <c r="J359" s="34">
        <v>0</v>
      </c>
      <c r="K359" s="34">
        <v>0</v>
      </c>
      <c r="L359" s="34">
        <v>0</v>
      </c>
      <c r="M359" s="75">
        <f t="shared" si="5"/>
        <v>3.3971410421055346</v>
      </c>
    </row>
    <row r="360" spans="1:13" ht="14.25">
      <c r="A360" t="s">
        <v>110</v>
      </c>
      <c r="B360" t="s">
        <v>307</v>
      </c>
      <c r="C360" t="s">
        <v>308</v>
      </c>
      <c r="D360" t="s">
        <v>85</v>
      </c>
      <c r="E360" t="s">
        <v>79</v>
      </c>
      <c r="F360" s="34">
        <v>2.8842861524352128</v>
      </c>
      <c r="G360" s="34">
        <v>15.339061281496942</v>
      </c>
      <c r="H360" s="34">
        <v>79.062302992325371</v>
      </c>
      <c r="I360" s="34">
        <v>84.675997974897513</v>
      </c>
      <c r="J360" s="34">
        <v>125.42891331872391</v>
      </c>
      <c r="K360" s="34">
        <v>138.70336401563608</v>
      </c>
      <c r="L360" s="34">
        <v>54.147337567695622</v>
      </c>
      <c r="M360" s="75">
        <f t="shared" si="5"/>
        <v>500.2412633032107</v>
      </c>
    </row>
    <row r="361" spans="1:13" ht="14.25">
      <c r="A361" t="s">
        <v>110</v>
      </c>
      <c r="B361" t="s">
        <v>309</v>
      </c>
      <c r="C361" t="s">
        <v>310</v>
      </c>
      <c r="D361" t="s">
        <v>85</v>
      </c>
      <c r="E361" t="s">
        <v>79</v>
      </c>
      <c r="F361" s="34">
        <v>0</v>
      </c>
      <c r="G361" s="34">
        <v>0</v>
      </c>
      <c r="H361" s="34">
        <v>0</v>
      </c>
      <c r="I361" s="34">
        <v>0</v>
      </c>
      <c r="J361" s="34">
        <v>0</v>
      </c>
      <c r="K361" s="34">
        <v>0</v>
      </c>
      <c r="L361" s="34">
        <v>0</v>
      </c>
      <c r="M361" s="75">
        <f t="shared" si="5"/>
        <v>0</v>
      </c>
    </row>
    <row r="362" spans="1:13" ht="14.25">
      <c r="A362" t="s">
        <v>110</v>
      </c>
      <c r="B362" t="s">
        <v>311</v>
      </c>
      <c r="C362" t="s">
        <v>312</v>
      </c>
      <c r="D362" t="s">
        <v>85</v>
      </c>
      <c r="E362" t="s">
        <v>79</v>
      </c>
      <c r="F362" s="34">
        <v>6.3490666762832826E-2</v>
      </c>
      <c r="G362" s="34">
        <v>65.201696869610316</v>
      </c>
      <c r="H362" s="34">
        <v>117.71032410939091</v>
      </c>
      <c r="I362" s="34">
        <v>223.18235743577338</v>
      </c>
      <c r="J362" s="34">
        <v>268.88527755919682</v>
      </c>
      <c r="K362" s="34">
        <v>190.02689050255199</v>
      </c>
      <c r="L362" s="34">
        <v>94.269041465632313</v>
      </c>
      <c r="M362" s="75">
        <f t="shared" si="5"/>
        <v>959.3390786089185</v>
      </c>
    </row>
    <row r="363" spans="1:13" ht="14.25">
      <c r="A363" t="s">
        <v>110</v>
      </c>
      <c r="B363" t="s">
        <v>313</v>
      </c>
      <c r="C363" t="s">
        <v>314</v>
      </c>
      <c r="D363" t="s">
        <v>85</v>
      </c>
      <c r="E363" t="s">
        <v>79</v>
      </c>
      <c r="F363" s="34">
        <v>0</v>
      </c>
      <c r="G363" s="34">
        <v>0</v>
      </c>
      <c r="H363" s="34">
        <v>0</v>
      </c>
      <c r="I363" s="34">
        <v>0</v>
      </c>
      <c r="J363" s="34">
        <v>0</v>
      </c>
      <c r="K363" s="34">
        <v>0</v>
      </c>
      <c r="L363" s="34">
        <v>0</v>
      </c>
      <c r="M363" s="75">
        <f t="shared" si="5"/>
        <v>0</v>
      </c>
    </row>
    <row r="364" spans="1:13" ht="14.25">
      <c r="A364" t="s">
        <v>110</v>
      </c>
      <c r="B364" t="s">
        <v>315</v>
      </c>
      <c r="C364" t="s">
        <v>316</v>
      </c>
      <c r="D364" t="s">
        <v>85</v>
      </c>
      <c r="E364" t="s">
        <v>79</v>
      </c>
      <c r="F364" s="34">
        <v>1.4208143974021089E-2</v>
      </c>
      <c r="G364" s="34">
        <v>0.326065177636787</v>
      </c>
      <c r="H364" s="34">
        <v>1.0912151360937035</v>
      </c>
      <c r="I364" s="34">
        <v>0.40383901004381173</v>
      </c>
      <c r="J364" s="34">
        <v>1.9809937913364404</v>
      </c>
      <c r="K364" s="34">
        <v>1.7433135302083289</v>
      </c>
      <c r="L364" s="34">
        <v>0.18576894418176579</v>
      </c>
      <c r="M364" s="75">
        <f t="shared" si="5"/>
        <v>5.7454037334748582</v>
      </c>
    </row>
    <row r="365" spans="1:13" ht="14.25">
      <c r="A365" t="s">
        <v>110</v>
      </c>
      <c r="B365" t="s">
        <v>317</v>
      </c>
      <c r="C365" t="s">
        <v>318</v>
      </c>
      <c r="D365" t="s">
        <v>85</v>
      </c>
      <c r="E365" t="s">
        <v>79</v>
      </c>
      <c r="F365" s="34">
        <v>0</v>
      </c>
      <c r="G365" s="34">
        <v>0</v>
      </c>
      <c r="H365" s="34">
        <v>0</v>
      </c>
      <c r="I365" s="34">
        <v>0</v>
      </c>
      <c r="J365" s="34">
        <v>0</v>
      </c>
      <c r="K365" s="34">
        <v>0</v>
      </c>
      <c r="L365" s="34">
        <v>0</v>
      </c>
      <c r="M365" s="75">
        <f t="shared" si="5"/>
        <v>0</v>
      </c>
    </row>
    <row r="366" spans="1:13" ht="14.25">
      <c r="A366" t="s">
        <v>110</v>
      </c>
      <c r="B366" t="s">
        <v>319</v>
      </c>
      <c r="C366" t="s">
        <v>320</v>
      </c>
      <c r="D366" t="s">
        <v>85</v>
      </c>
      <c r="E366" t="s">
        <v>79</v>
      </c>
      <c r="F366" s="34">
        <v>0</v>
      </c>
      <c r="G366" s="34">
        <v>0</v>
      </c>
      <c r="H366" s="34">
        <v>0</v>
      </c>
      <c r="I366" s="34">
        <v>0</v>
      </c>
      <c r="J366" s="34">
        <v>0</v>
      </c>
      <c r="K366" s="34">
        <v>0</v>
      </c>
      <c r="L366" s="34">
        <v>0</v>
      </c>
      <c r="M366" s="75">
        <f t="shared" si="5"/>
        <v>0</v>
      </c>
    </row>
    <row r="367" spans="1:13" ht="14.25">
      <c r="A367" t="s">
        <v>110</v>
      </c>
      <c r="B367" t="s">
        <v>321</v>
      </c>
      <c r="C367" t="s">
        <v>322</v>
      </c>
      <c r="D367" t="s">
        <v>85</v>
      </c>
      <c r="E367" t="s">
        <v>79</v>
      </c>
      <c r="F367" s="34">
        <v>1.061043330508888E-2</v>
      </c>
      <c r="G367" s="34">
        <v>1.3594882099615024</v>
      </c>
      <c r="H367" s="34">
        <v>3.1527576073003227</v>
      </c>
      <c r="I367" s="34">
        <v>7.9379410095641649</v>
      </c>
      <c r="J367" s="34">
        <v>22.876370770515404</v>
      </c>
      <c r="K367" s="34">
        <v>14.068068764843595</v>
      </c>
      <c r="L367" s="34">
        <v>6.0417713542919724</v>
      </c>
      <c r="M367" s="75">
        <f t="shared" si="5"/>
        <v>55.44700814978205</v>
      </c>
    </row>
    <row r="368" spans="1:13" ht="14.25">
      <c r="A368" t="s">
        <v>110</v>
      </c>
      <c r="B368" t="s">
        <v>323</v>
      </c>
      <c r="C368" t="s">
        <v>324</v>
      </c>
      <c r="D368" t="s">
        <v>85</v>
      </c>
      <c r="E368" t="s">
        <v>79</v>
      </c>
      <c r="F368" s="34">
        <v>0.17432990804609116</v>
      </c>
      <c r="G368" s="34">
        <v>1.2645885840832614</v>
      </c>
      <c r="H368" s="34">
        <v>7.2148127201532706</v>
      </c>
      <c r="I368" s="34">
        <v>7.384687721598012</v>
      </c>
      <c r="J368" s="34">
        <v>21.104887421754579</v>
      </c>
      <c r="K368" s="34">
        <v>4.6485843425993432</v>
      </c>
      <c r="L368" s="34">
        <v>0.95470574893775872</v>
      </c>
      <c r="M368" s="75">
        <f t="shared" si="5"/>
        <v>42.746596447172323</v>
      </c>
    </row>
    <row r="369" spans="1:13" ht="14.25">
      <c r="A369" t="s">
        <v>110</v>
      </c>
      <c r="B369" t="s">
        <v>325</v>
      </c>
      <c r="C369" t="s">
        <v>326</v>
      </c>
      <c r="D369" t="s">
        <v>85</v>
      </c>
      <c r="E369" t="s">
        <v>79</v>
      </c>
      <c r="F369" s="34">
        <v>0</v>
      </c>
      <c r="G369" s="34">
        <v>0</v>
      </c>
      <c r="H369" s="34">
        <v>0</v>
      </c>
      <c r="I369" s="34">
        <v>0</v>
      </c>
      <c r="J369" s="34">
        <v>0</v>
      </c>
      <c r="K369" s="34">
        <v>0</v>
      </c>
      <c r="L369" s="34">
        <v>0</v>
      </c>
      <c r="M369" s="75">
        <f t="shared" si="5"/>
        <v>0</v>
      </c>
    </row>
    <row r="370" spans="1:13" ht="14.25">
      <c r="A370" t="s">
        <v>110</v>
      </c>
      <c r="B370" t="s">
        <v>327</v>
      </c>
      <c r="C370" t="s">
        <v>328</v>
      </c>
      <c r="D370" t="s">
        <v>85</v>
      </c>
      <c r="E370" t="s">
        <v>79</v>
      </c>
      <c r="F370" s="34">
        <v>0</v>
      </c>
      <c r="G370" s="34">
        <v>0</v>
      </c>
      <c r="H370" s="34">
        <v>0</v>
      </c>
      <c r="I370" s="34">
        <v>0</v>
      </c>
      <c r="J370" s="34">
        <v>0</v>
      </c>
      <c r="K370" s="34">
        <v>0</v>
      </c>
      <c r="L370" s="34">
        <v>0</v>
      </c>
      <c r="M370" s="75">
        <f t="shared" si="5"/>
        <v>0</v>
      </c>
    </row>
    <row r="371" spans="1:13" ht="14.25">
      <c r="A371" t="s">
        <v>110</v>
      </c>
      <c r="B371" t="s">
        <v>329</v>
      </c>
      <c r="C371" t="s">
        <v>330</v>
      </c>
      <c r="D371" t="s">
        <v>85</v>
      </c>
      <c r="E371" t="s">
        <v>79</v>
      </c>
      <c r="F371" s="34">
        <v>7.1218639388033328E-2</v>
      </c>
      <c r="G371" s="34">
        <v>8.3768732712075415</v>
      </c>
      <c r="H371" s="34">
        <v>30.966590127723705</v>
      </c>
      <c r="I371" s="34">
        <v>27.038591478746877</v>
      </c>
      <c r="J371" s="34">
        <v>0</v>
      </c>
      <c r="K371" s="34">
        <v>0</v>
      </c>
      <c r="L371" s="34">
        <v>0</v>
      </c>
      <c r="M371" s="75">
        <f t="shared" si="5"/>
        <v>66.453273517066165</v>
      </c>
    </row>
    <row r="372" spans="1:13" ht="14.25">
      <c r="A372" t="s">
        <v>110</v>
      </c>
      <c r="B372" t="s">
        <v>331</v>
      </c>
      <c r="C372" t="s">
        <v>332</v>
      </c>
      <c r="D372" t="s">
        <v>85</v>
      </c>
      <c r="E372" t="s">
        <v>79</v>
      </c>
      <c r="F372" s="34">
        <v>0</v>
      </c>
      <c r="G372" s="34">
        <v>0</v>
      </c>
      <c r="H372" s="34">
        <v>0</v>
      </c>
      <c r="I372" s="34">
        <v>0</v>
      </c>
      <c r="J372" s="34">
        <v>0</v>
      </c>
      <c r="K372" s="34">
        <v>0</v>
      </c>
      <c r="L372" s="34">
        <v>0</v>
      </c>
      <c r="M372" s="75">
        <f t="shared" si="5"/>
        <v>0</v>
      </c>
    </row>
    <row r="373" spans="1:13" ht="14.25">
      <c r="A373" t="s">
        <v>110</v>
      </c>
      <c r="B373" t="s">
        <v>333</v>
      </c>
      <c r="C373" t="s">
        <v>334</v>
      </c>
      <c r="D373" t="s">
        <v>85</v>
      </c>
      <c r="E373" t="s">
        <v>79</v>
      </c>
      <c r="F373" s="34">
        <v>0</v>
      </c>
      <c r="G373" s="34">
        <v>0</v>
      </c>
      <c r="H373" s="34">
        <v>0</v>
      </c>
      <c r="I373" s="34">
        <v>5.7882514287022679E-2</v>
      </c>
      <c r="J373" s="34">
        <v>4.0035358436121173</v>
      </c>
      <c r="K373" s="34">
        <v>2.8339040462984237</v>
      </c>
      <c r="L373" s="34">
        <v>0.22556972303943224</v>
      </c>
      <c r="M373" s="75">
        <f t="shared" si="5"/>
        <v>7.1208921272369965</v>
      </c>
    </row>
    <row r="374" spans="1:13" ht="14.25">
      <c r="A374" t="s">
        <v>110</v>
      </c>
      <c r="B374" t="s">
        <v>335</v>
      </c>
      <c r="C374" t="s">
        <v>336</v>
      </c>
      <c r="D374" t="s">
        <v>85</v>
      </c>
      <c r="E374" t="s">
        <v>79</v>
      </c>
      <c r="F374" s="34">
        <v>0</v>
      </c>
      <c r="G374" s="34">
        <v>0</v>
      </c>
      <c r="H374" s="34">
        <v>0</v>
      </c>
      <c r="I374" s="34">
        <v>0</v>
      </c>
      <c r="J374" s="34">
        <v>0</v>
      </c>
      <c r="K374" s="34">
        <v>0</v>
      </c>
      <c r="L374" s="34">
        <v>0</v>
      </c>
      <c r="M374" s="75">
        <f t="shared" si="5"/>
        <v>0</v>
      </c>
    </row>
    <row r="375" spans="1:13" ht="14.25">
      <c r="A375" t="s">
        <v>110</v>
      </c>
      <c r="B375" t="s">
        <v>337</v>
      </c>
      <c r="C375" t="s">
        <v>338</v>
      </c>
      <c r="D375" t="s">
        <v>85</v>
      </c>
      <c r="E375" t="s">
        <v>79</v>
      </c>
      <c r="F375" s="34">
        <v>0</v>
      </c>
      <c r="G375" s="34">
        <v>0</v>
      </c>
      <c r="H375" s="34">
        <v>0</v>
      </c>
      <c r="I375" s="34">
        <v>0</v>
      </c>
      <c r="J375" s="34">
        <v>0</v>
      </c>
      <c r="K375" s="34">
        <v>0</v>
      </c>
      <c r="L375" s="34">
        <v>0</v>
      </c>
      <c r="M375" s="75">
        <f t="shared" si="5"/>
        <v>0</v>
      </c>
    </row>
    <row r="376" spans="1:13" ht="14.25">
      <c r="A376" t="s">
        <v>110</v>
      </c>
      <c r="B376" t="s">
        <v>339</v>
      </c>
      <c r="C376" t="s">
        <v>340</v>
      </c>
      <c r="D376" t="s">
        <v>85</v>
      </c>
      <c r="E376" t="s">
        <v>79</v>
      </c>
      <c r="F376" s="34">
        <v>0</v>
      </c>
      <c r="G376" s="34">
        <v>0</v>
      </c>
      <c r="H376" s="34">
        <v>0</v>
      </c>
      <c r="I376" s="34">
        <v>0</v>
      </c>
      <c r="J376" s="34">
        <v>0</v>
      </c>
      <c r="K376" s="34">
        <v>0</v>
      </c>
      <c r="L376" s="34">
        <v>0</v>
      </c>
      <c r="M376" s="75">
        <f t="shared" si="5"/>
        <v>0</v>
      </c>
    </row>
    <row r="377" spans="1:13" ht="14.25">
      <c r="A377" t="s">
        <v>110</v>
      </c>
      <c r="B377" t="s">
        <v>341</v>
      </c>
      <c r="C377" t="s">
        <v>342</v>
      </c>
      <c r="D377" t="s">
        <v>85</v>
      </c>
      <c r="E377" t="s">
        <v>79</v>
      </c>
      <c r="F377" s="34">
        <v>0</v>
      </c>
      <c r="G377" s="34">
        <v>0</v>
      </c>
      <c r="H377" s="34">
        <v>0</v>
      </c>
      <c r="I377" s="34">
        <v>0</v>
      </c>
      <c r="J377" s="34">
        <v>0</v>
      </c>
      <c r="K377" s="34">
        <v>0</v>
      </c>
      <c r="L377" s="34">
        <v>0</v>
      </c>
      <c r="M377" s="75">
        <f t="shared" si="5"/>
        <v>0</v>
      </c>
    </row>
    <row r="378" spans="1:13" ht="14.25">
      <c r="A378" t="s">
        <v>110</v>
      </c>
      <c r="B378" t="s">
        <v>343</v>
      </c>
      <c r="C378" t="s">
        <v>344</v>
      </c>
      <c r="D378" t="s">
        <v>85</v>
      </c>
      <c r="E378" t="s">
        <v>79</v>
      </c>
      <c r="F378" s="34">
        <v>0</v>
      </c>
      <c r="G378" s="34">
        <v>0</v>
      </c>
      <c r="H378" s="34">
        <v>0</v>
      </c>
      <c r="I378" s="34">
        <v>19.472899731375879</v>
      </c>
      <c r="J378" s="34">
        <v>19.19619252601435</v>
      </c>
      <c r="K378" s="34">
        <v>19.915358872651051</v>
      </c>
      <c r="L378" s="34">
        <v>0</v>
      </c>
      <c r="M378" s="75">
        <f t="shared" si="5"/>
        <v>58.584451130041288</v>
      </c>
    </row>
    <row r="379" spans="1:13" ht="14.25">
      <c r="A379" t="s">
        <v>110</v>
      </c>
      <c r="B379" t="s">
        <v>345</v>
      </c>
      <c r="C379" t="s">
        <v>346</v>
      </c>
      <c r="D379" t="s">
        <v>85</v>
      </c>
      <c r="E379" t="s">
        <v>79</v>
      </c>
      <c r="F379" s="34">
        <v>0</v>
      </c>
      <c r="G379" s="34">
        <v>0</v>
      </c>
      <c r="H379" s="34">
        <v>0</v>
      </c>
      <c r="I379" s="34">
        <v>0</v>
      </c>
      <c r="J379" s="34">
        <v>0</v>
      </c>
      <c r="K379" s="34">
        <v>0</v>
      </c>
      <c r="L379" s="34">
        <v>0</v>
      </c>
      <c r="M379" s="75">
        <f t="shared" si="5"/>
        <v>0</v>
      </c>
    </row>
    <row r="380" spans="1:13" ht="14.25">
      <c r="A380" t="s">
        <v>110</v>
      </c>
      <c r="B380" t="s">
        <v>347</v>
      </c>
      <c r="C380" t="s">
        <v>348</v>
      </c>
      <c r="D380" t="s">
        <v>85</v>
      </c>
      <c r="E380" t="s">
        <v>79</v>
      </c>
      <c r="F380" s="34">
        <v>0</v>
      </c>
      <c r="G380" s="34">
        <v>0</v>
      </c>
      <c r="H380" s="34">
        <v>8.7404545049809617</v>
      </c>
      <c r="I380" s="34">
        <v>8.8284020483689805</v>
      </c>
      <c r="J380" s="34">
        <v>8.8747512756811169</v>
      </c>
      <c r="K380" s="34">
        <v>3.0546473392776283</v>
      </c>
      <c r="L380" s="34">
        <v>3.0239174086673497</v>
      </c>
      <c r="M380" s="75">
        <f t="shared" si="5"/>
        <v>32.52217257697604</v>
      </c>
    </row>
    <row r="381" spans="1:13" ht="14.25">
      <c r="A381" t="s">
        <v>110</v>
      </c>
      <c r="B381" t="s">
        <v>349</v>
      </c>
      <c r="C381" t="s">
        <v>350</v>
      </c>
      <c r="D381" t="s">
        <v>85</v>
      </c>
      <c r="E381" t="s">
        <v>79</v>
      </c>
      <c r="F381" s="34">
        <v>0</v>
      </c>
      <c r="G381" s="34">
        <v>0</v>
      </c>
      <c r="H381" s="34">
        <v>2.5482999636384713</v>
      </c>
      <c r="I381" s="34">
        <v>3.4176054525689188</v>
      </c>
      <c r="J381" s="34">
        <v>3.3690417529220213</v>
      </c>
      <c r="K381" s="34">
        <v>3.3924578227668429</v>
      </c>
      <c r="L381" s="34">
        <v>3.3583294989661061</v>
      </c>
      <c r="M381" s="75">
        <f t="shared" si="5"/>
        <v>16.085734490862361</v>
      </c>
    </row>
    <row r="382" spans="1:13" ht="14.25">
      <c r="A382" t="s">
        <v>110</v>
      </c>
      <c r="B382" t="s">
        <v>351</v>
      </c>
      <c r="C382" t="s">
        <v>352</v>
      </c>
      <c r="D382" t="s">
        <v>85</v>
      </c>
      <c r="E382" t="s">
        <v>79</v>
      </c>
      <c r="F382" s="34">
        <v>0</v>
      </c>
      <c r="G382" s="34">
        <v>0</v>
      </c>
      <c r="H382" s="34">
        <v>0</v>
      </c>
      <c r="I382" s="34">
        <v>0</v>
      </c>
      <c r="J382" s="34">
        <v>0</v>
      </c>
      <c r="K382" s="34">
        <v>0</v>
      </c>
      <c r="L382" s="34">
        <v>0</v>
      </c>
      <c r="M382" s="75">
        <f t="shared" si="5"/>
        <v>0</v>
      </c>
    </row>
    <row r="383" spans="1:13" ht="14.25">
      <c r="A383" t="s">
        <v>110</v>
      </c>
      <c r="B383" t="s">
        <v>353</v>
      </c>
      <c r="C383" t="s">
        <v>354</v>
      </c>
      <c r="D383" t="s">
        <v>85</v>
      </c>
      <c r="E383" t="s">
        <v>79</v>
      </c>
      <c r="F383" s="34">
        <v>5.580305186132118E-2</v>
      </c>
      <c r="G383" s="34">
        <v>1.230527605932632</v>
      </c>
      <c r="H383" s="34">
        <v>8.1848109862241927</v>
      </c>
      <c r="I383" s="34">
        <v>16.679035507588875</v>
      </c>
      <c r="J383" s="34">
        <v>29.887148868293412</v>
      </c>
      <c r="K383" s="34">
        <v>32.091831356932211</v>
      </c>
      <c r="L383" s="34">
        <v>9.2228223854741209</v>
      </c>
      <c r="M383" s="75">
        <f t="shared" si="5"/>
        <v>97.351979762306755</v>
      </c>
    </row>
    <row r="384" spans="1:13" ht="14.25">
      <c r="A384" t="s">
        <v>110</v>
      </c>
      <c r="B384" t="s">
        <v>355</v>
      </c>
      <c r="C384" t="s">
        <v>356</v>
      </c>
      <c r="D384" t="s">
        <v>85</v>
      </c>
      <c r="E384" t="s">
        <v>79</v>
      </c>
      <c r="F384" s="34">
        <v>0</v>
      </c>
      <c r="G384" s="34">
        <v>0</v>
      </c>
      <c r="H384" s="34">
        <v>0.4125473175039388</v>
      </c>
      <c r="I384" s="34">
        <v>0.83486834969349522</v>
      </c>
      <c r="J384" s="34">
        <v>1.2352800021695245</v>
      </c>
      <c r="K384" s="34">
        <v>1.6603574772239593</v>
      </c>
      <c r="L384" s="34">
        <v>1.6445864954259541</v>
      </c>
      <c r="M384" s="75">
        <f t="shared" si="5"/>
        <v>5.7876396420168712</v>
      </c>
    </row>
    <row r="385" spans="1:13" ht="14.25">
      <c r="A385" t="s">
        <v>110</v>
      </c>
      <c r="B385" t="s">
        <v>357</v>
      </c>
      <c r="C385" t="s">
        <v>358</v>
      </c>
      <c r="D385" t="s">
        <v>85</v>
      </c>
      <c r="E385" t="s">
        <v>79</v>
      </c>
      <c r="F385" s="34">
        <v>0</v>
      </c>
      <c r="G385" s="34">
        <v>0</v>
      </c>
      <c r="H385" s="34">
        <v>0</v>
      </c>
      <c r="I385" s="34">
        <v>0</v>
      </c>
      <c r="J385" s="34">
        <v>0</v>
      </c>
      <c r="K385" s="34">
        <v>0</v>
      </c>
      <c r="L385" s="34">
        <v>0</v>
      </c>
      <c r="M385" s="75">
        <f t="shared" si="5"/>
        <v>0</v>
      </c>
    </row>
    <row r="386" spans="1:13" ht="14.25">
      <c r="A386" t="s">
        <v>110</v>
      </c>
      <c r="B386" t="s">
        <v>359</v>
      </c>
      <c r="C386" t="s">
        <v>360</v>
      </c>
      <c r="D386" t="s">
        <v>85</v>
      </c>
      <c r="E386" t="s">
        <v>79</v>
      </c>
      <c r="F386" s="34">
        <v>0</v>
      </c>
      <c r="G386" s="34">
        <v>0</v>
      </c>
      <c r="H386" s="34">
        <v>6.6851114705355092</v>
      </c>
      <c r="I386" s="34">
        <v>13.555157998924621</v>
      </c>
      <c r="J386" s="34">
        <v>18.616155240117294</v>
      </c>
      <c r="K386" s="34">
        <v>17.749061697822569</v>
      </c>
      <c r="L386" s="34">
        <v>16.732885587938696</v>
      </c>
      <c r="M386" s="75">
        <f t="shared" si="5"/>
        <v>73.33837199533869</v>
      </c>
    </row>
    <row r="387" spans="1:13" ht="14.25">
      <c r="A387" t="s">
        <v>110</v>
      </c>
      <c r="B387" t="s">
        <v>361</v>
      </c>
      <c r="C387" t="s">
        <v>362</v>
      </c>
      <c r="D387" t="s">
        <v>85</v>
      </c>
      <c r="E387" t="s">
        <v>79</v>
      </c>
      <c r="F387" s="34">
        <v>0</v>
      </c>
      <c r="G387" s="34">
        <v>0</v>
      </c>
      <c r="H387" s="34">
        <v>0</v>
      </c>
      <c r="I387" s="34">
        <v>0</v>
      </c>
      <c r="J387" s="34">
        <v>0</v>
      </c>
      <c r="K387" s="34">
        <v>0</v>
      </c>
      <c r="L387" s="34">
        <v>0</v>
      </c>
      <c r="M387" s="75">
        <f t="shared" si="5"/>
        <v>0</v>
      </c>
    </row>
    <row r="388" spans="1:13" ht="14.25">
      <c r="A388" t="s">
        <v>110</v>
      </c>
      <c r="B388" t="s">
        <v>363</v>
      </c>
      <c r="C388" t="s">
        <v>364</v>
      </c>
      <c r="D388" t="s">
        <v>85</v>
      </c>
      <c r="E388" t="s">
        <v>79</v>
      </c>
      <c r="F388" s="34">
        <v>0</v>
      </c>
      <c r="G388" s="34">
        <v>0</v>
      </c>
      <c r="H388" s="34">
        <v>0</v>
      </c>
      <c r="I388" s="34">
        <v>0</v>
      </c>
      <c r="J388" s="34">
        <v>0</v>
      </c>
      <c r="K388" s="34">
        <v>0</v>
      </c>
      <c r="L388" s="34">
        <v>0</v>
      </c>
      <c r="M388" s="75">
        <f t="shared" si="5"/>
        <v>0</v>
      </c>
    </row>
    <row r="389" spans="1:13" ht="14.25">
      <c r="A389" t="s">
        <v>110</v>
      </c>
      <c r="B389" t="s">
        <v>365</v>
      </c>
      <c r="C389" t="s">
        <v>366</v>
      </c>
      <c r="D389" t="s">
        <v>85</v>
      </c>
      <c r="E389" t="s">
        <v>79</v>
      </c>
      <c r="F389" s="34">
        <v>0</v>
      </c>
      <c r="G389" s="34">
        <v>0</v>
      </c>
      <c r="H389" s="34">
        <v>27.458748046648008</v>
      </c>
      <c r="I389" s="34">
        <v>1.9257654791695529</v>
      </c>
      <c r="J389" s="34">
        <v>1.8269969222907869</v>
      </c>
      <c r="K389" s="34">
        <v>1.7642623492966263</v>
      </c>
      <c r="L389" s="34">
        <v>1.6999644667373803</v>
      </c>
      <c r="M389" s="75">
        <f t="shared" si="5"/>
        <v>34.675737264142349</v>
      </c>
    </row>
    <row r="390" spans="1:13" ht="14.25">
      <c r="A390" t="s">
        <v>110</v>
      </c>
      <c r="B390" t="s">
        <v>367</v>
      </c>
      <c r="C390" t="s">
        <v>368</v>
      </c>
      <c r="D390" t="s">
        <v>85</v>
      </c>
      <c r="E390" t="s">
        <v>79</v>
      </c>
      <c r="F390" s="34">
        <v>0</v>
      </c>
      <c r="G390" s="34">
        <v>0</v>
      </c>
      <c r="H390" s="34">
        <v>0</v>
      </c>
      <c r="I390" s="34">
        <v>0</v>
      </c>
      <c r="J390" s="34">
        <v>0</v>
      </c>
      <c r="K390" s="34">
        <v>0</v>
      </c>
      <c r="L390" s="34">
        <v>0</v>
      </c>
      <c r="M390" s="75">
        <f t="shared" ref="M390:M453" si="6">SUM(F390:L390)</f>
        <v>0</v>
      </c>
    </row>
    <row r="391" spans="1:13" ht="14.25">
      <c r="A391" t="s">
        <v>110</v>
      </c>
      <c r="B391" t="s">
        <v>369</v>
      </c>
      <c r="C391" t="s">
        <v>370</v>
      </c>
      <c r="D391" t="s">
        <v>85</v>
      </c>
      <c r="E391" t="s">
        <v>79</v>
      </c>
      <c r="F391" s="34">
        <v>0</v>
      </c>
      <c r="G391" s="34">
        <v>0</v>
      </c>
      <c r="H391" s="34">
        <v>60.567979012969225</v>
      </c>
      <c r="I391" s="34">
        <v>52.739265930200837</v>
      </c>
      <c r="J391" s="34">
        <v>46.251185735801791</v>
      </c>
      <c r="K391" s="34">
        <v>40.286600186920822</v>
      </c>
      <c r="L391" s="34">
        <v>33.19437760753538</v>
      </c>
      <c r="M391" s="75">
        <f t="shared" si="6"/>
        <v>233.03940847342807</v>
      </c>
    </row>
    <row r="392" spans="1:13" ht="14.25">
      <c r="A392" t="s">
        <v>111</v>
      </c>
      <c r="B392" t="s">
        <v>285</v>
      </c>
      <c r="C392" t="s">
        <v>286</v>
      </c>
      <c r="D392" t="s">
        <v>85</v>
      </c>
      <c r="E392" t="s">
        <v>79</v>
      </c>
      <c r="F392" s="34">
        <v>11.916020444338045</v>
      </c>
      <c r="G392" s="34">
        <v>44.038203317892318</v>
      </c>
      <c r="H392" s="34">
        <v>187.4005160145592</v>
      </c>
      <c r="I392" s="34">
        <v>244.84518919595769</v>
      </c>
      <c r="J392" s="34">
        <v>248.81429009233452</v>
      </c>
      <c r="K392" s="34">
        <v>416.70250157372396</v>
      </c>
      <c r="L392" s="34">
        <v>650.41034952872656</v>
      </c>
      <c r="M392" s="75">
        <f t="shared" si="6"/>
        <v>1804.1270701675323</v>
      </c>
    </row>
    <row r="393" spans="1:13" ht="14.25">
      <c r="A393" t="s">
        <v>111</v>
      </c>
      <c r="B393" t="s">
        <v>287</v>
      </c>
      <c r="C393" t="s">
        <v>288</v>
      </c>
      <c r="D393" t="s">
        <v>85</v>
      </c>
      <c r="E393" t="s">
        <v>79</v>
      </c>
      <c r="F393" s="34">
        <v>0.38015100000000002</v>
      </c>
      <c r="G393" s="34">
        <v>2.4525791548571551E-2</v>
      </c>
      <c r="H393" s="34">
        <v>0.1861134972883253</v>
      </c>
      <c r="I393" s="34">
        <v>1.2575463679837122</v>
      </c>
      <c r="J393" s="34">
        <v>8.0138263440440921E-2</v>
      </c>
      <c r="K393" s="34">
        <v>7.9943552357412975E-2</v>
      </c>
      <c r="L393" s="34">
        <v>7.9826348192543972E-2</v>
      </c>
      <c r="M393" s="75">
        <f t="shared" si="6"/>
        <v>2.0882448208110067</v>
      </c>
    </row>
    <row r="394" spans="1:13" ht="14.25">
      <c r="A394" t="s">
        <v>111</v>
      </c>
      <c r="B394" t="s">
        <v>289</v>
      </c>
      <c r="C394" t="s">
        <v>290</v>
      </c>
      <c r="D394" t="s">
        <v>85</v>
      </c>
      <c r="E394" t="s">
        <v>79</v>
      </c>
      <c r="F394" s="34">
        <v>4.4913599999999994</v>
      </c>
      <c r="G394" s="34">
        <v>10.593681376681694</v>
      </c>
      <c r="H394" s="34">
        <v>7.3804550687356265</v>
      </c>
      <c r="I394" s="34">
        <v>4.5777595375721063</v>
      </c>
      <c r="J394" s="34">
        <v>0.81714180834172945</v>
      </c>
      <c r="K394" s="34">
        <v>0.81516189779144166</v>
      </c>
      <c r="L394" s="34">
        <v>0.81396688652524629</v>
      </c>
      <c r="M394" s="75">
        <f t="shared" si="6"/>
        <v>29.489526575647847</v>
      </c>
    </row>
    <row r="395" spans="1:13" ht="14.25">
      <c r="A395" t="s">
        <v>111</v>
      </c>
      <c r="B395" t="s">
        <v>291</v>
      </c>
      <c r="C395" t="s">
        <v>292</v>
      </c>
      <c r="D395" t="s">
        <v>85</v>
      </c>
      <c r="E395" t="s">
        <v>79</v>
      </c>
      <c r="F395" s="34">
        <v>0</v>
      </c>
      <c r="G395" s="34">
        <v>0</v>
      </c>
      <c r="H395" s="34">
        <v>1.3197623222815074</v>
      </c>
      <c r="I395" s="34">
        <v>13.127859429098802</v>
      </c>
      <c r="J395" s="34">
        <v>13.047305976524729</v>
      </c>
      <c r="K395" s="34">
        <v>15.541140017819075</v>
      </c>
      <c r="L395" s="34">
        <v>18.014668665538938</v>
      </c>
      <c r="M395" s="75">
        <f t="shared" si="6"/>
        <v>61.050736411263046</v>
      </c>
    </row>
    <row r="396" spans="1:13" ht="14.25">
      <c r="A396" t="s">
        <v>111</v>
      </c>
      <c r="B396" t="s">
        <v>293</v>
      </c>
      <c r="C396" t="s">
        <v>294</v>
      </c>
      <c r="D396" t="s">
        <v>85</v>
      </c>
      <c r="E396" t="s">
        <v>79</v>
      </c>
      <c r="F396" s="34">
        <v>0</v>
      </c>
      <c r="G396" s="34">
        <v>0</v>
      </c>
      <c r="H396" s="34">
        <v>3.3119979297065005</v>
      </c>
      <c r="I396" s="34">
        <v>3.399283017960828</v>
      </c>
      <c r="J396" s="34">
        <v>4.2563057468571115</v>
      </c>
      <c r="K396" s="34">
        <v>4.2463564337570396</v>
      </c>
      <c r="L396" s="34">
        <v>4.3110611110523891</v>
      </c>
      <c r="M396" s="75">
        <f t="shared" si="6"/>
        <v>19.525004239333867</v>
      </c>
    </row>
    <row r="397" spans="1:13" ht="14.25">
      <c r="A397" t="s">
        <v>111</v>
      </c>
      <c r="B397" t="s">
        <v>295</v>
      </c>
      <c r="C397" t="s">
        <v>296</v>
      </c>
      <c r="D397" t="s">
        <v>85</v>
      </c>
      <c r="E397" t="s">
        <v>79</v>
      </c>
      <c r="F397" s="34">
        <v>0</v>
      </c>
      <c r="G397" s="34">
        <v>0</v>
      </c>
      <c r="H397" s="34">
        <v>0</v>
      </c>
      <c r="I397" s="34">
        <v>0</v>
      </c>
      <c r="J397" s="34">
        <v>0</v>
      </c>
      <c r="K397" s="34">
        <v>0</v>
      </c>
      <c r="L397" s="34">
        <v>0</v>
      </c>
      <c r="M397" s="75">
        <f t="shared" si="6"/>
        <v>0</v>
      </c>
    </row>
    <row r="398" spans="1:13" ht="14.25">
      <c r="A398" t="s">
        <v>111</v>
      </c>
      <c r="B398" t="s">
        <v>297</v>
      </c>
      <c r="C398" t="s">
        <v>298</v>
      </c>
      <c r="D398" t="s">
        <v>85</v>
      </c>
      <c r="E398" t="s">
        <v>79</v>
      </c>
      <c r="F398" s="34">
        <v>1.0316656380375426</v>
      </c>
      <c r="G398" s="34">
        <v>5.517902703678371</v>
      </c>
      <c r="H398" s="34">
        <v>86.381163835229174</v>
      </c>
      <c r="I398" s="34">
        <v>102.11905825953424</v>
      </c>
      <c r="J398" s="34">
        <v>99.042039259105948</v>
      </c>
      <c r="K398" s="34">
        <v>98.536359051941403</v>
      </c>
      <c r="L398" s="34">
        <v>111.37205839266021</v>
      </c>
      <c r="M398" s="75">
        <f t="shared" si="6"/>
        <v>504.0002471401869</v>
      </c>
    </row>
    <row r="399" spans="1:13" ht="14.25">
      <c r="A399" t="s">
        <v>111</v>
      </c>
      <c r="B399" t="s">
        <v>299</v>
      </c>
      <c r="C399" t="s">
        <v>300</v>
      </c>
      <c r="D399" t="s">
        <v>85</v>
      </c>
      <c r="E399" t="s">
        <v>79</v>
      </c>
      <c r="F399" s="34">
        <v>8.9390000000000008E-3</v>
      </c>
      <c r="G399" s="34">
        <v>1.9904228689221265E-3</v>
      </c>
      <c r="H399" s="34">
        <v>0.20249239147779191</v>
      </c>
      <c r="I399" s="34">
        <v>0.83093027490597859</v>
      </c>
      <c r="J399" s="34">
        <v>1.8033684398513947</v>
      </c>
      <c r="K399" s="34">
        <v>4.5393579999622551</v>
      </c>
      <c r="L399" s="34">
        <v>3.9656658760034582</v>
      </c>
      <c r="M399" s="75">
        <f t="shared" si="6"/>
        <v>11.352744405069801</v>
      </c>
    </row>
    <row r="400" spans="1:13" ht="14.25">
      <c r="A400" t="s">
        <v>111</v>
      </c>
      <c r="B400" t="s">
        <v>301</v>
      </c>
      <c r="C400" t="s">
        <v>302</v>
      </c>
      <c r="D400" t="s">
        <v>85</v>
      </c>
      <c r="E400" t="s">
        <v>79</v>
      </c>
      <c r="F400" s="34">
        <v>0.187781</v>
      </c>
      <c r="G400" s="34">
        <v>0.73236017123694497</v>
      </c>
      <c r="H400" s="34">
        <v>3.5682039109949657</v>
      </c>
      <c r="I400" s="34">
        <v>3.3170622687451337</v>
      </c>
      <c r="J400" s="34">
        <v>1.3480218204322776</v>
      </c>
      <c r="K400" s="34">
        <v>0.58411316842161831</v>
      </c>
      <c r="L400" s="34">
        <v>0.10626594899706766</v>
      </c>
      <c r="M400" s="75">
        <f t="shared" si="6"/>
        <v>9.8438082888280078</v>
      </c>
    </row>
    <row r="401" spans="1:13" ht="14.25">
      <c r="A401" t="s">
        <v>111</v>
      </c>
      <c r="B401" t="s">
        <v>303</v>
      </c>
      <c r="C401" t="s">
        <v>304</v>
      </c>
      <c r="D401" t="s">
        <v>85</v>
      </c>
      <c r="E401" t="s">
        <v>79</v>
      </c>
      <c r="F401" s="34">
        <v>0.14550772731470621</v>
      </c>
      <c r="G401" s="34">
        <v>5.6983888497954149</v>
      </c>
      <c r="H401" s="34">
        <v>4.4692495013276403</v>
      </c>
      <c r="I401" s="34">
        <v>5.7067804959144048</v>
      </c>
      <c r="J401" s="34">
        <v>10.487636733161548</v>
      </c>
      <c r="K401" s="34">
        <v>30.40561604695921</v>
      </c>
      <c r="L401" s="34">
        <v>119.92402162638672</v>
      </c>
      <c r="M401" s="75">
        <f t="shared" si="6"/>
        <v>176.83720098085965</v>
      </c>
    </row>
    <row r="402" spans="1:13" ht="14.25">
      <c r="A402" t="s">
        <v>111</v>
      </c>
      <c r="B402" t="s">
        <v>305</v>
      </c>
      <c r="C402" t="s">
        <v>306</v>
      </c>
      <c r="D402" t="s">
        <v>85</v>
      </c>
      <c r="E402" t="s">
        <v>79</v>
      </c>
      <c r="F402" s="34">
        <v>0</v>
      </c>
      <c r="G402" s="34">
        <v>0</v>
      </c>
      <c r="H402" s="34">
        <v>2.3814164784089678</v>
      </c>
      <c r="I402" s="34">
        <v>1.9617110834504488</v>
      </c>
      <c r="J402" s="34">
        <v>0</v>
      </c>
      <c r="K402" s="34">
        <v>0</v>
      </c>
      <c r="L402" s="34">
        <v>0</v>
      </c>
      <c r="M402" s="75">
        <f t="shared" si="6"/>
        <v>4.3431275618594167</v>
      </c>
    </row>
    <row r="403" spans="1:13" ht="14.25">
      <c r="A403" t="s">
        <v>111</v>
      </c>
      <c r="B403" t="s">
        <v>307</v>
      </c>
      <c r="C403" t="s">
        <v>308</v>
      </c>
      <c r="D403" t="s">
        <v>85</v>
      </c>
      <c r="E403" t="s">
        <v>79</v>
      </c>
      <c r="F403" s="34">
        <v>3.6070068145276464</v>
      </c>
      <c r="G403" s="34">
        <v>14.412103008987163</v>
      </c>
      <c r="H403" s="34">
        <v>17.978407291384759</v>
      </c>
      <c r="I403" s="34">
        <v>42.734608966619653</v>
      </c>
      <c r="J403" s="34">
        <v>68.578001147996915</v>
      </c>
      <c r="K403" s="34">
        <v>192.42514306283724</v>
      </c>
      <c r="L403" s="34">
        <v>272.9410469804501</v>
      </c>
      <c r="M403" s="75">
        <f t="shared" si="6"/>
        <v>612.67631727280343</v>
      </c>
    </row>
    <row r="404" spans="1:13" ht="14.25">
      <c r="A404" t="s">
        <v>111</v>
      </c>
      <c r="B404" t="s">
        <v>309</v>
      </c>
      <c r="C404" t="s">
        <v>310</v>
      </c>
      <c r="D404" t="s">
        <v>85</v>
      </c>
      <c r="E404" t="s">
        <v>79</v>
      </c>
      <c r="F404" s="34">
        <v>9.0441000000000011E-3</v>
      </c>
      <c r="G404" s="34">
        <v>0</v>
      </c>
      <c r="H404" s="34">
        <v>0.13483098090379347</v>
      </c>
      <c r="I404" s="34">
        <v>0.135933249426751</v>
      </c>
      <c r="J404" s="34">
        <v>0.13577416911794518</v>
      </c>
      <c r="K404" s="34">
        <v>1.0835634143650386</v>
      </c>
      <c r="L404" s="34">
        <v>1.3060187104407532</v>
      </c>
      <c r="M404" s="75">
        <f t="shared" si="6"/>
        <v>2.8051646242542816</v>
      </c>
    </row>
    <row r="405" spans="1:13" ht="14.25">
      <c r="A405" t="s">
        <v>111</v>
      </c>
      <c r="B405" t="s">
        <v>311</v>
      </c>
      <c r="C405" t="s">
        <v>312</v>
      </c>
      <c r="D405" t="s">
        <v>85</v>
      </c>
      <c r="E405" t="s">
        <v>79</v>
      </c>
      <c r="F405" s="34">
        <v>3.092462150062442E-2</v>
      </c>
      <c r="G405" s="34">
        <v>1.1719064845881499</v>
      </c>
      <c r="H405" s="34">
        <v>2.4647325165835534</v>
      </c>
      <c r="I405" s="34">
        <v>4.5157656326973017</v>
      </c>
      <c r="J405" s="34">
        <v>6.9923613334624024</v>
      </c>
      <c r="K405" s="34">
        <v>17.270349481161873</v>
      </c>
      <c r="L405" s="34">
        <v>21.447790690003082</v>
      </c>
      <c r="M405" s="75">
        <f t="shared" si="6"/>
        <v>53.893830759996987</v>
      </c>
    </row>
    <row r="406" spans="1:13" ht="14.25">
      <c r="A406" t="s">
        <v>111</v>
      </c>
      <c r="B406" t="s">
        <v>313</v>
      </c>
      <c r="C406" t="s">
        <v>314</v>
      </c>
      <c r="D406" t="s">
        <v>85</v>
      </c>
      <c r="E406" t="s">
        <v>79</v>
      </c>
      <c r="F406" s="34">
        <v>0</v>
      </c>
      <c r="G406" s="34">
        <v>0</v>
      </c>
      <c r="H406" s="34">
        <v>0</v>
      </c>
      <c r="I406" s="34">
        <v>0</v>
      </c>
      <c r="J406" s="34">
        <v>0</v>
      </c>
      <c r="K406" s="34">
        <v>0</v>
      </c>
      <c r="L406" s="34">
        <v>0</v>
      </c>
      <c r="M406" s="75">
        <f t="shared" si="6"/>
        <v>0</v>
      </c>
    </row>
    <row r="407" spans="1:13" ht="14.25">
      <c r="A407" t="s">
        <v>111</v>
      </c>
      <c r="B407" t="s">
        <v>315</v>
      </c>
      <c r="C407" t="s">
        <v>316</v>
      </c>
      <c r="D407" t="s">
        <v>85</v>
      </c>
      <c r="E407" t="s">
        <v>79</v>
      </c>
      <c r="F407" s="34">
        <v>0</v>
      </c>
      <c r="G407" s="34">
        <v>0</v>
      </c>
      <c r="H407" s="34">
        <v>0</v>
      </c>
      <c r="I407" s="34">
        <v>0</v>
      </c>
      <c r="J407" s="34">
        <v>0</v>
      </c>
      <c r="K407" s="34">
        <v>0</v>
      </c>
      <c r="L407" s="34">
        <v>0</v>
      </c>
      <c r="M407" s="75">
        <f t="shared" si="6"/>
        <v>0</v>
      </c>
    </row>
    <row r="408" spans="1:13" ht="14.25">
      <c r="A408" t="s">
        <v>111</v>
      </c>
      <c r="B408" t="s">
        <v>317</v>
      </c>
      <c r="C408" t="s">
        <v>318</v>
      </c>
      <c r="D408" t="s">
        <v>85</v>
      </c>
      <c r="E408" t="s">
        <v>79</v>
      </c>
      <c r="F408" s="34">
        <v>0</v>
      </c>
      <c r="G408" s="34">
        <v>0</v>
      </c>
      <c r="H408" s="34">
        <v>0</v>
      </c>
      <c r="I408" s="34">
        <v>0</v>
      </c>
      <c r="J408" s="34">
        <v>0</v>
      </c>
      <c r="K408" s="34">
        <v>0</v>
      </c>
      <c r="L408" s="34">
        <v>0</v>
      </c>
      <c r="M408" s="75">
        <f t="shared" si="6"/>
        <v>0</v>
      </c>
    </row>
    <row r="409" spans="1:13" ht="14.25">
      <c r="A409" t="s">
        <v>111</v>
      </c>
      <c r="B409" t="s">
        <v>319</v>
      </c>
      <c r="C409" t="s">
        <v>320</v>
      </c>
      <c r="D409" t="s">
        <v>85</v>
      </c>
      <c r="E409" t="s">
        <v>79</v>
      </c>
      <c r="F409" s="34">
        <v>0</v>
      </c>
      <c r="G409" s="34">
        <v>0</v>
      </c>
      <c r="H409" s="34">
        <v>1.0796426203702549</v>
      </c>
      <c r="I409" s="34">
        <v>1.7417559789324912</v>
      </c>
      <c r="J409" s="34">
        <v>1.6211308015596682</v>
      </c>
      <c r="K409" s="34">
        <v>0.72219308605663712</v>
      </c>
      <c r="L409" s="34">
        <v>1.6435792386344346</v>
      </c>
      <c r="M409" s="75">
        <f t="shared" si="6"/>
        <v>6.8083017255534868</v>
      </c>
    </row>
    <row r="410" spans="1:13" ht="14.25">
      <c r="A410" t="s">
        <v>111</v>
      </c>
      <c r="B410" t="s">
        <v>321</v>
      </c>
      <c r="C410" t="s">
        <v>322</v>
      </c>
      <c r="D410" t="s">
        <v>85</v>
      </c>
      <c r="E410" t="s">
        <v>79</v>
      </c>
      <c r="F410" s="34">
        <v>0</v>
      </c>
      <c r="G410" s="34">
        <v>0</v>
      </c>
      <c r="H410" s="34">
        <v>1.0603862725732891</v>
      </c>
      <c r="I410" s="34">
        <v>2.5006428069619009</v>
      </c>
      <c r="J410" s="34">
        <v>3.6632685957708033</v>
      </c>
      <c r="K410" s="34">
        <v>1.5557800431459921</v>
      </c>
      <c r="L410" s="34">
        <v>0.19187229341225348</v>
      </c>
      <c r="M410" s="75">
        <f t="shared" si="6"/>
        <v>8.9719500118642372</v>
      </c>
    </row>
    <row r="411" spans="1:13" ht="14.25">
      <c r="A411" t="s">
        <v>111</v>
      </c>
      <c r="B411" t="s">
        <v>323</v>
      </c>
      <c r="C411" t="s">
        <v>324</v>
      </c>
      <c r="D411" t="s">
        <v>85</v>
      </c>
      <c r="E411" t="s">
        <v>79</v>
      </c>
      <c r="F411" s="34">
        <v>0</v>
      </c>
      <c r="G411" s="34">
        <v>0</v>
      </c>
      <c r="H411" s="34">
        <v>0</v>
      </c>
      <c r="I411" s="34">
        <v>0</v>
      </c>
      <c r="J411" s="34">
        <v>0</v>
      </c>
      <c r="K411" s="34">
        <v>0</v>
      </c>
      <c r="L411" s="34">
        <v>0</v>
      </c>
      <c r="M411" s="75">
        <f t="shared" si="6"/>
        <v>0</v>
      </c>
    </row>
    <row r="412" spans="1:13" ht="14.25">
      <c r="A412" t="s">
        <v>111</v>
      </c>
      <c r="B412" t="s">
        <v>325</v>
      </c>
      <c r="C412" t="s">
        <v>326</v>
      </c>
      <c r="D412" t="s">
        <v>85</v>
      </c>
      <c r="E412" t="s">
        <v>79</v>
      </c>
      <c r="F412" s="34">
        <v>0</v>
      </c>
      <c r="G412" s="34">
        <v>0</v>
      </c>
      <c r="H412" s="34">
        <v>0</v>
      </c>
      <c r="I412" s="34">
        <v>0</v>
      </c>
      <c r="J412" s="34">
        <v>0</v>
      </c>
      <c r="K412" s="34">
        <v>0</v>
      </c>
      <c r="L412" s="34">
        <v>0</v>
      </c>
      <c r="M412" s="75">
        <f t="shared" si="6"/>
        <v>0</v>
      </c>
    </row>
    <row r="413" spans="1:13" ht="14.25">
      <c r="A413" t="s">
        <v>111</v>
      </c>
      <c r="B413" t="s">
        <v>327</v>
      </c>
      <c r="C413" t="s">
        <v>328</v>
      </c>
      <c r="D413" t="s">
        <v>85</v>
      </c>
      <c r="E413" t="s">
        <v>79</v>
      </c>
      <c r="F413" s="34">
        <v>2.5501499999999996E-2</v>
      </c>
      <c r="G413" s="34">
        <v>3.2314714319237624E-2</v>
      </c>
      <c r="H413" s="34">
        <v>0.66158029458646728</v>
      </c>
      <c r="I413" s="34">
        <v>0.54234625849336704</v>
      </c>
      <c r="J413" s="34">
        <v>0.69184330409100958</v>
      </c>
      <c r="K413" s="34">
        <v>0.69016808070716562</v>
      </c>
      <c r="L413" s="34">
        <v>0.52934938942308973</v>
      </c>
      <c r="M413" s="75">
        <f t="shared" si="6"/>
        <v>3.1731035416203368</v>
      </c>
    </row>
    <row r="414" spans="1:13" ht="14.25">
      <c r="A414" t="s">
        <v>111</v>
      </c>
      <c r="B414" t="s">
        <v>329</v>
      </c>
      <c r="C414" t="s">
        <v>330</v>
      </c>
      <c r="D414" t="s">
        <v>85</v>
      </c>
      <c r="E414" t="s">
        <v>79</v>
      </c>
      <c r="F414" s="34">
        <v>1.9981390429575248</v>
      </c>
      <c r="G414" s="34">
        <v>5.7832695116823221</v>
      </c>
      <c r="H414" s="34">
        <v>12.261865114108206</v>
      </c>
      <c r="I414" s="34">
        <v>8.6122908837637464</v>
      </c>
      <c r="J414" s="34">
        <v>3.794116342367257</v>
      </c>
      <c r="K414" s="34">
        <v>2.730552179758583</v>
      </c>
      <c r="L414" s="34">
        <v>2.7192066324299455</v>
      </c>
      <c r="M414" s="75">
        <f t="shared" si="6"/>
        <v>37.899439707067579</v>
      </c>
    </row>
    <row r="415" spans="1:13" ht="14.25">
      <c r="A415" t="s">
        <v>111</v>
      </c>
      <c r="B415" t="s">
        <v>331</v>
      </c>
      <c r="C415" t="s">
        <v>332</v>
      </c>
      <c r="D415" t="s">
        <v>85</v>
      </c>
      <c r="E415" t="s">
        <v>79</v>
      </c>
      <c r="F415" s="34">
        <v>0</v>
      </c>
      <c r="G415" s="34">
        <v>0</v>
      </c>
      <c r="H415" s="34">
        <v>0</v>
      </c>
      <c r="I415" s="34">
        <v>0</v>
      </c>
      <c r="J415" s="34">
        <v>0</v>
      </c>
      <c r="K415" s="34">
        <v>0</v>
      </c>
      <c r="L415" s="34">
        <v>0</v>
      </c>
      <c r="M415" s="75">
        <f t="shared" si="6"/>
        <v>0</v>
      </c>
    </row>
    <row r="416" spans="1:13" ht="14.25">
      <c r="A416" t="s">
        <v>111</v>
      </c>
      <c r="B416" t="s">
        <v>333</v>
      </c>
      <c r="C416" t="s">
        <v>334</v>
      </c>
      <c r="D416" t="s">
        <v>85</v>
      </c>
      <c r="E416" t="s">
        <v>79</v>
      </c>
      <c r="F416" s="34">
        <v>0</v>
      </c>
      <c r="G416" s="34">
        <v>0</v>
      </c>
      <c r="H416" s="34">
        <v>0</v>
      </c>
      <c r="I416" s="34">
        <v>0</v>
      </c>
      <c r="J416" s="34">
        <v>0</v>
      </c>
      <c r="K416" s="34">
        <v>0</v>
      </c>
      <c r="L416" s="34">
        <v>0</v>
      </c>
      <c r="M416" s="75">
        <f t="shared" si="6"/>
        <v>0</v>
      </c>
    </row>
    <row r="417" spans="1:13" ht="14.25">
      <c r="A417" t="s">
        <v>111</v>
      </c>
      <c r="B417" t="s">
        <v>335</v>
      </c>
      <c r="C417" t="s">
        <v>336</v>
      </c>
      <c r="D417" t="s">
        <v>85</v>
      </c>
      <c r="E417" t="s">
        <v>79</v>
      </c>
      <c r="F417" s="34">
        <v>0</v>
      </c>
      <c r="G417" s="34">
        <v>0</v>
      </c>
      <c r="H417" s="34">
        <v>0</v>
      </c>
      <c r="I417" s="34">
        <v>0</v>
      </c>
      <c r="J417" s="34">
        <v>0.45404662220031755</v>
      </c>
      <c r="K417" s="34">
        <v>2.5986089312868539</v>
      </c>
      <c r="L417" s="34">
        <v>3.8083445490517307</v>
      </c>
      <c r="M417" s="75">
        <f t="shared" si="6"/>
        <v>6.8610001025389025</v>
      </c>
    </row>
    <row r="418" spans="1:13" ht="14.25">
      <c r="A418" t="s">
        <v>111</v>
      </c>
      <c r="B418" t="s">
        <v>337</v>
      </c>
      <c r="C418" t="s">
        <v>338</v>
      </c>
      <c r="D418" t="s">
        <v>85</v>
      </c>
      <c r="E418" t="s">
        <v>79</v>
      </c>
      <c r="F418" s="34">
        <v>0</v>
      </c>
      <c r="G418" s="34">
        <v>0</v>
      </c>
      <c r="H418" s="34">
        <v>0</v>
      </c>
      <c r="I418" s="34">
        <v>0</v>
      </c>
      <c r="J418" s="34">
        <v>0</v>
      </c>
      <c r="K418" s="34">
        <v>0</v>
      </c>
      <c r="L418" s="34">
        <v>0</v>
      </c>
      <c r="M418" s="75">
        <f t="shared" si="6"/>
        <v>0</v>
      </c>
    </row>
    <row r="419" spans="1:13" ht="14.25">
      <c r="A419" t="s">
        <v>111</v>
      </c>
      <c r="B419" t="s">
        <v>339</v>
      </c>
      <c r="C419" t="s">
        <v>340</v>
      </c>
      <c r="D419" t="s">
        <v>85</v>
      </c>
      <c r="E419" t="s">
        <v>79</v>
      </c>
      <c r="F419" s="34">
        <v>0</v>
      </c>
      <c r="G419" s="34">
        <v>0</v>
      </c>
      <c r="H419" s="34">
        <v>0</v>
      </c>
      <c r="I419" s="34">
        <v>0</v>
      </c>
      <c r="J419" s="34">
        <v>0</v>
      </c>
      <c r="K419" s="34">
        <v>0</v>
      </c>
      <c r="L419" s="34">
        <v>0</v>
      </c>
      <c r="M419" s="75">
        <f t="shared" si="6"/>
        <v>0</v>
      </c>
    </row>
    <row r="420" spans="1:13" ht="14.25">
      <c r="A420" t="s">
        <v>111</v>
      </c>
      <c r="B420" t="s">
        <v>341</v>
      </c>
      <c r="C420" t="s">
        <v>342</v>
      </c>
      <c r="D420" t="s">
        <v>85</v>
      </c>
      <c r="E420" t="s">
        <v>79</v>
      </c>
      <c r="F420" s="34">
        <v>0</v>
      </c>
      <c r="G420" s="34">
        <v>0</v>
      </c>
      <c r="H420" s="34">
        <v>0</v>
      </c>
      <c r="I420" s="34">
        <v>0</v>
      </c>
      <c r="J420" s="34">
        <v>0</v>
      </c>
      <c r="K420" s="34">
        <v>0</v>
      </c>
      <c r="L420" s="34">
        <v>0</v>
      </c>
      <c r="M420" s="75">
        <f t="shared" si="6"/>
        <v>0</v>
      </c>
    </row>
    <row r="421" spans="1:13" ht="14.25">
      <c r="A421" t="s">
        <v>111</v>
      </c>
      <c r="B421" t="s">
        <v>343</v>
      </c>
      <c r="C421" t="s">
        <v>344</v>
      </c>
      <c r="D421" t="s">
        <v>85</v>
      </c>
      <c r="E421" t="s">
        <v>79</v>
      </c>
      <c r="F421" s="34">
        <v>0</v>
      </c>
      <c r="G421" s="34">
        <v>0</v>
      </c>
      <c r="H421" s="34">
        <v>0</v>
      </c>
      <c r="I421" s="34">
        <v>5.841559689222759</v>
      </c>
      <c r="J421" s="34">
        <v>0.27589675947496933</v>
      </c>
      <c r="K421" s="34">
        <v>11.907023709600489</v>
      </c>
      <c r="L421" s="34">
        <v>24.04518142328838</v>
      </c>
      <c r="M421" s="75">
        <f t="shared" si="6"/>
        <v>42.069661581586601</v>
      </c>
    </row>
    <row r="422" spans="1:13" ht="14.25">
      <c r="A422" t="s">
        <v>111</v>
      </c>
      <c r="B422" t="s">
        <v>345</v>
      </c>
      <c r="C422" t="s">
        <v>346</v>
      </c>
      <c r="D422" t="s">
        <v>85</v>
      </c>
      <c r="E422" t="s">
        <v>79</v>
      </c>
      <c r="F422" s="34">
        <v>0</v>
      </c>
      <c r="G422" s="34">
        <v>0</v>
      </c>
      <c r="H422" s="34">
        <v>0</v>
      </c>
      <c r="I422" s="34">
        <v>0</v>
      </c>
      <c r="J422" s="34">
        <v>0</v>
      </c>
      <c r="K422" s="34">
        <v>0</v>
      </c>
      <c r="L422" s="34">
        <v>0</v>
      </c>
      <c r="M422" s="75">
        <f t="shared" si="6"/>
        <v>0</v>
      </c>
    </row>
    <row r="423" spans="1:13" ht="14.25">
      <c r="A423" t="s">
        <v>111</v>
      </c>
      <c r="B423" t="s">
        <v>347</v>
      </c>
      <c r="C423" t="s">
        <v>348</v>
      </c>
      <c r="D423" t="s">
        <v>85</v>
      </c>
      <c r="E423" t="s">
        <v>79</v>
      </c>
      <c r="F423" s="34">
        <v>0</v>
      </c>
      <c r="G423" s="34">
        <v>0</v>
      </c>
      <c r="H423" s="34">
        <v>0</v>
      </c>
      <c r="I423" s="34">
        <v>0</v>
      </c>
      <c r="J423" s="34">
        <v>0</v>
      </c>
      <c r="K423" s="34">
        <v>0</v>
      </c>
      <c r="L423" s="34">
        <v>0</v>
      </c>
      <c r="M423" s="75">
        <f t="shared" si="6"/>
        <v>0</v>
      </c>
    </row>
    <row r="424" spans="1:13" ht="14.25">
      <c r="A424" t="s">
        <v>111</v>
      </c>
      <c r="B424" t="s">
        <v>349</v>
      </c>
      <c r="C424" t="s">
        <v>350</v>
      </c>
      <c r="D424" t="s">
        <v>85</v>
      </c>
      <c r="E424" t="s">
        <v>79</v>
      </c>
      <c r="F424" s="34">
        <v>0</v>
      </c>
      <c r="G424" s="34">
        <v>0</v>
      </c>
      <c r="H424" s="34">
        <v>0</v>
      </c>
      <c r="I424" s="34">
        <v>0</v>
      </c>
      <c r="J424" s="34">
        <v>0</v>
      </c>
      <c r="K424" s="34">
        <v>0</v>
      </c>
      <c r="L424" s="34">
        <v>0</v>
      </c>
      <c r="M424" s="75">
        <f t="shared" si="6"/>
        <v>0</v>
      </c>
    </row>
    <row r="425" spans="1:13" ht="14.25">
      <c r="A425" t="s">
        <v>111</v>
      </c>
      <c r="B425" t="s">
        <v>351</v>
      </c>
      <c r="C425" t="s">
        <v>352</v>
      </c>
      <c r="D425" t="s">
        <v>85</v>
      </c>
      <c r="E425" t="s">
        <v>79</v>
      </c>
      <c r="F425" s="34">
        <v>0</v>
      </c>
      <c r="G425" s="34">
        <v>0</v>
      </c>
      <c r="H425" s="34">
        <v>0</v>
      </c>
      <c r="I425" s="34">
        <v>0</v>
      </c>
      <c r="J425" s="34">
        <v>0</v>
      </c>
      <c r="K425" s="34">
        <v>0</v>
      </c>
      <c r="L425" s="34">
        <v>0</v>
      </c>
      <c r="M425" s="75">
        <f t="shared" si="6"/>
        <v>0</v>
      </c>
    </row>
    <row r="426" spans="1:13" ht="14.25">
      <c r="A426" t="s">
        <v>111</v>
      </c>
      <c r="B426" t="s">
        <v>353</v>
      </c>
      <c r="C426" t="s">
        <v>354</v>
      </c>
      <c r="D426" t="s">
        <v>85</v>
      </c>
      <c r="E426" t="s">
        <v>79</v>
      </c>
      <c r="F426" s="34">
        <v>0</v>
      </c>
      <c r="G426" s="34">
        <v>0</v>
      </c>
      <c r="H426" s="34">
        <v>32.126876979462402</v>
      </c>
      <c r="I426" s="34">
        <v>31.367323937949855</v>
      </c>
      <c r="J426" s="34">
        <v>16.706853893814163</v>
      </c>
      <c r="K426" s="34">
        <v>7.8782749434156631</v>
      </c>
      <c r="L426" s="34">
        <v>31.412284298697038</v>
      </c>
      <c r="M426" s="75">
        <f t="shared" si="6"/>
        <v>119.49161405333911</v>
      </c>
    </row>
    <row r="427" spans="1:13" ht="14.25">
      <c r="A427" t="s">
        <v>111</v>
      </c>
      <c r="B427" t="s">
        <v>355</v>
      </c>
      <c r="C427" t="s">
        <v>356</v>
      </c>
      <c r="D427" t="s">
        <v>85</v>
      </c>
      <c r="E427" t="s">
        <v>79</v>
      </c>
      <c r="F427" s="34">
        <v>0</v>
      </c>
      <c r="G427" s="34">
        <v>0</v>
      </c>
      <c r="H427" s="34">
        <v>0.74270032323586832</v>
      </c>
      <c r="I427" s="34">
        <v>0.74246814216787593</v>
      </c>
      <c r="J427" s="34">
        <v>0.74160158864905656</v>
      </c>
      <c r="K427" s="34">
        <v>0.73980551468104661</v>
      </c>
      <c r="L427" s="34">
        <v>0.73872107790545549</v>
      </c>
      <c r="M427" s="75">
        <f t="shared" si="6"/>
        <v>3.7052966466393027</v>
      </c>
    </row>
    <row r="428" spans="1:13" ht="14.25">
      <c r="A428" t="s">
        <v>111</v>
      </c>
      <c r="B428" t="s">
        <v>357</v>
      </c>
      <c r="C428" t="s">
        <v>358</v>
      </c>
      <c r="D428" t="s">
        <v>85</v>
      </c>
      <c r="E428" t="s">
        <v>79</v>
      </c>
      <c r="F428" s="34">
        <v>0</v>
      </c>
      <c r="G428" s="34">
        <v>0</v>
      </c>
      <c r="H428" s="34">
        <v>0</v>
      </c>
      <c r="I428" s="34">
        <v>0</v>
      </c>
      <c r="J428" s="34">
        <v>0</v>
      </c>
      <c r="K428" s="34">
        <v>0</v>
      </c>
      <c r="L428" s="34">
        <v>0</v>
      </c>
      <c r="M428" s="75">
        <f t="shared" si="6"/>
        <v>0</v>
      </c>
    </row>
    <row r="429" spans="1:13" ht="14.25">
      <c r="A429" t="s">
        <v>111</v>
      </c>
      <c r="B429" t="s">
        <v>359</v>
      </c>
      <c r="C429" t="s">
        <v>360</v>
      </c>
      <c r="D429" t="s">
        <v>85</v>
      </c>
      <c r="E429" t="s">
        <v>79</v>
      </c>
      <c r="F429" s="34">
        <v>0</v>
      </c>
      <c r="G429" s="34">
        <v>6.9760282505531984E-2</v>
      </c>
      <c r="H429" s="34">
        <v>1.8730779951476229</v>
      </c>
      <c r="I429" s="34">
        <v>1.9525795972677318</v>
      </c>
      <c r="J429" s="34">
        <v>1.7132749496967383</v>
      </c>
      <c r="K429" s="34">
        <v>1.7305286856842224</v>
      </c>
      <c r="L429" s="34">
        <v>1.8047275377151364</v>
      </c>
      <c r="M429" s="75">
        <f t="shared" si="6"/>
        <v>9.1439490480169834</v>
      </c>
    </row>
    <row r="430" spans="1:13" ht="14.25">
      <c r="A430" t="s">
        <v>111</v>
      </c>
      <c r="B430" t="s">
        <v>361</v>
      </c>
      <c r="C430" t="s">
        <v>362</v>
      </c>
      <c r="D430" t="s">
        <v>85</v>
      </c>
      <c r="E430" t="s">
        <v>79</v>
      </c>
      <c r="F430" s="34">
        <v>0</v>
      </c>
      <c r="G430" s="34">
        <v>0</v>
      </c>
      <c r="H430" s="34">
        <v>0</v>
      </c>
      <c r="I430" s="34">
        <v>0</v>
      </c>
      <c r="J430" s="34">
        <v>0</v>
      </c>
      <c r="K430" s="34">
        <v>0</v>
      </c>
      <c r="L430" s="34">
        <v>0</v>
      </c>
      <c r="M430" s="75">
        <f t="shared" si="6"/>
        <v>0</v>
      </c>
    </row>
    <row r="431" spans="1:13" ht="14.25">
      <c r="A431" t="s">
        <v>111</v>
      </c>
      <c r="B431" t="s">
        <v>363</v>
      </c>
      <c r="C431" t="s">
        <v>364</v>
      </c>
      <c r="D431" t="s">
        <v>85</v>
      </c>
      <c r="E431" t="s">
        <v>79</v>
      </c>
      <c r="F431" s="34">
        <v>0</v>
      </c>
      <c r="G431" s="34">
        <v>0</v>
      </c>
      <c r="H431" s="34">
        <v>0</v>
      </c>
      <c r="I431" s="34">
        <v>0</v>
      </c>
      <c r="J431" s="34">
        <v>0</v>
      </c>
      <c r="K431" s="34">
        <v>0</v>
      </c>
      <c r="L431" s="34">
        <v>0</v>
      </c>
      <c r="M431" s="75">
        <f t="shared" si="6"/>
        <v>0</v>
      </c>
    </row>
    <row r="432" spans="1:13" ht="14.25">
      <c r="A432" t="s">
        <v>111</v>
      </c>
      <c r="B432" t="s">
        <v>365</v>
      </c>
      <c r="C432" t="s">
        <v>366</v>
      </c>
      <c r="D432" t="s">
        <v>85</v>
      </c>
      <c r="E432" t="s">
        <v>79</v>
      </c>
      <c r="F432" s="34">
        <v>0</v>
      </c>
      <c r="G432" s="34">
        <v>0</v>
      </c>
      <c r="H432" s="34">
        <v>0.737109273295112</v>
      </c>
      <c r="I432" s="34">
        <v>0.11577965860238483</v>
      </c>
      <c r="J432" s="34">
        <v>0.89241230263919191</v>
      </c>
      <c r="K432" s="34">
        <v>0.21710953444327291</v>
      </c>
      <c r="L432" s="34">
        <v>0.2167911623681692</v>
      </c>
      <c r="M432" s="75">
        <f t="shared" si="6"/>
        <v>2.179201931348131</v>
      </c>
    </row>
    <row r="433" spans="1:13" ht="14.25">
      <c r="A433" t="s">
        <v>111</v>
      </c>
      <c r="B433" t="s">
        <v>367</v>
      </c>
      <c r="C433" t="s">
        <v>368</v>
      </c>
      <c r="D433" t="s">
        <v>85</v>
      </c>
      <c r="E433" t="s">
        <v>79</v>
      </c>
      <c r="F433" s="34">
        <v>0</v>
      </c>
      <c r="G433" s="34">
        <v>0</v>
      </c>
      <c r="H433" s="34">
        <v>8.8497325179543285E-2</v>
      </c>
      <c r="I433" s="34">
        <v>0.10324842206197177</v>
      </c>
      <c r="J433" s="34">
        <v>0.14936540568624884</v>
      </c>
      <c r="K433" s="34">
        <v>0.39476665736126193</v>
      </c>
      <c r="L433" s="34">
        <v>0.44358161059150986</v>
      </c>
      <c r="M433" s="75">
        <f t="shared" si="6"/>
        <v>1.1794594208805356</v>
      </c>
    </row>
    <row r="434" spans="1:13" ht="14.25">
      <c r="A434" t="s">
        <v>111</v>
      </c>
      <c r="B434" t="s">
        <v>369</v>
      </c>
      <c r="C434" t="s">
        <v>370</v>
      </c>
      <c r="D434" t="s">
        <v>85</v>
      </c>
      <c r="E434" t="s">
        <v>79</v>
      </c>
      <c r="F434" s="34">
        <v>0</v>
      </c>
      <c r="G434" s="34">
        <v>0</v>
      </c>
      <c r="H434" s="34">
        <v>6.8329754037935482</v>
      </c>
      <c r="I434" s="34">
        <v>7.4839165481399856</v>
      </c>
      <c r="J434" s="34">
        <v>11.365406139608371</v>
      </c>
      <c r="K434" s="34">
        <v>19.853607391724896</v>
      </c>
      <c r="L434" s="34">
        <v>28.41734039047444</v>
      </c>
      <c r="M434" s="75">
        <f t="shared" si="6"/>
        <v>73.953245873741238</v>
      </c>
    </row>
    <row r="435" spans="1:13" ht="14.25">
      <c r="A435" t="s">
        <v>112</v>
      </c>
      <c r="B435" t="s">
        <v>285</v>
      </c>
      <c r="C435" t="s">
        <v>286</v>
      </c>
      <c r="D435" t="s">
        <v>85</v>
      </c>
      <c r="E435" t="s">
        <v>79</v>
      </c>
      <c r="F435" s="34">
        <v>2.9448805143540113</v>
      </c>
      <c r="G435" s="34">
        <v>70.485734068586211</v>
      </c>
      <c r="H435" s="34">
        <v>487.35320403158124</v>
      </c>
      <c r="I435" s="34">
        <v>574.56560845914021</v>
      </c>
      <c r="J435" s="34">
        <v>529.53595418174802</v>
      </c>
      <c r="K435" s="34">
        <v>477.79438683034658</v>
      </c>
      <c r="L435" s="34">
        <v>266.41608624284396</v>
      </c>
      <c r="M435" s="75">
        <f t="shared" si="6"/>
        <v>2409.0958543286001</v>
      </c>
    </row>
    <row r="436" spans="1:13" ht="14.25">
      <c r="A436" t="s">
        <v>112</v>
      </c>
      <c r="B436" t="s">
        <v>287</v>
      </c>
      <c r="C436" t="s">
        <v>288</v>
      </c>
      <c r="D436" t="s">
        <v>85</v>
      </c>
      <c r="E436" t="s">
        <v>79</v>
      </c>
      <c r="F436" s="34">
        <v>0</v>
      </c>
      <c r="G436" s="34">
        <v>0</v>
      </c>
      <c r="H436" s="34">
        <v>0.946085273941765</v>
      </c>
      <c r="I436" s="34">
        <v>5.8940554335101827E-2</v>
      </c>
      <c r="J436" s="34">
        <v>5.8578891020989995E-2</v>
      </c>
      <c r="K436" s="34">
        <v>7.946658088402514E-2</v>
      </c>
      <c r="L436" s="34">
        <v>0.11939577976419449</v>
      </c>
      <c r="M436" s="75">
        <f t="shared" si="6"/>
        <v>1.2624670799460764</v>
      </c>
    </row>
    <row r="437" spans="1:13" ht="14.25">
      <c r="A437" t="s">
        <v>112</v>
      </c>
      <c r="B437" t="s">
        <v>289</v>
      </c>
      <c r="C437" t="s">
        <v>290</v>
      </c>
      <c r="D437" t="s">
        <v>85</v>
      </c>
      <c r="E437" t="s">
        <v>79</v>
      </c>
      <c r="F437" s="34">
        <v>0</v>
      </c>
      <c r="G437" s="34">
        <v>0.49760571723053171</v>
      </c>
      <c r="H437" s="34">
        <v>4.7434206186092451</v>
      </c>
      <c r="I437" s="34">
        <v>2.613682249061049</v>
      </c>
      <c r="J437" s="34">
        <v>1.6645290893721087E-2</v>
      </c>
      <c r="K437" s="34">
        <v>0.25561068037531764</v>
      </c>
      <c r="L437" s="34">
        <v>0.51579320475122126</v>
      </c>
      <c r="M437" s="75">
        <f t="shared" si="6"/>
        <v>8.6427577609210857</v>
      </c>
    </row>
    <row r="438" spans="1:13" ht="14.25">
      <c r="A438" t="s">
        <v>112</v>
      </c>
      <c r="B438" t="s">
        <v>291</v>
      </c>
      <c r="C438" t="s">
        <v>292</v>
      </c>
      <c r="D438" t="s">
        <v>85</v>
      </c>
      <c r="E438" t="s">
        <v>79</v>
      </c>
      <c r="F438" s="34">
        <v>0</v>
      </c>
      <c r="G438" s="34">
        <v>0</v>
      </c>
      <c r="H438" s="34">
        <v>2.9034771090193159</v>
      </c>
      <c r="I438" s="34">
        <v>5.3824223659305073</v>
      </c>
      <c r="J438" s="34">
        <v>18.657647546430358</v>
      </c>
      <c r="K438" s="34">
        <v>34.320017539350445</v>
      </c>
      <c r="L438" s="34">
        <v>34.09919425977013</v>
      </c>
      <c r="M438" s="75">
        <f t="shared" si="6"/>
        <v>95.362758820500758</v>
      </c>
    </row>
    <row r="439" spans="1:13" ht="14.25">
      <c r="A439" t="s">
        <v>112</v>
      </c>
      <c r="B439" t="s">
        <v>293</v>
      </c>
      <c r="C439" t="s">
        <v>294</v>
      </c>
      <c r="D439" t="s">
        <v>85</v>
      </c>
      <c r="E439" t="s">
        <v>79</v>
      </c>
      <c r="F439" s="34">
        <v>0</v>
      </c>
      <c r="G439" s="34">
        <v>0</v>
      </c>
      <c r="H439" s="34">
        <v>6.6159812206209292</v>
      </c>
      <c r="I439" s="34">
        <v>8.8655106856461519</v>
      </c>
      <c r="J439" s="34">
        <v>9.1858154010624418</v>
      </c>
      <c r="K439" s="34">
        <v>7.6339121035890853</v>
      </c>
      <c r="L439" s="34">
        <v>5.1577002914487551</v>
      </c>
      <c r="M439" s="75">
        <f t="shared" si="6"/>
        <v>37.458919702367361</v>
      </c>
    </row>
    <row r="440" spans="1:13" ht="14.25">
      <c r="A440" t="s">
        <v>112</v>
      </c>
      <c r="B440" t="s">
        <v>295</v>
      </c>
      <c r="C440" t="s">
        <v>296</v>
      </c>
      <c r="D440" t="s">
        <v>85</v>
      </c>
      <c r="E440" t="s">
        <v>79</v>
      </c>
      <c r="F440" s="34">
        <v>0</v>
      </c>
      <c r="G440" s="34">
        <v>0</v>
      </c>
      <c r="H440" s="34">
        <v>0</v>
      </c>
      <c r="I440" s="34">
        <v>0</v>
      </c>
      <c r="J440" s="34">
        <v>0</v>
      </c>
      <c r="K440" s="34">
        <v>0</v>
      </c>
      <c r="L440" s="34">
        <v>0</v>
      </c>
      <c r="M440" s="75">
        <f t="shared" si="6"/>
        <v>0</v>
      </c>
    </row>
    <row r="441" spans="1:13" ht="14.25">
      <c r="A441" t="s">
        <v>112</v>
      </c>
      <c r="B441" t="s">
        <v>297</v>
      </c>
      <c r="C441" t="s">
        <v>298</v>
      </c>
      <c r="D441" t="s">
        <v>85</v>
      </c>
      <c r="E441" t="s">
        <v>79</v>
      </c>
      <c r="F441" s="34">
        <v>2.8793305143540113</v>
      </c>
      <c r="G441" s="34">
        <v>44.720145770617243</v>
      </c>
      <c r="H441" s="34">
        <v>249.58442362760587</v>
      </c>
      <c r="I441" s="34">
        <v>356.91591885050724</v>
      </c>
      <c r="J441" s="34">
        <v>372.31813045473831</v>
      </c>
      <c r="K441" s="34">
        <v>302.00620307200114</v>
      </c>
      <c r="L441" s="34">
        <v>108.44733533703911</v>
      </c>
      <c r="M441" s="75">
        <f t="shared" si="6"/>
        <v>1436.871487626863</v>
      </c>
    </row>
    <row r="442" spans="1:13" ht="14.25">
      <c r="A442" t="s">
        <v>112</v>
      </c>
      <c r="B442" t="s">
        <v>299</v>
      </c>
      <c r="C442" t="s">
        <v>300</v>
      </c>
      <c r="D442" t="s">
        <v>85</v>
      </c>
      <c r="E442" t="s">
        <v>79</v>
      </c>
      <c r="F442" s="34">
        <v>0</v>
      </c>
      <c r="G442" s="34">
        <v>0</v>
      </c>
      <c r="H442" s="34">
        <v>0</v>
      </c>
      <c r="I442" s="34">
        <v>0</v>
      </c>
      <c r="J442" s="34">
        <v>0</v>
      </c>
      <c r="K442" s="34">
        <v>0</v>
      </c>
      <c r="L442" s="34">
        <v>0</v>
      </c>
      <c r="M442" s="75">
        <f t="shared" si="6"/>
        <v>0</v>
      </c>
    </row>
    <row r="443" spans="1:13" ht="14.25">
      <c r="A443" t="s">
        <v>112</v>
      </c>
      <c r="B443" t="s">
        <v>301</v>
      </c>
      <c r="C443" t="s">
        <v>302</v>
      </c>
      <c r="D443" t="s">
        <v>85</v>
      </c>
      <c r="E443" t="s">
        <v>79</v>
      </c>
      <c r="F443" s="34">
        <v>0</v>
      </c>
      <c r="G443" s="34">
        <v>0.41002711099795797</v>
      </c>
      <c r="H443" s="34">
        <v>2.1528871578215529</v>
      </c>
      <c r="I443" s="34">
        <v>1.9160409022381708</v>
      </c>
      <c r="J443" s="34">
        <v>0.8344922720884892</v>
      </c>
      <c r="K443" s="34">
        <v>9.135895040030366E-2</v>
      </c>
      <c r="L443" s="34">
        <v>9.077112485437322E-2</v>
      </c>
      <c r="M443" s="75">
        <f t="shared" si="6"/>
        <v>5.4955775184008484</v>
      </c>
    </row>
    <row r="444" spans="1:13" ht="14.25">
      <c r="A444" t="s">
        <v>112</v>
      </c>
      <c r="B444" t="s">
        <v>303</v>
      </c>
      <c r="C444" t="s">
        <v>304</v>
      </c>
      <c r="D444" t="s">
        <v>85</v>
      </c>
      <c r="E444" t="s">
        <v>79</v>
      </c>
      <c r="F444" s="34">
        <v>0</v>
      </c>
      <c r="G444" s="34">
        <v>0</v>
      </c>
      <c r="H444" s="34">
        <v>0</v>
      </c>
      <c r="I444" s="34">
        <v>0</v>
      </c>
      <c r="J444" s="34">
        <v>0</v>
      </c>
      <c r="K444" s="34">
        <v>0</v>
      </c>
      <c r="L444" s="34">
        <v>0</v>
      </c>
      <c r="M444" s="75">
        <f t="shared" si="6"/>
        <v>0</v>
      </c>
    </row>
    <row r="445" spans="1:13" ht="14.25">
      <c r="A445" t="s">
        <v>112</v>
      </c>
      <c r="B445" t="s">
        <v>305</v>
      </c>
      <c r="C445" t="s">
        <v>306</v>
      </c>
      <c r="D445" t="s">
        <v>85</v>
      </c>
      <c r="E445" t="s">
        <v>79</v>
      </c>
      <c r="F445" s="34">
        <v>0</v>
      </c>
      <c r="G445" s="34">
        <v>0</v>
      </c>
      <c r="H445" s="34">
        <v>4.4222043704553668E-2</v>
      </c>
      <c r="I445" s="34">
        <v>0</v>
      </c>
      <c r="J445" s="34">
        <v>0</v>
      </c>
      <c r="K445" s="34">
        <v>0</v>
      </c>
      <c r="L445" s="34">
        <v>0</v>
      </c>
      <c r="M445" s="75">
        <f t="shared" si="6"/>
        <v>4.4222043704553668E-2</v>
      </c>
    </row>
    <row r="446" spans="1:13" ht="14.25">
      <c r="A446" t="s">
        <v>112</v>
      </c>
      <c r="B446" t="s">
        <v>307</v>
      </c>
      <c r="C446" t="s">
        <v>308</v>
      </c>
      <c r="D446" t="s">
        <v>85</v>
      </c>
      <c r="E446" t="s">
        <v>79</v>
      </c>
      <c r="F446" s="34">
        <v>0</v>
      </c>
      <c r="G446" s="34">
        <v>10.633397599803118</v>
      </c>
      <c r="H446" s="34">
        <v>63.544805583180171</v>
      </c>
      <c r="I446" s="34">
        <v>76.181480838658558</v>
      </c>
      <c r="J446" s="34">
        <v>49.995610567486715</v>
      </c>
      <c r="K446" s="34">
        <v>80.826940026318979</v>
      </c>
      <c r="L446" s="34">
        <v>67.91762918654041</v>
      </c>
      <c r="M446" s="75">
        <f t="shared" si="6"/>
        <v>349.09986380198796</v>
      </c>
    </row>
    <row r="447" spans="1:13" ht="14.25">
      <c r="A447" t="s">
        <v>112</v>
      </c>
      <c r="B447" t="s">
        <v>309</v>
      </c>
      <c r="C447" t="s">
        <v>310</v>
      </c>
      <c r="D447" t="s">
        <v>85</v>
      </c>
      <c r="E447" t="s">
        <v>79</v>
      </c>
      <c r="F447" s="34">
        <v>0</v>
      </c>
      <c r="G447" s="34">
        <v>0.51627892879764548</v>
      </c>
      <c r="H447" s="34">
        <v>1.8309089954880031</v>
      </c>
      <c r="I447" s="34">
        <v>1.2255385510049286</v>
      </c>
      <c r="J447" s="34">
        <v>0</v>
      </c>
      <c r="K447" s="34">
        <v>0</v>
      </c>
      <c r="L447" s="34">
        <v>0</v>
      </c>
      <c r="M447" s="75">
        <f t="shared" si="6"/>
        <v>3.5727264752905774</v>
      </c>
    </row>
    <row r="448" spans="1:13" ht="14.25">
      <c r="A448" t="s">
        <v>112</v>
      </c>
      <c r="B448" t="s">
        <v>311</v>
      </c>
      <c r="C448" t="s">
        <v>312</v>
      </c>
      <c r="D448" t="s">
        <v>85</v>
      </c>
      <c r="E448" t="s">
        <v>79</v>
      </c>
      <c r="F448" s="34">
        <v>0</v>
      </c>
      <c r="G448" s="34">
        <v>4.1056102395098204</v>
      </c>
      <c r="H448" s="34">
        <v>15.918628648597778</v>
      </c>
      <c r="I448" s="34">
        <v>6.5866333341655201</v>
      </c>
      <c r="J448" s="34">
        <v>7.0796194456331483</v>
      </c>
      <c r="K448" s="34">
        <v>9.7345790082921209</v>
      </c>
      <c r="L448" s="34">
        <v>9.7876185800138913</v>
      </c>
      <c r="M448" s="75">
        <f t="shared" si="6"/>
        <v>53.212689256212279</v>
      </c>
    </row>
    <row r="449" spans="1:13" ht="14.25">
      <c r="A449" t="s">
        <v>112</v>
      </c>
      <c r="B449" t="s">
        <v>313</v>
      </c>
      <c r="C449" t="s">
        <v>314</v>
      </c>
      <c r="D449" t="s">
        <v>85</v>
      </c>
      <c r="E449" t="s">
        <v>79</v>
      </c>
      <c r="F449" s="34">
        <v>0</v>
      </c>
      <c r="G449" s="34">
        <v>0</v>
      </c>
      <c r="H449" s="34">
        <v>0</v>
      </c>
      <c r="I449" s="34">
        <v>0</v>
      </c>
      <c r="J449" s="34">
        <v>0</v>
      </c>
      <c r="K449" s="34">
        <v>0</v>
      </c>
      <c r="L449" s="34">
        <v>0</v>
      </c>
      <c r="M449" s="75">
        <f t="shared" si="6"/>
        <v>0</v>
      </c>
    </row>
    <row r="450" spans="1:13" ht="14.25">
      <c r="A450" t="s">
        <v>112</v>
      </c>
      <c r="B450" t="s">
        <v>315</v>
      </c>
      <c r="C450" t="s">
        <v>316</v>
      </c>
      <c r="D450" t="s">
        <v>85</v>
      </c>
      <c r="E450" t="s">
        <v>79</v>
      </c>
      <c r="F450" s="34">
        <v>0</v>
      </c>
      <c r="G450" s="34">
        <v>0</v>
      </c>
      <c r="H450" s="34">
        <v>0</v>
      </c>
      <c r="I450" s="34">
        <v>0</v>
      </c>
      <c r="J450" s="34">
        <v>0</v>
      </c>
      <c r="K450" s="34">
        <v>0</v>
      </c>
      <c r="L450" s="34">
        <v>0</v>
      </c>
      <c r="M450" s="75">
        <f t="shared" si="6"/>
        <v>0</v>
      </c>
    </row>
    <row r="451" spans="1:13" ht="14.25">
      <c r="A451" t="s">
        <v>112</v>
      </c>
      <c r="B451" t="s">
        <v>317</v>
      </c>
      <c r="C451" t="s">
        <v>318</v>
      </c>
      <c r="D451" t="s">
        <v>85</v>
      </c>
      <c r="E451" t="s">
        <v>79</v>
      </c>
      <c r="F451" s="34">
        <v>0</v>
      </c>
      <c r="G451" s="34">
        <v>0</v>
      </c>
      <c r="H451" s="34">
        <v>0</v>
      </c>
      <c r="I451" s="34">
        <v>0</v>
      </c>
      <c r="J451" s="34">
        <v>0</v>
      </c>
      <c r="K451" s="34">
        <v>0</v>
      </c>
      <c r="L451" s="34">
        <v>0</v>
      </c>
      <c r="M451" s="75">
        <f t="shared" si="6"/>
        <v>0</v>
      </c>
    </row>
    <row r="452" spans="1:13" ht="14.25">
      <c r="A452" t="s">
        <v>112</v>
      </c>
      <c r="B452" t="s">
        <v>319</v>
      </c>
      <c r="C452" t="s">
        <v>320</v>
      </c>
      <c r="D452" t="s">
        <v>85</v>
      </c>
      <c r="E452" t="s">
        <v>79</v>
      </c>
      <c r="F452" s="34">
        <v>0</v>
      </c>
      <c r="G452" s="34">
        <v>0</v>
      </c>
      <c r="H452" s="34">
        <v>0</v>
      </c>
      <c r="I452" s="34">
        <v>0</v>
      </c>
      <c r="J452" s="34">
        <v>0</v>
      </c>
      <c r="K452" s="34">
        <v>0</v>
      </c>
      <c r="L452" s="34">
        <v>0</v>
      </c>
      <c r="M452" s="75">
        <f t="shared" si="6"/>
        <v>0</v>
      </c>
    </row>
    <row r="453" spans="1:13" ht="14.25">
      <c r="A453" t="s">
        <v>112</v>
      </c>
      <c r="B453" t="s">
        <v>321</v>
      </c>
      <c r="C453" t="s">
        <v>322</v>
      </c>
      <c r="D453" t="s">
        <v>85</v>
      </c>
      <c r="E453" t="s">
        <v>79</v>
      </c>
      <c r="F453" s="34">
        <v>6.5549999999999997E-2</v>
      </c>
      <c r="G453" s="34">
        <v>1.9447924246520865</v>
      </c>
      <c r="H453" s="34">
        <v>5.8137271880774479</v>
      </c>
      <c r="I453" s="34">
        <v>5.6809664614235302</v>
      </c>
      <c r="J453" s="34">
        <v>5.5726965210040502</v>
      </c>
      <c r="K453" s="34">
        <v>0.66478214972135841</v>
      </c>
      <c r="L453" s="34">
        <v>0.66050478085522635</v>
      </c>
      <c r="M453" s="75">
        <f t="shared" si="6"/>
        <v>20.403019525733701</v>
      </c>
    </row>
    <row r="454" spans="1:13" ht="14.25">
      <c r="A454" t="s">
        <v>112</v>
      </c>
      <c r="B454" t="s">
        <v>323</v>
      </c>
      <c r="C454" t="s">
        <v>324</v>
      </c>
      <c r="D454" t="s">
        <v>85</v>
      </c>
      <c r="E454" t="s">
        <v>79</v>
      </c>
      <c r="F454" s="34">
        <v>0</v>
      </c>
      <c r="G454" s="34">
        <v>0.91797594051304965</v>
      </c>
      <c r="H454" s="34">
        <v>4.5218288201580785</v>
      </c>
      <c r="I454" s="34">
        <v>2.5570926870237014</v>
      </c>
      <c r="J454" s="34">
        <v>1.3367775517319767</v>
      </c>
      <c r="K454" s="34">
        <v>0.28253496559784774</v>
      </c>
      <c r="L454" s="34">
        <v>0.28071706740977448</v>
      </c>
      <c r="M454" s="75">
        <f t="shared" ref="M454:M517" si="7">SUM(F454:L454)</f>
        <v>9.8969270324344283</v>
      </c>
    </row>
    <row r="455" spans="1:13" ht="14.25">
      <c r="A455" t="s">
        <v>112</v>
      </c>
      <c r="B455" t="s">
        <v>325</v>
      </c>
      <c r="C455" t="s">
        <v>326</v>
      </c>
      <c r="D455" t="s">
        <v>85</v>
      </c>
      <c r="E455" t="s">
        <v>79</v>
      </c>
      <c r="F455" s="34">
        <v>0</v>
      </c>
      <c r="G455" s="34">
        <v>0</v>
      </c>
      <c r="H455" s="34">
        <v>0</v>
      </c>
      <c r="I455" s="34">
        <v>0</v>
      </c>
      <c r="J455" s="34">
        <v>0</v>
      </c>
      <c r="K455" s="34">
        <v>0</v>
      </c>
      <c r="L455" s="34">
        <v>0</v>
      </c>
      <c r="M455" s="75">
        <f t="shared" si="7"/>
        <v>0</v>
      </c>
    </row>
    <row r="456" spans="1:13" ht="14.25">
      <c r="A456" t="s">
        <v>112</v>
      </c>
      <c r="B456" t="s">
        <v>327</v>
      </c>
      <c r="C456" t="s">
        <v>328</v>
      </c>
      <c r="D456" t="s">
        <v>85</v>
      </c>
      <c r="E456" t="s">
        <v>79</v>
      </c>
      <c r="F456" s="34">
        <v>0</v>
      </c>
      <c r="G456" s="34">
        <v>0.18152656564569794</v>
      </c>
      <c r="H456" s="34">
        <v>1.0754560159943447</v>
      </c>
      <c r="I456" s="34">
        <v>2.4116510148779167</v>
      </c>
      <c r="J456" s="34">
        <v>0.82303341884490955</v>
      </c>
      <c r="K456" s="34">
        <v>0</v>
      </c>
      <c r="L456" s="34">
        <v>4.1403375240809399E-2</v>
      </c>
      <c r="M456" s="75">
        <f t="shared" si="7"/>
        <v>4.5330703906036787</v>
      </c>
    </row>
    <row r="457" spans="1:13" ht="14.25">
      <c r="A457" t="s">
        <v>112</v>
      </c>
      <c r="B457" t="s">
        <v>329</v>
      </c>
      <c r="C457" t="s">
        <v>330</v>
      </c>
      <c r="D457" t="s">
        <v>85</v>
      </c>
      <c r="E457" t="s">
        <v>79</v>
      </c>
      <c r="F457" s="34">
        <v>0</v>
      </c>
      <c r="G457" s="34">
        <v>6.5583737708190508</v>
      </c>
      <c r="H457" s="34">
        <v>50.462002691688838</v>
      </c>
      <c r="I457" s="34">
        <v>42.857665281597583</v>
      </c>
      <c r="J457" s="34">
        <v>26.852484287592457</v>
      </c>
      <c r="K457" s="34">
        <v>13.295974662298313</v>
      </c>
      <c r="L457" s="34">
        <v>13.311778727367281</v>
      </c>
      <c r="M457" s="75">
        <f t="shared" si="7"/>
        <v>153.33827942136352</v>
      </c>
    </row>
    <row r="458" spans="1:13" ht="14.25">
      <c r="A458" t="s">
        <v>112</v>
      </c>
      <c r="B458" t="s">
        <v>331</v>
      </c>
      <c r="C458" t="s">
        <v>332</v>
      </c>
      <c r="D458" t="s">
        <v>85</v>
      </c>
      <c r="E458" t="s">
        <v>79</v>
      </c>
      <c r="F458" s="34">
        <v>0</v>
      </c>
      <c r="G458" s="34">
        <v>0</v>
      </c>
      <c r="H458" s="34">
        <v>0</v>
      </c>
      <c r="I458" s="34">
        <v>0</v>
      </c>
      <c r="J458" s="34">
        <v>0</v>
      </c>
      <c r="K458" s="34">
        <v>0</v>
      </c>
      <c r="L458" s="34">
        <v>0</v>
      </c>
      <c r="M458" s="75">
        <f t="shared" si="7"/>
        <v>0</v>
      </c>
    </row>
    <row r="459" spans="1:13" ht="14.25">
      <c r="A459" t="s">
        <v>112</v>
      </c>
      <c r="B459" t="s">
        <v>333</v>
      </c>
      <c r="C459" t="s">
        <v>334</v>
      </c>
      <c r="D459" t="s">
        <v>85</v>
      </c>
      <c r="E459" t="s">
        <v>79</v>
      </c>
      <c r="F459" s="34">
        <v>0</v>
      </c>
      <c r="G459" s="34">
        <v>0</v>
      </c>
      <c r="H459" s="34">
        <v>0</v>
      </c>
      <c r="I459" s="34">
        <v>0</v>
      </c>
      <c r="J459" s="34">
        <v>0</v>
      </c>
      <c r="K459" s="34">
        <v>0</v>
      </c>
      <c r="L459" s="34">
        <v>0</v>
      </c>
      <c r="M459" s="75">
        <f t="shared" si="7"/>
        <v>0</v>
      </c>
    </row>
    <row r="460" spans="1:13" ht="14.25">
      <c r="A460" t="s">
        <v>112</v>
      </c>
      <c r="B460" t="s">
        <v>335</v>
      </c>
      <c r="C460" t="s">
        <v>336</v>
      </c>
      <c r="D460" t="s">
        <v>85</v>
      </c>
      <c r="E460" t="s">
        <v>79</v>
      </c>
      <c r="F460" s="34">
        <v>0</v>
      </c>
      <c r="G460" s="34">
        <v>0</v>
      </c>
      <c r="H460" s="34">
        <v>0</v>
      </c>
      <c r="I460" s="34">
        <v>0</v>
      </c>
      <c r="J460" s="34">
        <v>0</v>
      </c>
      <c r="K460" s="34">
        <v>0</v>
      </c>
      <c r="L460" s="34">
        <v>0</v>
      </c>
      <c r="M460" s="75">
        <f t="shared" si="7"/>
        <v>0</v>
      </c>
    </row>
    <row r="461" spans="1:13" ht="14.25">
      <c r="A461" t="s">
        <v>112</v>
      </c>
      <c r="B461" t="s">
        <v>337</v>
      </c>
      <c r="C461" t="s">
        <v>338</v>
      </c>
      <c r="D461" t="s">
        <v>85</v>
      </c>
      <c r="E461" t="s">
        <v>79</v>
      </c>
      <c r="F461" s="34">
        <v>0</v>
      </c>
      <c r="G461" s="34">
        <v>0</v>
      </c>
      <c r="H461" s="34">
        <v>0</v>
      </c>
      <c r="I461" s="34">
        <v>0</v>
      </c>
      <c r="J461" s="34">
        <v>0</v>
      </c>
      <c r="K461" s="34">
        <v>0</v>
      </c>
      <c r="L461" s="34">
        <v>0</v>
      </c>
      <c r="M461" s="75">
        <f t="shared" si="7"/>
        <v>0</v>
      </c>
    </row>
    <row r="462" spans="1:13" ht="14.25">
      <c r="A462" t="s">
        <v>112</v>
      </c>
      <c r="B462" t="s">
        <v>339</v>
      </c>
      <c r="C462" t="s">
        <v>340</v>
      </c>
      <c r="D462" t="s">
        <v>85</v>
      </c>
      <c r="E462" t="s">
        <v>79</v>
      </c>
      <c r="F462" s="34">
        <v>0</v>
      </c>
      <c r="G462" s="34">
        <v>0</v>
      </c>
      <c r="H462" s="34">
        <v>0</v>
      </c>
      <c r="I462" s="34">
        <v>0</v>
      </c>
      <c r="J462" s="34">
        <v>0</v>
      </c>
      <c r="K462" s="34">
        <v>0</v>
      </c>
      <c r="L462" s="34">
        <v>0</v>
      </c>
      <c r="M462" s="75">
        <f t="shared" si="7"/>
        <v>0</v>
      </c>
    </row>
    <row r="463" spans="1:13" ht="14.25">
      <c r="A463" t="s">
        <v>112</v>
      </c>
      <c r="B463" t="s">
        <v>341</v>
      </c>
      <c r="C463" t="s">
        <v>342</v>
      </c>
      <c r="D463" t="s">
        <v>85</v>
      </c>
      <c r="E463" t="s">
        <v>79</v>
      </c>
      <c r="F463" s="34">
        <v>0</v>
      </c>
      <c r="G463" s="34">
        <v>0</v>
      </c>
      <c r="H463" s="34">
        <v>0</v>
      </c>
      <c r="I463" s="34">
        <v>0</v>
      </c>
      <c r="J463" s="34">
        <v>0</v>
      </c>
      <c r="K463" s="34">
        <v>0</v>
      </c>
      <c r="L463" s="34">
        <v>0</v>
      </c>
      <c r="M463" s="75">
        <f t="shared" si="7"/>
        <v>0</v>
      </c>
    </row>
    <row r="464" spans="1:13" ht="14.25">
      <c r="A464" t="s">
        <v>112</v>
      </c>
      <c r="B464" t="s">
        <v>343</v>
      </c>
      <c r="C464" t="s">
        <v>344</v>
      </c>
      <c r="D464" t="s">
        <v>85</v>
      </c>
      <c r="E464" t="s">
        <v>79</v>
      </c>
      <c r="F464" s="34">
        <v>0</v>
      </c>
      <c r="G464" s="34">
        <v>0</v>
      </c>
      <c r="H464" s="34">
        <v>0</v>
      </c>
      <c r="I464" s="34">
        <v>0</v>
      </c>
      <c r="J464" s="34">
        <v>10.507864927749361</v>
      </c>
      <c r="K464" s="34">
        <v>13.821232865040043</v>
      </c>
      <c r="L464" s="34">
        <v>12.288219550413928</v>
      </c>
      <c r="M464" s="75">
        <f t="shared" si="7"/>
        <v>36.617317343203332</v>
      </c>
    </row>
    <row r="465" spans="1:13" ht="14.25">
      <c r="A465" t="s">
        <v>112</v>
      </c>
      <c r="B465" t="s">
        <v>345</v>
      </c>
      <c r="C465" t="s">
        <v>346</v>
      </c>
      <c r="D465" t="s">
        <v>85</v>
      </c>
      <c r="E465" t="s">
        <v>79</v>
      </c>
      <c r="F465" s="34">
        <v>0</v>
      </c>
      <c r="G465" s="34">
        <v>0</v>
      </c>
      <c r="H465" s="34">
        <v>0</v>
      </c>
      <c r="I465" s="34">
        <v>0</v>
      </c>
      <c r="J465" s="34">
        <v>0</v>
      </c>
      <c r="K465" s="34">
        <v>0</v>
      </c>
      <c r="L465" s="34">
        <v>0</v>
      </c>
      <c r="M465" s="75">
        <f t="shared" si="7"/>
        <v>0</v>
      </c>
    </row>
    <row r="466" spans="1:13" ht="14.25">
      <c r="A466" t="s">
        <v>112</v>
      </c>
      <c r="B466" t="s">
        <v>347</v>
      </c>
      <c r="C466" t="s">
        <v>348</v>
      </c>
      <c r="D466" t="s">
        <v>85</v>
      </c>
      <c r="E466" t="s">
        <v>79</v>
      </c>
      <c r="F466" s="34">
        <v>0</v>
      </c>
      <c r="G466" s="34">
        <v>0</v>
      </c>
      <c r="H466" s="34">
        <v>0</v>
      </c>
      <c r="I466" s="34">
        <v>0</v>
      </c>
      <c r="J466" s="34">
        <v>1.9775631823912052</v>
      </c>
      <c r="K466" s="34">
        <v>2.3306607899523732</v>
      </c>
      <c r="L466" s="34">
        <v>1.2808460698399813</v>
      </c>
      <c r="M466" s="75">
        <f t="shared" si="7"/>
        <v>5.5890700421835593</v>
      </c>
    </row>
    <row r="467" spans="1:13" ht="14.25">
      <c r="A467" t="s">
        <v>112</v>
      </c>
      <c r="B467" t="s">
        <v>349</v>
      </c>
      <c r="C467" t="s">
        <v>350</v>
      </c>
      <c r="D467" t="s">
        <v>85</v>
      </c>
      <c r="E467" t="s">
        <v>79</v>
      </c>
      <c r="F467" s="34">
        <v>0</v>
      </c>
      <c r="G467" s="34">
        <v>0</v>
      </c>
      <c r="H467" s="34">
        <v>0</v>
      </c>
      <c r="I467" s="34">
        <v>0</v>
      </c>
      <c r="J467" s="34">
        <v>0</v>
      </c>
      <c r="K467" s="34">
        <v>0</v>
      </c>
      <c r="L467" s="34">
        <v>0</v>
      </c>
      <c r="M467" s="75">
        <f t="shared" si="7"/>
        <v>0</v>
      </c>
    </row>
    <row r="468" spans="1:13" ht="14.25">
      <c r="A468" t="s">
        <v>112</v>
      </c>
      <c r="B468" t="s">
        <v>351</v>
      </c>
      <c r="C468" t="s">
        <v>352</v>
      </c>
      <c r="D468" t="s">
        <v>85</v>
      </c>
      <c r="E468" t="s">
        <v>79</v>
      </c>
      <c r="F468" s="34">
        <v>0</v>
      </c>
      <c r="G468" s="34">
        <v>0</v>
      </c>
      <c r="H468" s="34">
        <v>0</v>
      </c>
      <c r="I468" s="34">
        <v>0</v>
      </c>
      <c r="J468" s="34">
        <v>0</v>
      </c>
      <c r="K468" s="34">
        <v>0</v>
      </c>
      <c r="L468" s="34">
        <v>0</v>
      </c>
      <c r="M468" s="75">
        <f t="shared" si="7"/>
        <v>0</v>
      </c>
    </row>
    <row r="469" spans="1:13" ht="14.25">
      <c r="A469" t="s">
        <v>112</v>
      </c>
      <c r="B469" t="s">
        <v>353</v>
      </c>
      <c r="C469" t="s">
        <v>354</v>
      </c>
      <c r="D469" t="s">
        <v>85</v>
      </c>
      <c r="E469" t="s">
        <v>79</v>
      </c>
      <c r="F469" s="34">
        <v>0</v>
      </c>
      <c r="G469" s="34">
        <v>0</v>
      </c>
      <c r="H469" s="34">
        <v>6.3164099410825099</v>
      </c>
      <c r="I469" s="34">
        <v>9.4721114083712123</v>
      </c>
      <c r="J469" s="34">
        <v>7.4612587822551886</v>
      </c>
      <c r="K469" s="34">
        <v>0.50496521366889136</v>
      </c>
      <c r="L469" s="34">
        <v>0.50171614555788324</v>
      </c>
      <c r="M469" s="75">
        <f t="shared" si="7"/>
        <v>24.256461490935685</v>
      </c>
    </row>
    <row r="470" spans="1:13" ht="14.25">
      <c r="A470" t="s">
        <v>112</v>
      </c>
      <c r="B470" t="s">
        <v>355</v>
      </c>
      <c r="C470" t="s">
        <v>356</v>
      </c>
      <c r="D470" t="s">
        <v>85</v>
      </c>
      <c r="E470" t="s">
        <v>79</v>
      </c>
      <c r="F470" s="34">
        <v>0</v>
      </c>
      <c r="G470" s="34">
        <v>0</v>
      </c>
      <c r="H470" s="34">
        <v>3.6645656565033793</v>
      </c>
      <c r="I470" s="34">
        <v>2.7518092706608863</v>
      </c>
      <c r="J470" s="34">
        <v>1.9500538286725899</v>
      </c>
      <c r="K470" s="34">
        <v>5.7152131123897956E-2</v>
      </c>
      <c r="L470" s="34">
        <v>5.6784400512591787E-2</v>
      </c>
      <c r="M470" s="75">
        <f t="shared" si="7"/>
        <v>8.4803652874733455</v>
      </c>
    </row>
    <row r="471" spans="1:13" ht="14.25">
      <c r="A471" t="s">
        <v>112</v>
      </c>
      <c r="B471" t="s">
        <v>357</v>
      </c>
      <c r="C471" t="s">
        <v>358</v>
      </c>
      <c r="D471" t="s">
        <v>85</v>
      </c>
      <c r="E471" t="s">
        <v>79</v>
      </c>
      <c r="F471" s="34">
        <v>0</v>
      </c>
      <c r="G471" s="34">
        <v>0</v>
      </c>
      <c r="H471" s="34">
        <v>0</v>
      </c>
      <c r="I471" s="34">
        <v>0</v>
      </c>
      <c r="J471" s="34">
        <v>0</v>
      </c>
      <c r="K471" s="34">
        <v>0</v>
      </c>
      <c r="L471" s="34">
        <v>0</v>
      </c>
      <c r="M471" s="75">
        <f t="shared" si="7"/>
        <v>0</v>
      </c>
    </row>
    <row r="472" spans="1:13" ht="14.25">
      <c r="A472" t="s">
        <v>112</v>
      </c>
      <c r="B472" t="s">
        <v>359</v>
      </c>
      <c r="C472" t="s">
        <v>360</v>
      </c>
      <c r="D472" t="s">
        <v>85</v>
      </c>
      <c r="E472" t="s">
        <v>79</v>
      </c>
      <c r="F472" s="34">
        <v>0</v>
      </c>
      <c r="G472" s="34">
        <v>0</v>
      </c>
      <c r="H472" s="34">
        <v>2.24525951933306</v>
      </c>
      <c r="I472" s="34">
        <v>3.2488591579199988</v>
      </c>
      <c r="J472" s="34">
        <v>3.2289239336352793</v>
      </c>
      <c r="K472" s="34">
        <v>3.205077932678281</v>
      </c>
      <c r="L472" s="34">
        <v>3.1844556873780552</v>
      </c>
      <c r="M472" s="75">
        <f t="shared" si="7"/>
        <v>15.112576230944674</v>
      </c>
    </row>
    <row r="473" spans="1:13" ht="14.25">
      <c r="A473" t="s">
        <v>112</v>
      </c>
      <c r="B473" t="s">
        <v>361</v>
      </c>
      <c r="C473" t="s">
        <v>362</v>
      </c>
      <c r="D473" t="s">
        <v>85</v>
      </c>
      <c r="E473" t="s">
        <v>79</v>
      </c>
      <c r="F473" s="34">
        <v>0</v>
      </c>
      <c r="G473" s="34">
        <v>0</v>
      </c>
      <c r="H473" s="34">
        <v>0</v>
      </c>
      <c r="I473" s="34">
        <v>0</v>
      </c>
      <c r="J473" s="34">
        <v>0</v>
      </c>
      <c r="K473" s="34">
        <v>0</v>
      </c>
      <c r="L473" s="34">
        <v>0</v>
      </c>
      <c r="M473" s="75">
        <f t="shared" si="7"/>
        <v>0</v>
      </c>
    </row>
    <row r="474" spans="1:13" ht="14.25">
      <c r="A474" t="s">
        <v>112</v>
      </c>
      <c r="B474" t="s">
        <v>363</v>
      </c>
      <c r="C474" t="s">
        <v>364</v>
      </c>
      <c r="D474" t="s">
        <v>85</v>
      </c>
      <c r="E474" t="s">
        <v>79</v>
      </c>
      <c r="F474" s="34">
        <v>0</v>
      </c>
      <c r="G474" s="34">
        <v>0</v>
      </c>
      <c r="H474" s="34">
        <v>0</v>
      </c>
      <c r="I474" s="34">
        <v>0</v>
      </c>
      <c r="J474" s="34">
        <v>0</v>
      </c>
      <c r="K474" s="34">
        <v>0</v>
      </c>
      <c r="L474" s="34">
        <v>0</v>
      </c>
      <c r="M474" s="75">
        <f t="shared" si="7"/>
        <v>0</v>
      </c>
    </row>
    <row r="475" spans="1:13" ht="14.25">
      <c r="A475" t="s">
        <v>112</v>
      </c>
      <c r="B475" t="s">
        <v>365</v>
      </c>
      <c r="C475" t="s">
        <v>366</v>
      </c>
      <c r="D475" t="s">
        <v>85</v>
      </c>
      <c r="E475" t="s">
        <v>79</v>
      </c>
      <c r="F475" s="34">
        <v>0</v>
      </c>
      <c r="G475" s="34">
        <v>0</v>
      </c>
      <c r="H475" s="34">
        <v>8.8939295065373347</v>
      </c>
      <c r="I475" s="34">
        <v>9.8941616386430873</v>
      </c>
      <c r="J475" s="34">
        <v>1.3668721228020373</v>
      </c>
      <c r="K475" s="34">
        <v>1.3567776038172759</v>
      </c>
      <c r="L475" s="34">
        <v>1.347082118849475</v>
      </c>
      <c r="M475" s="75">
        <f t="shared" si="7"/>
        <v>22.858822990649209</v>
      </c>
    </row>
    <row r="476" spans="1:13" ht="14.25">
      <c r="A476" t="s">
        <v>112</v>
      </c>
      <c r="B476" t="s">
        <v>367</v>
      </c>
      <c r="C476" t="s">
        <v>368</v>
      </c>
      <c r="D476" t="s">
        <v>85</v>
      </c>
      <c r="E476" t="s">
        <v>79</v>
      </c>
      <c r="F476" s="34">
        <v>0</v>
      </c>
      <c r="G476" s="34">
        <v>0</v>
      </c>
      <c r="H476" s="34">
        <v>0</v>
      </c>
      <c r="I476" s="34">
        <v>0</v>
      </c>
      <c r="J476" s="34">
        <v>0</v>
      </c>
      <c r="K476" s="34">
        <v>0</v>
      </c>
      <c r="L476" s="34">
        <v>0</v>
      </c>
      <c r="M476" s="75">
        <f t="shared" si="7"/>
        <v>0</v>
      </c>
    </row>
    <row r="477" spans="1:13" ht="14.25">
      <c r="A477" t="s">
        <v>112</v>
      </c>
      <c r="B477" t="s">
        <v>369</v>
      </c>
      <c r="C477" t="s">
        <v>370</v>
      </c>
      <c r="D477" t="s">
        <v>85</v>
      </c>
      <c r="E477" t="s">
        <v>79</v>
      </c>
      <c r="F477" s="34">
        <v>0</v>
      </c>
      <c r="G477" s="34">
        <v>0</v>
      </c>
      <c r="H477" s="34">
        <v>48.748043858380157</v>
      </c>
      <c r="I477" s="34">
        <v>28.617982651837938</v>
      </c>
      <c r="J477" s="34">
        <v>2.9847452004776862</v>
      </c>
      <c r="K477" s="34">
        <v>0</v>
      </c>
      <c r="L477" s="34">
        <v>0</v>
      </c>
      <c r="M477" s="75">
        <f t="shared" si="7"/>
        <v>80.350771710695781</v>
      </c>
    </row>
    <row r="478" spans="1:13" ht="14.25">
      <c r="A478" t="s">
        <v>371</v>
      </c>
      <c r="B478" t="s">
        <v>285</v>
      </c>
      <c r="C478" t="s">
        <v>286</v>
      </c>
      <c r="D478" t="s">
        <v>85</v>
      </c>
      <c r="E478" t="s">
        <v>79</v>
      </c>
      <c r="F478" s="52" t="s">
        <v>86</v>
      </c>
      <c r="G478" s="52" t="s">
        <v>86</v>
      </c>
      <c r="H478" s="52" t="s">
        <v>86</v>
      </c>
      <c r="I478" s="52" t="s">
        <v>86</v>
      </c>
      <c r="J478" s="52" t="s">
        <v>86</v>
      </c>
      <c r="K478" s="52" t="s">
        <v>86</v>
      </c>
      <c r="L478" s="52" t="s">
        <v>86</v>
      </c>
      <c r="M478" s="75">
        <f t="shared" si="7"/>
        <v>0</v>
      </c>
    </row>
    <row r="479" spans="1:13" ht="14.25">
      <c r="A479" t="s">
        <v>371</v>
      </c>
      <c r="B479" t="s">
        <v>287</v>
      </c>
      <c r="C479" t="s">
        <v>288</v>
      </c>
      <c r="D479" t="s">
        <v>85</v>
      </c>
      <c r="E479" t="s">
        <v>79</v>
      </c>
      <c r="F479" s="52" t="s">
        <v>86</v>
      </c>
      <c r="G479" s="52" t="s">
        <v>86</v>
      </c>
      <c r="H479" s="52" t="s">
        <v>86</v>
      </c>
      <c r="I479" s="52" t="s">
        <v>86</v>
      </c>
      <c r="J479" s="52" t="s">
        <v>86</v>
      </c>
      <c r="K479" s="52" t="s">
        <v>86</v>
      </c>
      <c r="L479" s="52" t="s">
        <v>86</v>
      </c>
      <c r="M479" s="75">
        <f t="shared" si="7"/>
        <v>0</v>
      </c>
    </row>
    <row r="480" spans="1:13" ht="14.25">
      <c r="A480" t="s">
        <v>371</v>
      </c>
      <c r="B480" t="s">
        <v>289</v>
      </c>
      <c r="C480" t="s">
        <v>290</v>
      </c>
      <c r="D480" t="s">
        <v>85</v>
      </c>
      <c r="E480" t="s">
        <v>79</v>
      </c>
      <c r="F480" s="52" t="s">
        <v>86</v>
      </c>
      <c r="G480" s="52" t="s">
        <v>86</v>
      </c>
      <c r="H480" s="52" t="s">
        <v>86</v>
      </c>
      <c r="I480" s="52" t="s">
        <v>86</v>
      </c>
      <c r="J480" s="52" t="s">
        <v>86</v>
      </c>
      <c r="K480" s="52" t="s">
        <v>86</v>
      </c>
      <c r="L480" s="52" t="s">
        <v>86</v>
      </c>
      <c r="M480" s="75">
        <f t="shared" si="7"/>
        <v>0</v>
      </c>
    </row>
    <row r="481" spans="1:13" ht="14.25">
      <c r="A481" t="s">
        <v>371</v>
      </c>
      <c r="B481" t="s">
        <v>291</v>
      </c>
      <c r="C481" t="s">
        <v>292</v>
      </c>
      <c r="D481" t="s">
        <v>85</v>
      </c>
      <c r="E481" t="s">
        <v>79</v>
      </c>
      <c r="F481" s="52" t="s">
        <v>86</v>
      </c>
      <c r="G481" s="52" t="s">
        <v>86</v>
      </c>
      <c r="H481" s="52" t="s">
        <v>86</v>
      </c>
      <c r="I481" s="52" t="s">
        <v>86</v>
      </c>
      <c r="J481" s="52" t="s">
        <v>86</v>
      </c>
      <c r="K481" s="52" t="s">
        <v>86</v>
      </c>
      <c r="L481" s="52" t="s">
        <v>86</v>
      </c>
      <c r="M481" s="75">
        <f t="shared" si="7"/>
        <v>0</v>
      </c>
    </row>
    <row r="482" spans="1:13" ht="14.25">
      <c r="A482" t="s">
        <v>371</v>
      </c>
      <c r="B482" t="s">
        <v>293</v>
      </c>
      <c r="C482" t="s">
        <v>294</v>
      </c>
      <c r="D482" t="s">
        <v>85</v>
      </c>
      <c r="E482" t="s">
        <v>79</v>
      </c>
      <c r="F482" s="52" t="s">
        <v>86</v>
      </c>
      <c r="G482" s="52" t="s">
        <v>86</v>
      </c>
      <c r="H482" s="52" t="s">
        <v>86</v>
      </c>
      <c r="I482" s="52" t="s">
        <v>86</v>
      </c>
      <c r="J482" s="52" t="s">
        <v>86</v>
      </c>
      <c r="K482" s="52" t="s">
        <v>86</v>
      </c>
      <c r="L482" s="52" t="s">
        <v>86</v>
      </c>
      <c r="M482" s="75">
        <f t="shared" si="7"/>
        <v>0</v>
      </c>
    </row>
    <row r="483" spans="1:13" ht="14.25">
      <c r="A483" t="s">
        <v>371</v>
      </c>
      <c r="B483" t="s">
        <v>295</v>
      </c>
      <c r="C483" t="s">
        <v>296</v>
      </c>
      <c r="D483" t="s">
        <v>85</v>
      </c>
      <c r="E483" t="s">
        <v>79</v>
      </c>
      <c r="F483" s="52" t="s">
        <v>86</v>
      </c>
      <c r="G483" s="52" t="s">
        <v>86</v>
      </c>
      <c r="H483" s="52" t="s">
        <v>86</v>
      </c>
      <c r="I483" s="52" t="s">
        <v>86</v>
      </c>
      <c r="J483" s="52" t="s">
        <v>86</v>
      </c>
      <c r="K483" s="52" t="s">
        <v>86</v>
      </c>
      <c r="L483" s="52" t="s">
        <v>86</v>
      </c>
      <c r="M483" s="75">
        <f t="shared" si="7"/>
        <v>0</v>
      </c>
    </row>
    <row r="484" spans="1:13" ht="14.25">
      <c r="A484" t="s">
        <v>371</v>
      </c>
      <c r="B484" t="s">
        <v>297</v>
      </c>
      <c r="C484" t="s">
        <v>298</v>
      </c>
      <c r="D484" t="s">
        <v>85</v>
      </c>
      <c r="E484" t="s">
        <v>79</v>
      </c>
      <c r="F484" s="52" t="s">
        <v>86</v>
      </c>
      <c r="G484" s="52" t="s">
        <v>86</v>
      </c>
      <c r="H484" s="52" t="s">
        <v>86</v>
      </c>
      <c r="I484" s="52" t="s">
        <v>86</v>
      </c>
      <c r="J484" s="52" t="s">
        <v>86</v>
      </c>
      <c r="K484" s="52" t="s">
        <v>86</v>
      </c>
      <c r="L484" s="52" t="s">
        <v>86</v>
      </c>
      <c r="M484" s="75">
        <f t="shared" si="7"/>
        <v>0</v>
      </c>
    </row>
    <row r="485" spans="1:13" ht="14.25">
      <c r="A485" t="s">
        <v>371</v>
      </c>
      <c r="B485" t="s">
        <v>299</v>
      </c>
      <c r="C485" t="s">
        <v>300</v>
      </c>
      <c r="D485" t="s">
        <v>85</v>
      </c>
      <c r="E485" t="s">
        <v>79</v>
      </c>
      <c r="F485" s="52" t="s">
        <v>86</v>
      </c>
      <c r="G485" s="52" t="s">
        <v>86</v>
      </c>
      <c r="H485" s="52" t="s">
        <v>86</v>
      </c>
      <c r="I485" s="52" t="s">
        <v>86</v>
      </c>
      <c r="J485" s="52" t="s">
        <v>86</v>
      </c>
      <c r="K485" s="52" t="s">
        <v>86</v>
      </c>
      <c r="L485" s="52" t="s">
        <v>86</v>
      </c>
      <c r="M485" s="75">
        <f t="shared" si="7"/>
        <v>0</v>
      </c>
    </row>
    <row r="486" spans="1:13" ht="14.25">
      <c r="A486" t="s">
        <v>371</v>
      </c>
      <c r="B486" t="s">
        <v>301</v>
      </c>
      <c r="C486" t="s">
        <v>302</v>
      </c>
      <c r="D486" t="s">
        <v>85</v>
      </c>
      <c r="E486" t="s">
        <v>79</v>
      </c>
      <c r="F486" s="52" t="s">
        <v>86</v>
      </c>
      <c r="G486" s="52" t="s">
        <v>86</v>
      </c>
      <c r="H486" s="52" t="s">
        <v>86</v>
      </c>
      <c r="I486" s="52" t="s">
        <v>86</v>
      </c>
      <c r="J486" s="52" t="s">
        <v>86</v>
      </c>
      <c r="K486" s="52" t="s">
        <v>86</v>
      </c>
      <c r="L486" s="52" t="s">
        <v>86</v>
      </c>
      <c r="M486" s="75">
        <f t="shared" si="7"/>
        <v>0</v>
      </c>
    </row>
    <row r="487" spans="1:13" ht="14.25">
      <c r="A487" t="s">
        <v>371</v>
      </c>
      <c r="B487" t="s">
        <v>303</v>
      </c>
      <c r="C487" t="s">
        <v>304</v>
      </c>
      <c r="D487" t="s">
        <v>85</v>
      </c>
      <c r="E487" t="s">
        <v>79</v>
      </c>
      <c r="F487" s="52" t="s">
        <v>86</v>
      </c>
      <c r="G487" s="52" t="s">
        <v>86</v>
      </c>
      <c r="H487" s="52" t="s">
        <v>86</v>
      </c>
      <c r="I487" s="52" t="s">
        <v>86</v>
      </c>
      <c r="J487" s="52" t="s">
        <v>86</v>
      </c>
      <c r="K487" s="52" t="s">
        <v>86</v>
      </c>
      <c r="L487" s="52" t="s">
        <v>86</v>
      </c>
      <c r="M487" s="75">
        <f t="shared" si="7"/>
        <v>0</v>
      </c>
    </row>
    <row r="488" spans="1:13" ht="14.25">
      <c r="A488" t="s">
        <v>371</v>
      </c>
      <c r="B488" t="s">
        <v>305</v>
      </c>
      <c r="C488" t="s">
        <v>306</v>
      </c>
      <c r="D488" t="s">
        <v>85</v>
      </c>
      <c r="E488" t="s">
        <v>79</v>
      </c>
      <c r="F488" s="52" t="s">
        <v>86</v>
      </c>
      <c r="G488" s="52" t="s">
        <v>86</v>
      </c>
      <c r="H488" s="52" t="s">
        <v>86</v>
      </c>
      <c r="I488" s="52" t="s">
        <v>86</v>
      </c>
      <c r="J488" s="52" t="s">
        <v>86</v>
      </c>
      <c r="K488" s="52" t="s">
        <v>86</v>
      </c>
      <c r="L488" s="52" t="s">
        <v>86</v>
      </c>
      <c r="M488" s="75">
        <f t="shared" si="7"/>
        <v>0</v>
      </c>
    </row>
    <row r="489" spans="1:13" ht="14.25">
      <c r="A489" t="s">
        <v>371</v>
      </c>
      <c r="B489" t="s">
        <v>307</v>
      </c>
      <c r="C489" t="s">
        <v>308</v>
      </c>
      <c r="D489" t="s">
        <v>85</v>
      </c>
      <c r="E489" t="s">
        <v>79</v>
      </c>
      <c r="F489" s="52" t="s">
        <v>86</v>
      </c>
      <c r="G489" s="52" t="s">
        <v>86</v>
      </c>
      <c r="H489" s="52" t="s">
        <v>86</v>
      </c>
      <c r="I489" s="52" t="s">
        <v>86</v>
      </c>
      <c r="J489" s="52" t="s">
        <v>86</v>
      </c>
      <c r="K489" s="52" t="s">
        <v>86</v>
      </c>
      <c r="L489" s="52" t="s">
        <v>86</v>
      </c>
      <c r="M489" s="75">
        <f t="shared" si="7"/>
        <v>0</v>
      </c>
    </row>
    <row r="490" spans="1:13" ht="14.25">
      <c r="A490" t="s">
        <v>371</v>
      </c>
      <c r="B490" t="s">
        <v>309</v>
      </c>
      <c r="C490" t="s">
        <v>310</v>
      </c>
      <c r="D490" t="s">
        <v>85</v>
      </c>
      <c r="E490" t="s">
        <v>79</v>
      </c>
      <c r="F490" s="52" t="s">
        <v>86</v>
      </c>
      <c r="G490" s="52" t="s">
        <v>86</v>
      </c>
      <c r="H490" s="52" t="s">
        <v>86</v>
      </c>
      <c r="I490" s="52" t="s">
        <v>86</v>
      </c>
      <c r="J490" s="52" t="s">
        <v>86</v>
      </c>
      <c r="K490" s="52" t="s">
        <v>86</v>
      </c>
      <c r="L490" s="52" t="s">
        <v>86</v>
      </c>
      <c r="M490" s="75">
        <f t="shared" si="7"/>
        <v>0</v>
      </c>
    </row>
    <row r="491" spans="1:13" ht="14.25">
      <c r="A491" t="s">
        <v>371</v>
      </c>
      <c r="B491" t="s">
        <v>311</v>
      </c>
      <c r="C491" t="s">
        <v>312</v>
      </c>
      <c r="D491" t="s">
        <v>85</v>
      </c>
      <c r="E491" t="s">
        <v>79</v>
      </c>
      <c r="F491" s="52" t="s">
        <v>86</v>
      </c>
      <c r="G491" s="52" t="s">
        <v>86</v>
      </c>
      <c r="H491" s="52" t="s">
        <v>86</v>
      </c>
      <c r="I491" s="52" t="s">
        <v>86</v>
      </c>
      <c r="J491" s="52" t="s">
        <v>86</v>
      </c>
      <c r="K491" s="52" t="s">
        <v>86</v>
      </c>
      <c r="L491" s="52" t="s">
        <v>86</v>
      </c>
      <c r="M491" s="75">
        <f t="shared" si="7"/>
        <v>0</v>
      </c>
    </row>
    <row r="492" spans="1:13" ht="14.25">
      <c r="A492" t="s">
        <v>371</v>
      </c>
      <c r="B492" t="s">
        <v>313</v>
      </c>
      <c r="C492" t="s">
        <v>314</v>
      </c>
      <c r="D492" t="s">
        <v>85</v>
      </c>
      <c r="E492" t="s">
        <v>79</v>
      </c>
      <c r="F492" s="52" t="s">
        <v>86</v>
      </c>
      <c r="G492" s="52" t="s">
        <v>86</v>
      </c>
      <c r="H492" s="52" t="s">
        <v>86</v>
      </c>
      <c r="I492" s="52" t="s">
        <v>86</v>
      </c>
      <c r="J492" s="52" t="s">
        <v>86</v>
      </c>
      <c r="K492" s="52" t="s">
        <v>86</v>
      </c>
      <c r="L492" s="52" t="s">
        <v>86</v>
      </c>
      <c r="M492" s="75">
        <f t="shared" si="7"/>
        <v>0</v>
      </c>
    </row>
    <row r="493" spans="1:13" ht="14.25">
      <c r="A493" t="s">
        <v>371</v>
      </c>
      <c r="B493" t="s">
        <v>315</v>
      </c>
      <c r="C493" t="s">
        <v>316</v>
      </c>
      <c r="D493" t="s">
        <v>85</v>
      </c>
      <c r="E493" t="s">
        <v>79</v>
      </c>
      <c r="F493" s="52" t="s">
        <v>86</v>
      </c>
      <c r="G493" s="52" t="s">
        <v>86</v>
      </c>
      <c r="H493" s="52" t="s">
        <v>86</v>
      </c>
      <c r="I493" s="52" t="s">
        <v>86</v>
      </c>
      <c r="J493" s="52" t="s">
        <v>86</v>
      </c>
      <c r="K493" s="52" t="s">
        <v>86</v>
      </c>
      <c r="L493" s="52" t="s">
        <v>86</v>
      </c>
      <c r="M493" s="75">
        <f t="shared" si="7"/>
        <v>0</v>
      </c>
    </row>
    <row r="494" spans="1:13" ht="14.25">
      <c r="A494" t="s">
        <v>371</v>
      </c>
      <c r="B494" t="s">
        <v>317</v>
      </c>
      <c r="C494" t="s">
        <v>318</v>
      </c>
      <c r="D494" t="s">
        <v>85</v>
      </c>
      <c r="E494" t="s">
        <v>79</v>
      </c>
      <c r="F494" s="52" t="s">
        <v>86</v>
      </c>
      <c r="G494" s="52" t="s">
        <v>86</v>
      </c>
      <c r="H494" s="52" t="s">
        <v>86</v>
      </c>
      <c r="I494" s="52" t="s">
        <v>86</v>
      </c>
      <c r="J494" s="52" t="s">
        <v>86</v>
      </c>
      <c r="K494" s="52" t="s">
        <v>86</v>
      </c>
      <c r="L494" s="52" t="s">
        <v>86</v>
      </c>
      <c r="M494" s="75">
        <f t="shared" si="7"/>
        <v>0</v>
      </c>
    </row>
    <row r="495" spans="1:13" ht="14.25">
      <c r="A495" t="s">
        <v>371</v>
      </c>
      <c r="B495" t="s">
        <v>319</v>
      </c>
      <c r="C495" t="s">
        <v>320</v>
      </c>
      <c r="D495" t="s">
        <v>85</v>
      </c>
      <c r="E495" t="s">
        <v>79</v>
      </c>
      <c r="F495" s="52" t="s">
        <v>86</v>
      </c>
      <c r="G495" s="52" t="s">
        <v>86</v>
      </c>
      <c r="H495" s="52" t="s">
        <v>86</v>
      </c>
      <c r="I495" s="52" t="s">
        <v>86</v>
      </c>
      <c r="J495" s="52" t="s">
        <v>86</v>
      </c>
      <c r="K495" s="52" t="s">
        <v>86</v>
      </c>
      <c r="L495" s="52" t="s">
        <v>86</v>
      </c>
      <c r="M495" s="75">
        <f t="shared" si="7"/>
        <v>0</v>
      </c>
    </row>
    <row r="496" spans="1:13" ht="14.25">
      <c r="A496" t="s">
        <v>371</v>
      </c>
      <c r="B496" t="s">
        <v>321</v>
      </c>
      <c r="C496" t="s">
        <v>322</v>
      </c>
      <c r="D496" t="s">
        <v>85</v>
      </c>
      <c r="E496" t="s">
        <v>79</v>
      </c>
      <c r="F496" s="52" t="s">
        <v>86</v>
      </c>
      <c r="G496" s="52" t="s">
        <v>86</v>
      </c>
      <c r="H496" s="52" t="s">
        <v>86</v>
      </c>
      <c r="I496" s="52" t="s">
        <v>86</v>
      </c>
      <c r="J496" s="52" t="s">
        <v>86</v>
      </c>
      <c r="K496" s="52" t="s">
        <v>86</v>
      </c>
      <c r="L496" s="52" t="s">
        <v>86</v>
      </c>
      <c r="M496" s="75">
        <f t="shared" si="7"/>
        <v>0</v>
      </c>
    </row>
    <row r="497" spans="1:13" ht="14.25">
      <c r="A497" t="s">
        <v>371</v>
      </c>
      <c r="B497" t="s">
        <v>323</v>
      </c>
      <c r="C497" t="s">
        <v>324</v>
      </c>
      <c r="D497" t="s">
        <v>85</v>
      </c>
      <c r="E497" t="s">
        <v>79</v>
      </c>
      <c r="F497" s="52" t="s">
        <v>86</v>
      </c>
      <c r="G497" s="52" t="s">
        <v>86</v>
      </c>
      <c r="H497" s="52" t="s">
        <v>86</v>
      </c>
      <c r="I497" s="52" t="s">
        <v>86</v>
      </c>
      <c r="J497" s="52" t="s">
        <v>86</v>
      </c>
      <c r="K497" s="52" t="s">
        <v>86</v>
      </c>
      <c r="L497" s="52" t="s">
        <v>86</v>
      </c>
      <c r="M497" s="75">
        <f t="shared" si="7"/>
        <v>0</v>
      </c>
    </row>
    <row r="498" spans="1:13" ht="14.25">
      <c r="A498" t="s">
        <v>371</v>
      </c>
      <c r="B498" t="s">
        <v>325</v>
      </c>
      <c r="C498" t="s">
        <v>326</v>
      </c>
      <c r="D498" t="s">
        <v>85</v>
      </c>
      <c r="E498" t="s">
        <v>79</v>
      </c>
      <c r="F498" s="52" t="s">
        <v>86</v>
      </c>
      <c r="G498" s="52" t="s">
        <v>86</v>
      </c>
      <c r="H498" s="52" t="s">
        <v>86</v>
      </c>
      <c r="I498" s="52" t="s">
        <v>86</v>
      </c>
      <c r="J498" s="52" t="s">
        <v>86</v>
      </c>
      <c r="K498" s="52" t="s">
        <v>86</v>
      </c>
      <c r="L498" s="52" t="s">
        <v>86</v>
      </c>
      <c r="M498" s="75">
        <f t="shared" si="7"/>
        <v>0</v>
      </c>
    </row>
    <row r="499" spans="1:13" ht="14.25">
      <c r="A499" t="s">
        <v>371</v>
      </c>
      <c r="B499" t="s">
        <v>327</v>
      </c>
      <c r="C499" t="s">
        <v>328</v>
      </c>
      <c r="D499" t="s">
        <v>85</v>
      </c>
      <c r="E499" t="s">
        <v>79</v>
      </c>
      <c r="F499" s="52" t="s">
        <v>86</v>
      </c>
      <c r="G499" s="52" t="s">
        <v>86</v>
      </c>
      <c r="H499" s="52" t="s">
        <v>86</v>
      </c>
      <c r="I499" s="52" t="s">
        <v>86</v>
      </c>
      <c r="J499" s="52" t="s">
        <v>86</v>
      </c>
      <c r="K499" s="52" t="s">
        <v>86</v>
      </c>
      <c r="L499" s="52" t="s">
        <v>86</v>
      </c>
      <c r="M499" s="75">
        <f t="shared" si="7"/>
        <v>0</v>
      </c>
    </row>
    <row r="500" spans="1:13" ht="14.25">
      <c r="A500" t="s">
        <v>371</v>
      </c>
      <c r="B500" t="s">
        <v>329</v>
      </c>
      <c r="C500" t="s">
        <v>330</v>
      </c>
      <c r="D500" t="s">
        <v>85</v>
      </c>
      <c r="E500" t="s">
        <v>79</v>
      </c>
      <c r="F500" s="52" t="s">
        <v>86</v>
      </c>
      <c r="G500" s="52" t="s">
        <v>86</v>
      </c>
      <c r="H500" s="52" t="s">
        <v>86</v>
      </c>
      <c r="I500" s="52" t="s">
        <v>86</v>
      </c>
      <c r="J500" s="52" t="s">
        <v>86</v>
      </c>
      <c r="K500" s="52" t="s">
        <v>86</v>
      </c>
      <c r="L500" s="52" t="s">
        <v>86</v>
      </c>
      <c r="M500" s="75">
        <f t="shared" si="7"/>
        <v>0</v>
      </c>
    </row>
    <row r="501" spans="1:13" ht="14.25">
      <c r="A501" t="s">
        <v>371</v>
      </c>
      <c r="B501" t="s">
        <v>331</v>
      </c>
      <c r="C501" t="s">
        <v>332</v>
      </c>
      <c r="D501" t="s">
        <v>85</v>
      </c>
      <c r="E501" t="s">
        <v>79</v>
      </c>
      <c r="F501" s="52" t="s">
        <v>86</v>
      </c>
      <c r="G501" s="52" t="s">
        <v>86</v>
      </c>
      <c r="H501" s="52" t="s">
        <v>86</v>
      </c>
      <c r="I501" s="52" t="s">
        <v>86</v>
      </c>
      <c r="J501" s="52" t="s">
        <v>86</v>
      </c>
      <c r="K501" s="52" t="s">
        <v>86</v>
      </c>
      <c r="L501" s="52" t="s">
        <v>86</v>
      </c>
      <c r="M501" s="75">
        <f t="shared" si="7"/>
        <v>0</v>
      </c>
    </row>
    <row r="502" spans="1:13" ht="14.25">
      <c r="A502" t="s">
        <v>371</v>
      </c>
      <c r="B502" t="s">
        <v>333</v>
      </c>
      <c r="C502" t="s">
        <v>334</v>
      </c>
      <c r="D502" t="s">
        <v>85</v>
      </c>
      <c r="E502" t="s">
        <v>79</v>
      </c>
      <c r="F502" s="52" t="s">
        <v>86</v>
      </c>
      <c r="G502" s="52" t="s">
        <v>86</v>
      </c>
      <c r="H502" s="52" t="s">
        <v>86</v>
      </c>
      <c r="I502" s="52" t="s">
        <v>86</v>
      </c>
      <c r="J502" s="52" t="s">
        <v>86</v>
      </c>
      <c r="K502" s="52" t="s">
        <v>86</v>
      </c>
      <c r="L502" s="52" t="s">
        <v>86</v>
      </c>
      <c r="M502" s="75">
        <f t="shared" si="7"/>
        <v>0</v>
      </c>
    </row>
    <row r="503" spans="1:13" ht="14.25">
      <c r="A503" t="s">
        <v>371</v>
      </c>
      <c r="B503" t="s">
        <v>335</v>
      </c>
      <c r="C503" t="s">
        <v>336</v>
      </c>
      <c r="D503" t="s">
        <v>85</v>
      </c>
      <c r="E503" t="s">
        <v>79</v>
      </c>
      <c r="F503" s="52" t="s">
        <v>86</v>
      </c>
      <c r="G503" s="52" t="s">
        <v>86</v>
      </c>
      <c r="H503" s="52" t="s">
        <v>86</v>
      </c>
      <c r="I503" s="52" t="s">
        <v>86</v>
      </c>
      <c r="J503" s="52" t="s">
        <v>86</v>
      </c>
      <c r="K503" s="52" t="s">
        <v>86</v>
      </c>
      <c r="L503" s="52" t="s">
        <v>86</v>
      </c>
      <c r="M503" s="75">
        <f t="shared" si="7"/>
        <v>0</v>
      </c>
    </row>
    <row r="504" spans="1:13" ht="14.25">
      <c r="A504" t="s">
        <v>371</v>
      </c>
      <c r="B504" t="s">
        <v>337</v>
      </c>
      <c r="C504" t="s">
        <v>338</v>
      </c>
      <c r="D504" t="s">
        <v>85</v>
      </c>
      <c r="E504" t="s">
        <v>79</v>
      </c>
      <c r="F504" s="52" t="s">
        <v>86</v>
      </c>
      <c r="G504" s="52" t="s">
        <v>86</v>
      </c>
      <c r="H504" s="52" t="s">
        <v>86</v>
      </c>
      <c r="I504" s="52" t="s">
        <v>86</v>
      </c>
      <c r="J504" s="52" t="s">
        <v>86</v>
      </c>
      <c r="K504" s="52" t="s">
        <v>86</v>
      </c>
      <c r="L504" s="52" t="s">
        <v>86</v>
      </c>
      <c r="M504" s="75">
        <f t="shared" si="7"/>
        <v>0</v>
      </c>
    </row>
    <row r="505" spans="1:13" ht="14.25">
      <c r="A505" t="s">
        <v>371</v>
      </c>
      <c r="B505" t="s">
        <v>339</v>
      </c>
      <c r="C505" t="s">
        <v>340</v>
      </c>
      <c r="D505" t="s">
        <v>85</v>
      </c>
      <c r="E505" t="s">
        <v>79</v>
      </c>
      <c r="F505" s="52" t="s">
        <v>86</v>
      </c>
      <c r="G505" s="52" t="s">
        <v>86</v>
      </c>
      <c r="H505" s="52" t="s">
        <v>86</v>
      </c>
      <c r="I505" s="52" t="s">
        <v>86</v>
      </c>
      <c r="J505" s="52" t="s">
        <v>86</v>
      </c>
      <c r="K505" s="52" t="s">
        <v>86</v>
      </c>
      <c r="L505" s="52" t="s">
        <v>86</v>
      </c>
      <c r="M505" s="75">
        <f t="shared" si="7"/>
        <v>0</v>
      </c>
    </row>
    <row r="506" spans="1:13" ht="14.25">
      <c r="A506" t="s">
        <v>371</v>
      </c>
      <c r="B506" t="s">
        <v>341</v>
      </c>
      <c r="C506" t="s">
        <v>342</v>
      </c>
      <c r="D506" t="s">
        <v>85</v>
      </c>
      <c r="E506" t="s">
        <v>79</v>
      </c>
      <c r="F506" s="52" t="s">
        <v>86</v>
      </c>
      <c r="G506" s="52" t="s">
        <v>86</v>
      </c>
      <c r="H506" s="52" t="s">
        <v>86</v>
      </c>
      <c r="I506" s="52" t="s">
        <v>86</v>
      </c>
      <c r="J506" s="52" t="s">
        <v>86</v>
      </c>
      <c r="K506" s="52" t="s">
        <v>86</v>
      </c>
      <c r="L506" s="52" t="s">
        <v>86</v>
      </c>
      <c r="M506" s="75">
        <f t="shared" si="7"/>
        <v>0</v>
      </c>
    </row>
    <row r="507" spans="1:13" ht="14.25">
      <c r="A507" t="s">
        <v>371</v>
      </c>
      <c r="B507" t="s">
        <v>343</v>
      </c>
      <c r="C507" t="s">
        <v>344</v>
      </c>
      <c r="D507" t="s">
        <v>85</v>
      </c>
      <c r="E507" t="s">
        <v>79</v>
      </c>
      <c r="F507" s="52" t="s">
        <v>86</v>
      </c>
      <c r="G507" s="52" t="s">
        <v>86</v>
      </c>
      <c r="H507" s="52" t="s">
        <v>86</v>
      </c>
      <c r="I507" s="52" t="s">
        <v>86</v>
      </c>
      <c r="J507" s="52" t="s">
        <v>86</v>
      </c>
      <c r="K507" s="52" t="s">
        <v>86</v>
      </c>
      <c r="L507" s="52" t="s">
        <v>86</v>
      </c>
      <c r="M507" s="75">
        <f t="shared" si="7"/>
        <v>0</v>
      </c>
    </row>
    <row r="508" spans="1:13" ht="14.25">
      <c r="A508" t="s">
        <v>371</v>
      </c>
      <c r="B508" t="s">
        <v>345</v>
      </c>
      <c r="C508" t="s">
        <v>346</v>
      </c>
      <c r="D508" t="s">
        <v>85</v>
      </c>
      <c r="E508" t="s">
        <v>79</v>
      </c>
      <c r="F508" s="52" t="s">
        <v>86</v>
      </c>
      <c r="G508" s="52" t="s">
        <v>86</v>
      </c>
      <c r="H508" s="52" t="s">
        <v>86</v>
      </c>
      <c r="I508" s="52" t="s">
        <v>86</v>
      </c>
      <c r="J508" s="52" t="s">
        <v>86</v>
      </c>
      <c r="K508" s="52" t="s">
        <v>86</v>
      </c>
      <c r="L508" s="52" t="s">
        <v>86</v>
      </c>
      <c r="M508" s="75">
        <f t="shared" si="7"/>
        <v>0</v>
      </c>
    </row>
    <row r="509" spans="1:13" ht="14.25">
      <c r="A509" t="s">
        <v>371</v>
      </c>
      <c r="B509" t="s">
        <v>347</v>
      </c>
      <c r="C509" t="s">
        <v>348</v>
      </c>
      <c r="D509" t="s">
        <v>85</v>
      </c>
      <c r="E509" t="s">
        <v>79</v>
      </c>
      <c r="F509" s="52" t="s">
        <v>86</v>
      </c>
      <c r="G509" s="52" t="s">
        <v>86</v>
      </c>
      <c r="H509" s="52" t="s">
        <v>86</v>
      </c>
      <c r="I509" s="52" t="s">
        <v>86</v>
      </c>
      <c r="J509" s="52" t="s">
        <v>86</v>
      </c>
      <c r="K509" s="52" t="s">
        <v>86</v>
      </c>
      <c r="L509" s="52" t="s">
        <v>86</v>
      </c>
      <c r="M509" s="75">
        <f t="shared" si="7"/>
        <v>0</v>
      </c>
    </row>
    <row r="510" spans="1:13" ht="14.25">
      <c r="A510" t="s">
        <v>371</v>
      </c>
      <c r="B510" t="s">
        <v>349</v>
      </c>
      <c r="C510" t="s">
        <v>350</v>
      </c>
      <c r="D510" t="s">
        <v>85</v>
      </c>
      <c r="E510" t="s">
        <v>79</v>
      </c>
      <c r="F510" s="52" t="s">
        <v>86</v>
      </c>
      <c r="G510" s="52" t="s">
        <v>86</v>
      </c>
      <c r="H510" s="52" t="s">
        <v>86</v>
      </c>
      <c r="I510" s="52" t="s">
        <v>86</v>
      </c>
      <c r="J510" s="52" t="s">
        <v>86</v>
      </c>
      <c r="K510" s="52" t="s">
        <v>86</v>
      </c>
      <c r="L510" s="52" t="s">
        <v>86</v>
      </c>
      <c r="M510" s="75">
        <f t="shared" si="7"/>
        <v>0</v>
      </c>
    </row>
    <row r="511" spans="1:13" ht="14.25">
      <c r="A511" t="s">
        <v>371</v>
      </c>
      <c r="B511" t="s">
        <v>351</v>
      </c>
      <c r="C511" t="s">
        <v>352</v>
      </c>
      <c r="D511" t="s">
        <v>85</v>
      </c>
      <c r="E511" t="s">
        <v>79</v>
      </c>
      <c r="F511" s="52" t="s">
        <v>86</v>
      </c>
      <c r="G511" s="52" t="s">
        <v>86</v>
      </c>
      <c r="H511" s="52" t="s">
        <v>86</v>
      </c>
      <c r="I511" s="52" t="s">
        <v>86</v>
      </c>
      <c r="J511" s="52" t="s">
        <v>86</v>
      </c>
      <c r="K511" s="52" t="s">
        <v>86</v>
      </c>
      <c r="L511" s="52" t="s">
        <v>86</v>
      </c>
      <c r="M511" s="75">
        <f t="shared" si="7"/>
        <v>0</v>
      </c>
    </row>
    <row r="512" spans="1:13" ht="14.25">
      <c r="A512" t="s">
        <v>371</v>
      </c>
      <c r="B512" t="s">
        <v>353</v>
      </c>
      <c r="C512" t="s">
        <v>354</v>
      </c>
      <c r="D512" t="s">
        <v>85</v>
      </c>
      <c r="E512" t="s">
        <v>79</v>
      </c>
      <c r="F512" s="52" t="s">
        <v>86</v>
      </c>
      <c r="G512" s="52" t="s">
        <v>86</v>
      </c>
      <c r="H512" s="52" t="s">
        <v>86</v>
      </c>
      <c r="I512" s="52" t="s">
        <v>86</v>
      </c>
      <c r="J512" s="52" t="s">
        <v>86</v>
      </c>
      <c r="K512" s="52" t="s">
        <v>86</v>
      </c>
      <c r="L512" s="52" t="s">
        <v>86</v>
      </c>
      <c r="M512" s="75">
        <f t="shared" si="7"/>
        <v>0</v>
      </c>
    </row>
    <row r="513" spans="1:13" ht="14.25">
      <c r="A513" t="s">
        <v>371</v>
      </c>
      <c r="B513" t="s">
        <v>355</v>
      </c>
      <c r="C513" t="s">
        <v>356</v>
      </c>
      <c r="D513" t="s">
        <v>85</v>
      </c>
      <c r="E513" t="s">
        <v>79</v>
      </c>
      <c r="F513" s="52" t="s">
        <v>86</v>
      </c>
      <c r="G513" s="52" t="s">
        <v>86</v>
      </c>
      <c r="H513" s="52" t="s">
        <v>86</v>
      </c>
      <c r="I513" s="52" t="s">
        <v>86</v>
      </c>
      <c r="J513" s="52" t="s">
        <v>86</v>
      </c>
      <c r="K513" s="52" t="s">
        <v>86</v>
      </c>
      <c r="L513" s="52" t="s">
        <v>86</v>
      </c>
      <c r="M513" s="75">
        <f t="shared" si="7"/>
        <v>0</v>
      </c>
    </row>
    <row r="514" spans="1:13" ht="14.25">
      <c r="A514" t="s">
        <v>371</v>
      </c>
      <c r="B514" t="s">
        <v>357</v>
      </c>
      <c r="C514" t="s">
        <v>358</v>
      </c>
      <c r="D514" t="s">
        <v>85</v>
      </c>
      <c r="E514" t="s">
        <v>79</v>
      </c>
      <c r="F514" s="52" t="s">
        <v>86</v>
      </c>
      <c r="G514" s="52" t="s">
        <v>86</v>
      </c>
      <c r="H514" s="52" t="s">
        <v>86</v>
      </c>
      <c r="I514" s="52" t="s">
        <v>86</v>
      </c>
      <c r="J514" s="52" t="s">
        <v>86</v>
      </c>
      <c r="K514" s="52" t="s">
        <v>86</v>
      </c>
      <c r="L514" s="52" t="s">
        <v>86</v>
      </c>
      <c r="M514" s="75">
        <f t="shared" si="7"/>
        <v>0</v>
      </c>
    </row>
    <row r="515" spans="1:13" ht="14.25">
      <c r="A515" t="s">
        <v>371</v>
      </c>
      <c r="B515" t="s">
        <v>359</v>
      </c>
      <c r="C515" t="s">
        <v>360</v>
      </c>
      <c r="D515" t="s">
        <v>85</v>
      </c>
      <c r="E515" t="s">
        <v>79</v>
      </c>
      <c r="F515" s="52" t="s">
        <v>86</v>
      </c>
      <c r="G515" s="52" t="s">
        <v>86</v>
      </c>
      <c r="H515" s="52" t="s">
        <v>86</v>
      </c>
      <c r="I515" s="52" t="s">
        <v>86</v>
      </c>
      <c r="J515" s="52" t="s">
        <v>86</v>
      </c>
      <c r="K515" s="52" t="s">
        <v>86</v>
      </c>
      <c r="L515" s="52" t="s">
        <v>86</v>
      </c>
      <c r="M515" s="75">
        <f t="shared" si="7"/>
        <v>0</v>
      </c>
    </row>
    <row r="516" spans="1:13" ht="14.25">
      <c r="A516" t="s">
        <v>371</v>
      </c>
      <c r="B516" t="s">
        <v>361</v>
      </c>
      <c r="C516" t="s">
        <v>362</v>
      </c>
      <c r="D516" t="s">
        <v>85</v>
      </c>
      <c r="E516" t="s">
        <v>79</v>
      </c>
      <c r="F516" s="52" t="s">
        <v>86</v>
      </c>
      <c r="G516" s="52" t="s">
        <v>86</v>
      </c>
      <c r="H516" s="52" t="s">
        <v>86</v>
      </c>
      <c r="I516" s="52" t="s">
        <v>86</v>
      </c>
      <c r="J516" s="52" t="s">
        <v>86</v>
      </c>
      <c r="K516" s="52" t="s">
        <v>86</v>
      </c>
      <c r="L516" s="52" t="s">
        <v>86</v>
      </c>
      <c r="M516" s="75">
        <f t="shared" si="7"/>
        <v>0</v>
      </c>
    </row>
    <row r="517" spans="1:13" ht="14.25">
      <c r="A517" t="s">
        <v>371</v>
      </c>
      <c r="B517" t="s">
        <v>363</v>
      </c>
      <c r="C517" t="s">
        <v>364</v>
      </c>
      <c r="D517" t="s">
        <v>85</v>
      </c>
      <c r="E517" t="s">
        <v>79</v>
      </c>
      <c r="F517" s="52" t="s">
        <v>86</v>
      </c>
      <c r="G517" s="52" t="s">
        <v>86</v>
      </c>
      <c r="H517" s="52" t="s">
        <v>86</v>
      </c>
      <c r="I517" s="52" t="s">
        <v>86</v>
      </c>
      <c r="J517" s="52" t="s">
        <v>86</v>
      </c>
      <c r="K517" s="52" t="s">
        <v>86</v>
      </c>
      <c r="L517" s="52" t="s">
        <v>86</v>
      </c>
      <c r="M517" s="75">
        <f t="shared" si="7"/>
        <v>0</v>
      </c>
    </row>
    <row r="518" spans="1:13" ht="14.25">
      <c r="A518" t="s">
        <v>371</v>
      </c>
      <c r="B518" t="s">
        <v>365</v>
      </c>
      <c r="C518" t="s">
        <v>366</v>
      </c>
      <c r="D518" t="s">
        <v>85</v>
      </c>
      <c r="E518" t="s">
        <v>79</v>
      </c>
      <c r="F518" s="52" t="s">
        <v>86</v>
      </c>
      <c r="G518" s="52" t="s">
        <v>86</v>
      </c>
      <c r="H518" s="52" t="s">
        <v>86</v>
      </c>
      <c r="I518" s="52" t="s">
        <v>86</v>
      </c>
      <c r="J518" s="52" t="s">
        <v>86</v>
      </c>
      <c r="K518" s="52" t="s">
        <v>86</v>
      </c>
      <c r="L518" s="52" t="s">
        <v>86</v>
      </c>
      <c r="M518" s="75">
        <f t="shared" ref="M518:M581" si="8">SUM(F518:L518)</f>
        <v>0</v>
      </c>
    </row>
    <row r="519" spans="1:13" ht="14.25">
      <c r="A519" t="s">
        <v>371</v>
      </c>
      <c r="B519" t="s">
        <v>367</v>
      </c>
      <c r="C519" t="s">
        <v>368</v>
      </c>
      <c r="D519" t="s">
        <v>85</v>
      </c>
      <c r="E519" t="s">
        <v>79</v>
      </c>
      <c r="F519" s="52" t="s">
        <v>86</v>
      </c>
      <c r="G519" s="52" t="s">
        <v>86</v>
      </c>
      <c r="H519" s="52" t="s">
        <v>86</v>
      </c>
      <c r="I519" s="52" t="s">
        <v>86</v>
      </c>
      <c r="J519" s="52" t="s">
        <v>86</v>
      </c>
      <c r="K519" s="52" t="s">
        <v>86</v>
      </c>
      <c r="L519" s="52" t="s">
        <v>86</v>
      </c>
      <c r="M519" s="75">
        <f t="shared" si="8"/>
        <v>0</v>
      </c>
    </row>
    <row r="520" spans="1:13" ht="14.25">
      <c r="A520" t="s">
        <v>371</v>
      </c>
      <c r="B520" t="s">
        <v>369</v>
      </c>
      <c r="C520" t="s">
        <v>370</v>
      </c>
      <c r="D520" t="s">
        <v>85</v>
      </c>
      <c r="E520" t="s">
        <v>79</v>
      </c>
      <c r="F520" s="52" t="s">
        <v>86</v>
      </c>
      <c r="G520" s="52" t="s">
        <v>86</v>
      </c>
      <c r="H520" s="52" t="s">
        <v>86</v>
      </c>
      <c r="I520" s="52" t="s">
        <v>86</v>
      </c>
      <c r="J520" s="52" t="s">
        <v>86</v>
      </c>
      <c r="K520" s="52" t="s">
        <v>86</v>
      </c>
      <c r="L520" s="52" t="s">
        <v>86</v>
      </c>
      <c r="M520" s="75">
        <f t="shared" si="8"/>
        <v>0</v>
      </c>
    </row>
    <row r="521" spans="1:13" ht="14.25">
      <c r="A521" t="s">
        <v>372</v>
      </c>
      <c r="B521" t="s">
        <v>285</v>
      </c>
      <c r="C521" t="s">
        <v>286</v>
      </c>
      <c r="D521" t="s">
        <v>85</v>
      </c>
      <c r="E521" t="s">
        <v>79</v>
      </c>
      <c r="F521" s="52" t="s">
        <v>86</v>
      </c>
      <c r="G521" s="52" t="s">
        <v>86</v>
      </c>
      <c r="H521" s="52" t="s">
        <v>86</v>
      </c>
      <c r="I521" s="52" t="s">
        <v>86</v>
      </c>
      <c r="J521" s="52" t="s">
        <v>86</v>
      </c>
      <c r="K521" s="52" t="s">
        <v>86</v>
      </c>
      <c r="L521" s="52" t="s">
        <v>86</v>
      </c>
      <c r="M521" s="75">
        <f t="shared" si="8"/>
        <v>0</v>
      </c>
    </row>
    <row r="522" spans="1:13" ht="14.25">
      <c r="A522" t="s">
        <v>372</v>
      </c>
      <c r="B522" t="s">
        <v>287</v>
      </c>
      <c r="C522" t="s">
        <v>288</v>
      </c>
      <c r="D522" t="s">
        <v>85</v>
      </c>
      <c r="E522" t="s">
        <v>79</v>
      </c>
      <c r="F522" s="52" t="s">
        <v>86</v>
      </c>
      <c r="G522" s="52" t="s">
        <v>86</v>
      </c>
      <c r="H522" s="52" t="s">
        <v>86</v>
      </c>
      <c r="I522" s="52" t="s">
        <v>86</v>
      </c>
      <c r="J522" s="52" t="s">
        <v>86</v>
      </c>
      <c r="K522" s="52" t="s">
        <v>86</v>
      </c>
      <c r="L522" s="52" t="s">
        <v>86</v>
      </c>
      <c r="M522" s="75">
        <f t="shared" si="8"/>
        <v>0</v>
      </c>
    </row>
    <row r="523" spans="1:13" ht="14.25">
      <c r="A523" t="s">
        <v>372</v>
      </c>
      <c r="B523" t="s">
        <v>289</v>
      </c>
      <c r="C523" t="s">
        <v>290</v>
      </c>
      <c r="D523" t="s">
        <v>85</v>
      </c>
      <c r="E523" t="s">
        <v>79</v>
      </c>
      <c r="F523" s="52" t="s">
        <v>86</v>
      </c>
      <c r="G523" s="52" t="s">
        <v>86</v>
      </c>
      <c r="H523" s="52" t="s">
        <v>86</v>
      </c>
      <c r="I523" s="52" t="s">
        <v>86</v>
      </c>
      <c r="J523" s="52" t="s">
        <v>86</v>
      </c>
      <c r="K523" s="52" t="s">
        <v>86</v>
      </c>
      <c r="L523" s="52" t="s">
        <v>86</v>
      </c>
      <c r="M523" s="75">
        <f t="shared" si="8"/>
        <v>0</v>
      </c>
    </row>
    <row r="524" spans="1:13" ht="14.25">
      <c r="A524" t="s">
        <v>372</v>
      </c>
      <c r="B524" t="s">
        <v>291</v>
      </c>
      <c r="C524" t="s">
        <v>292</v>
      </c>
      <c r="D524" t="s">
        <v>85</v>
      </c>
      <c r="E524" t="s">
        <v>79</v>
      </c>
      <c r="F524" s="52" t="s">
        <v>86</v>
      </c>
      <c r="G524" s="52" t="s">
        <v>86</v>
      </c>
      <c r="H524" s="52" t="s">
        <v>86</v>
      </c>
      <c r="I524" s="52" t="s">
        <v>86</v>
      </c>
      <c r="J524" s="52" t="s">
        <v>86</v>
      </c>
      <c r="K524" s="52" t="s">
        <v>86</v>
      </c>
      <c r="L524" s="52" t="s">
        <v>86</v>
      </c>
      <c r="M524" s="75">
        <f t="shared" si="8"/>
        <v>0</v>
      </c>
    </row>
    <row r="525" spans="1:13" ht="14.25">
      <c r="A525" t="s">
        <v>372</v>
      </c>
      <c r="B525" t="s">
        <v>293</v>
      </c>
      <c r="C525" t="s">
        <v>294</v>
      </c>
      <c r="D525" t="s">
        <v>85</v>
      </c>
      <c r="E525" t="s">
        <v>79</v>
      </c>
      <c r="F525" s="52" t="s">
        <v>86</v>
      </c>
      <c r="G525" s="52" t="s">
        <v>86</v>
      </c>
      <c r="H525" s="52" t="s">
        <v>86</v>
      </c>
      <c r="I525" s="52" t="s">
        <v>86</v>
      </c>
      <c r="J525" s="52" t="s">
        <v>86</v>
      </c>
      <c r="K525" s="52" t="s">
        <v>86</v>
      </c>
      <c r="L525" s="52" t="s">
        <v>86</v>
      </c>
      <c r="M525" s="75">
        <f t="shared" si="8"/>
        <v>0</v>
      </c>
    </row>
    <row r="526" spans="1:13" ht="14.25">
      <c r="A526" t="s">
        <v>372</v>
      </c>
      <c r="B526" t="s">
        <v>295</v>
      </c>
      <c r="C526" t="s">
        <v>296</v>
      </c>
      <c r="D526" t="s">
        <v>85</v>
      </c>
      <c r="E526" t="s">
        <v>79</v>
      </c>
      <c r="F526" s="52" t="s">
        <v>86</v>
      </c>
      <c r="G526" s="52" t="s">
        <v>86</v>
      </c>
      <c r="H526" s="52" t="s">
        <v>86</v>
      </c>
      <c r="I526" s="52" t="s">
        <v>86</v>
      </c>
      <c r="J526" s="52" t="s">
        <v>86</v>
      </c>
      <c r="K526" s="52" t="s">
        <v>86</v>
      </c>
      <c r="L526" s="52" t="s">
        <v>86</v>
      </c>
      <c r="M526" s="75">
        <f t="shared" si="8"/>
        <v>0</v>
      </c>
    </row>
    <row r="527" spans="1:13" ht="14.25">
      <c r="A527" t="s">
        <v>372</v>
      </c>
      <c r="B527" t="s">
        <v>297</v>
      </c>
      <c r="C527" t="s">
        <v>298</v>
      </c>
      <c r="D527" t="s">
        <v>85</v>
      </c>
      <c r="E527" t="s">
        <v>79</v>
      </c>
      <c r="F527" s="52" t="s">
        <v>86</v>
      </c>
      <c r="G527" s="52" t="s">
        <v>86</v>
      </c>
      <c r="H527" s="52" t="s">
        <v>86</v>
      </c>
      <c r="I527" s="52" t="s">
        <v>86</v>
      </c>
      <c r="J527" s="52" t="s">
        <v>86</v>
      </c>
      <c r="K527" s="52" t="s">
        <v>86</v>
      </c>
      <c r="L527" s="52" t="s">
        <v>86</v>
      </c>
      <c r="M527" s="75">
        <f t="shared" si="8"/>
        <v>0</v>
      </c>
    </row>
    <row r="528" spans="1:13" ht="14.25">
      <c r="A528" t="s">
        <v>372</v>
      </c>
      <c r="B528" t="s">
        <v>299</v>
      </c>
      <c r="C528" t="s">
        <v>300</v>
      </c>
      <c r="D528" t="s">
        <v>85</v>
      </c>
      <c r="E528" t="s">
        <v>79</v>
      </c>
      <c r="F528" s="52" t="s">
        <v>86</v>
      </c>
      <c r="G528" s="52" t="s">
        <v>86</v>
      </c>
      <c r="H528" s="52" t="s">
        <v>86</v>
      </c>
      <c r="I528" s="52" t="s">
        <v>86</v>
      </c>
      <c r="J528" s="52" t="s">
        <v>86</v>
      </c>
      <c r="K528" s="52" t="s">
        <v>86</v>
      </c>
      <c r="L528" s="52" t="s">
        <v>86</v>
      </c>
      <c r="M528" s="75">
        <f t="shared" si="8"/>
        <v>0</v>
      </c>
    </row>
    <row r="529" spans="1:13" ht="14.25">
      <c r="A529" t="s">
        <v>372</v>
      </c>
      <c r="B529" t="s">
        <v>301</v>
      </c>
      <c r="C529" t="s">
        <v>302</v>
      </c>
      <c r="D529" t="s">
        <v>85</v>
      </c>
      <c r="E529" t="s">
        <v>79</v>
      </c>
      <c r="F529" s="52" t="s">
        <v>86</v>
      </c>
      <c r="G529" s="52" t="s">
        <v>86</v>
      </c>
      <c r="H529" s="52" t="s">
        <v>86</v>
      </c>
      <c r="I529" s="52" t="s">
        <v>86</v>
      </c>
      <c r="J529" s="52" t="s">
        <v>86</v>
      </c>
      <c r="K529" s="52" t="s">
        <v>86</v>
      </c>
      <c r="L529" s="52" t="s">
        <v>86</v>
      </c>
      <c r="M529" s="75">
        <f t="shared" si="8"/>
        <v>0</v>
      </c>
    </row>
    <row r="530" spans="1:13" ht="14.25">
      <c r="A530" t="s">
        <v>372</v>
      </c>
      <c r="B530" t="s">
        <v>303</v>
      </c>
      <c r="C530" t="s">
        <v>304</v>
      </c>
      <c r="D530" t="s">
        <v>85</v>
      </c>
      <c r="E530" t="s">
        <v>79</v>
      </c>
      <c r="F530" s="52" t="s">
        <v>86</v>
      </c>
      <c r="G530" s="52" t="s">
        <v>86</v>
      </c>
      <c r="H530" s="52" t="s">
        <v>86</v>
      </c>
      <c r="I530" s="52" t="s">
        <v>86</v>
      </c>
      <c r="J530" s="52" t="s">
        <v>86</v>
      </c>
      <c r="K530" s="52" t="s">
        <v>86</v>
      </c>
      <c r="L530" s="52" t="s">
        <v>86</v>
      </c>
      <c r="M530" s="75">
        <f t="shared" si="8"/>
        <v>0</v>
      </c>
    </row>
    <row r="531" spans="1:13" ht="14.25">
      <c r="A531" t="s">
        <v>372</v>
      </c>
      <c r="B531" t="s">
        <v>305</v>
      </c>
      <c r="C531" t="s">
        <v>306</v>
      </c>
      <c r="D531" t="s">
        <v>85</v>
      </c>
      <c r="E531" t="s">
        <v>79</v>
      </c>
      <c r="F531" s="52" t="s">
        <v>86</v>
      </c>
      <c r="G531" s="52" t="s">
        <v>86</v>
      </c>
      <c r="H531" s="52" t="s">
        <v>86</v>
      </c>
      <c r="I531" s="52" t="s">
        <v>86</v>
      </c>
      <c r="J531" s="52" t="s">
        <v>86</v>
      </c>
      <c r="K531" s="52" t="s">
        <v>86</v>
      </c>
      <c r="L531" s="52" t="s">
        <v>86</v>
      </c>
      <c r="M531" s="75">
        <f t="shared" si="8"/>
        <v>0</v>
      </c>
    </row>
    <row r="532" spans="1:13" ht="14.25">
      <c r="A532" t="s">
        <v>372</v>
      </c>
      <c r="B532" t="s">
        <v>307</v>
      </c>
      <c r="C532" t="s">
        <v>308</v>
      </c>
      <c r="D532" t="s">
        <v>85</v>
      </c>
      <c r="E532" t="s">
        <v>79</v>
      </c>
      <c r="F532" s="52" t="s">
        <v>86</v>
      </c>
      <c r="G532" s="52" t="s">
        <v>86</v>
      </c>
      <c r="H532" s="52" t="s">
        <v>86</v>
      </c>
      <c r="I532" s="52" t="s">
        <v>86</v>
      </c>
      <c r="J532" s="52" t="s">
        <v>86</v>
      </c>
      <c r="K532" s="52" t="s">
        <v>86</v>
      </c>
      <c r="L532" s="52" t="s">
        <v>86</v>
      </c>
      <c r="M532" s="75">
        <f t="shared" si="8"/>
        <v>0</v>
      </c>
    </row>
    <row r="533" spans="1:13" ht="14.25">
      <c r="A533" t="s">
        <v>372</v>
      </c>
      <c r="B533" t="s">
        <v>309</v>
      </c>
      <c r="C533" t="s">
        <v>310</v>
      </c>
      <c r="D533" t="s">
        <v>85</v>
      </c>
      <c r="E533" t="s">
        <v>79</v>
      </c>
      <c r="F533" s="52" t="s">
        <v>86</v>
      </c>
      <c r="G533" s="52" t="s">
        <v>86</v>
      </c>
      <c r="H533" s="52" t="s">
        <v>86</v>
      </c>
      <c r="I533" s="52" t="s">
        <v>86</v>
      </c>
      <c r="J533" s="52" t="s">
        <v>86</v>
      </c>
      <c r="K533" s="52" t="s">
        <v>86</v>
      </c>
      <c r="L533" s="52" t="s">
        <v>86</v>
      </c>
      <c r="M533" s="75">
        <f t="shared" si="8"/>
        <v>0</v>
      </c>
    </row>
    <row r="534" spans="1:13" ht="14.25">
      <c r="A534" t="s">
        <v>372</v>
      </c>
      <c r="B534" t="s">
        <v>311</v>
      </c>
      <c r="C534" t="s">
        <v>312</v>
      </c>
      <c r="D534" t="s">
        <v>85</v>
      </c>
      <c r="E534" t="s">
        <v>79</v>
      </c>
      <c r="F534" s="52" t="s">
        <v>86</v>
      </c>
      <c r="G534" s="52" t="s">
        <v>86</v>
      </c>
      <c r="H534" s="52" t="s">
        <v>86</v>
      </c>
      <c r="I534" s="52" t="s">
        <v>86</v>
      </c>
      <c r="J534" s="52" t="s">
        <v>86</v>
      </c>
      <c r="K534" s="52" t="s">
        <v>86</v>
      </c>
      <c r="L534" s="52" t="s">
        <v>86</v>
      </c>
      <c r="M534" s="75">
        <f t="shared" si="8"/>
        <v>0</v>
      </c>
    </row>
    <row r="535" spans="1:13" ht="14.25">
      <c r="A535" t="s">
        <v>372</v>
      </c>
      <c r="B535" t="s">
        <v>313</v>
      </c>
      <c r="C535" t="s">
        <v>314</v>
      </c>
      <c r="D535" t="s">
        <v>85</v>
      </c>
      <c r="E535" t="s">
        <v>79</v>
      </c>
      <c r="F535" s="52" t="s">
        <v>86</v>
      </c>
      <c r="G535" s="52" t="s">
        <v>86</v>
      </c>
      <c r="H535" s="52" t="s">
        <v>86</v>
      </c>
      <c r="I535" s="52" t="s">
        <v>86</v>
      </c>
      <c r="J535" s="52" t="s">
        <v>86</v>
      </c>
      <c r="K535" s="52" t="s">
        <v>86</v>
      </c>
      <c r="L535" s="52" t="s">
        <v>86</v>
      </c>
      <c r="M535" s="75">
        <f t="shared" si="8"/>
        <v>0</v>
      </c>
    </row>
    <row r="536" spans="1:13" ht="14.25">
      <c r="A536" t="s">
        <v>372</v>
      </c>
      <c r="B536" t="s">
        <v>315</v>
      </c>
      <c r="C536" t="s">
        <v>316</v>
      </c>
      <c r="D536" t="s">
        <v>85</v>
      </c>
      <c r="E536" t="s">
        <v>79</v>
      </c>
      <c r="F536" s="52" t="s">
        <v>86</v>
      </c>
      <c r="G536" s="52" t="s">
        <v>86</v>
      </c>
      <c r="H536" s="52" t="s">
        <v>86</v>
      </c>
      <c r="I536" s="52" t="s">
        <v>86</v>
      </c>
      <c r="J536" s="52" t="s">
        <v>86</v>
      </c>
      <c r="K536" s="52" t="s">
        <v>86</v>
      </c>
      <c r="L536" s="52" t="s">
        <v>86</v>
      </c>
      <c r="M536" s="75">
        <f t="shared" si="8"/>
        <v>0</v>
      </c>
    </row>
    <row r="537" spans="1:13" ht="14.25">
      <c r="A537" t="s">
        <v>372</v>
      </c>
      <c r="B537" t="s">
        <v>317</v>
      </c>
      <c r="C537" t="s">
        <v>318</v>
      </c>
      <c r="D537" t="s">
        <v>85</v>
      </c>
      <c r="E537" t="s">
        <v>79</v>
      </c>
      <c r="F537" s="52" t="s">
        <v>86</v>
      </c>
      <c r="G537" s="52" t="s">
        <v>86</v>
      </c>
      <c r="H537" s="52" t="s">
        <v>86</v>
      </c>
      <c r="I537" s="52" t="s">
        <v>86</v>
      </c>
      <c r="J537" s="52" t="s">
        <v>86</v>
      </c>
      <c r="K537" s="52" t="s">
        <v>86</v>
      </c>
      <c r="L537" s="52" t="s">
        <v>86</v>
      </c>
      <c r="M537" s="75">
        <f t="shared" si="8"/>
        <v>0</v>
      </c>
    </row>
    <row r="538" spans="1:13" ht="14.25">
      <c r="A538" t="s">
        <v>372</v>
      </c>
      <c r="B538" t="s">
        <v>319</v>
      </c>
      <c r="C538" t="s">
        <v>320</v>
      </c>
      <c r="D538" t="s">
        <v>85</v>
      </c>
      <c r="E538" t="s">
        <v>79</v>
      </c>
      <c r="F538" s="52" t="s">
        <v>86</v>
      </c>
      <c r="G538" s="52" t="s">
        <v>86</v>
      </c>
      <c r="H538" s="52" t="s">
        <v>86</v>
      </c>
      <c r="I538" s="52" t="s">
        <v>86</v>
      </c>
      <c r="J538" s="52" t="s">
        <v>86</v>
      </c>
      <c r="K538" s="52" t="s">
        <v>86</v>
      </c>
      <c r="L538" s="52" t="s">
        <v>86</v>
      </c>
      <c r="M538" s="75">
        <f t="shared" si="8"/>
        <v>0</v>
      </c>
    </row>
    <row r="539" spans="1:13" ht="14.25">
      <c r="A539" t="s">
        <v>372</v>
      </c>
      <c r="B539" t="s">
        <v>321</v>
      </c>
      <c r="C539" t="s">
        <v>322</v>
      </c>
      <c r="D539" t="s">
        <v>85</v>
      </c>
      <c r="E539" t="s">
        <v>79</v>
      </c>
      <c r="F539" s="52" t="s">
        <v>86</v>
      </c>
      <c r="G539" s="52" t="s">
        <v>86</v>
      </c>
      <c r="H539" s="52" t="s">
        <v>86</v>
      </c>
      <c r="I539" s="52" t="s">
        <v>86</v>
      </c>
      <c r="J539" s="52" t="s">
        <v>86</v>
      </c>
      <c r="K539" s="52" t="s">
        <v>86</v>
      </c>
      <c r="L539" s="52" t="s">
        <v>86</v>
      </c>
      <c r="M539" s="75">
        <f t="shared" si="8"/>
        <v>0</v>
      </c>
    </row>
    <row r="540" spans="1:13" ht="14.25">
      <c r="A540" t="s">
        <v>372</v>
      </c>
      <c r="B540" t="s">
        <v>323</v>
      </c>
      <c r="C540" t="s">
        <v>324</v>
      </c>
      <c r="D540" t="s">
        <v>85</v>
      </c>
      <c r="E540" t="s">
        <v>79</v>
      </c>
      <c r="F540" s="52" t="s">
        <v>86</v>
      </c>
      <c r="G540" s="52" t="s">
        <v>86</v>
      </c>
      <c r="H540" s="52" t="s">
        <v>86</v>
      </c>
      <c r="I540" s="52" t="s">
        <v>86</v>
      </c>
      <c r="J540" s="52" t="s">
        <v>86</v>
      </c>
      <c r="K540" s="52" t="s">
        <v>86</v>
      </c>
      <c r="L540" s="52" t="s">
        <v>86</v>
      </c>
      <c r="M540" s="75">
        <f t="shared" si="8"/>
        <v>0</v>
      </c>
    </row>
    <row r="541" spans="1:13" ht="14.25">
      <c r="A541" t="s">
        <v>372</v>
      </c>
      <c r="B541" t="s">
        <v>325</v>
      </c>
      <c r="C541" t="s">
        <v>326</v>
      </c>
      <c r="D541" t="s">
        <v>85</v>
      </c>
      <c r="E541" t="s">
        <v>79</v>
      </c>
      <c r="F541" s="52" t="s">
        <v>86</v>
      </c>
      <c r="G541" s="52" t="s">
        <v>86</v>
      </c>
      <c r="H541" s="52" t="s">
        <v>86</v>
      </c>
      <c r="I541" s="52" t="s">
        <v>86</v>
      </c>
      <c r="J541" s="52" t="s">
        <v>86</v>
      </c>
      <c r="K541" s="52" t="s">
        <v>86</v>
      </c>
      <c r="L541" s="52" t="s">
        <v>86</v>
      </c>
      <c r="M541" s="75">
        <f t="shared" si="8"/>
        <v>0</v>
      </c>
    </row>
    <row r="542" spans="1:13" ht="14.25">
      <c r="A542" t="s">
        <v>372</v>
      </c>
      <c r="B542" t="s">
        <v>327</v>
      </c>
      <c r="C542" t="s">
        <v>328</v>
      </c>
      <c r="D542" t="s">
        <v>85</v>
      </c>
      <c r="E542" t="s">
        <v>79</v>
      </c>
      <c r="F542" s="52" t="s">
        <v>86</v>
      </c>
      <c r="G542" s="52" t="s">
        <v>86</v>
      </c>
      <c r="H542" s="52" t="s">
        <v>86</v>
      </c>
      <c r="I542" s="52" t="s">
        <v>86</v>
      </c>
      <c r="J542" s="52" t="s">
        <v>86</v>
      </c>
      <c r="K542" s="52" t="s">
        <v>86</v>
      </c>
      <c r="L542" s="52" t="s">
        <v>86</v>
      </c>
      <c r="M542" s="75">
        <f t="shared" si="8"/>
        <v>0</v>
      </c>
    </row>
    <row r="543" spans="1:13" ht="14.25">
      <c r="A543" t="s">
        <v>372</v>
      </c>
      <c r="B543" t="s">
        <v>329</v>
      </c>
      <c r="C543" t="s">
        <v>330</v>
      </c>
      <c r="D543" t="s">
        <v>85</v>
      </c>
      <c r="E543" t="s">
        <v>79</v>
      </c>
      <c r="F543" s="52" t="s">
        <v>86</v>
      </c>
      <c r="G543" s="52" t="s">
        <v>86</v>
      </c>
      <c r="H543" s="52" t="s">
        <v>86</v>
      </c>
      <c r="I543" s="52" t="s">
        <v>86</v>
      </c>
      <c r="J543" s="52" t="s">
        <v>86</v>
      </c>
      <c r="K543" s="52" t="s">
        <v>86</v>
      </c>
      <c r="L543" s="52" t="s">
        <v>86</v>
      </c>
      <c r="M543" s="75">
        <f t="shared" si="8"/>
        <v>0</v>
      </c>
    </row>
    <row r="544" spans="1:13" ht="14.25">
      <c r="A544" t="s">
        <v>372</v>
      </c>
      <c r="B544" t="s">
        <v>331</v>
      </c>
      <c r="C544" t="s">
        <v>332</v>
      </c>
      <c r="D544" t="s">
        <v>85</v>
      </c>
      <c r="E544" t="s">
        <v>79</v>
      </c>
      <c r="F544" s="52" t="s">
        <v>86</v>
      </c>
      <c r="G544" s="52" t="s">
        <v>86</v>
      </c>
      <c r="H544" s="52" t="s">
        <v>86</v>
      </c>
      <c r="I544" s="52" t="s">
        <v>86</v>
      </c>
      <c r="J544" s="52" t="s">
        <v>86</v>
      </c>
      <c r="K544" s="52" t="s">
        <v>86</v>
      </c>
      <c r="L544" s="52" t="s">
        <v>86</v>
      </c>
      <c r="M544" s="75">
        <f t="shared" si="8"/>
        <v>0</v>
      </c>
    </row>
    <row r="545" spans="1:13" ht="14.25">
      <c r="A545" t="s">
        <v>372</v>
      </c>
      <c r="B545" t="s">
        <v>333</v>
      </c>
      <c r="C545" t="s">
        <v>334</v>
      </c>
      <c r="D545" t="s">
        <v>85</v>
      </c>
      <c r="E545" t="s">
        <v>79</v>
      </c>
      <c r="F545" s="52" t="s">
        <v>86</v>
      </c>
      <c r="G545" s="52" t="s">
        <v>86</v>
      </c>
      <c r="H545" s="52" t="s">
        <v>86</v>
      </c>
      <c r="I545" s="52" t="s">
        <v>86</v>
      </c>
      <c r="J545" s="52" t="s">
        <v>86</v>
      </c>
      <c r="K545" s="52" t="s">
        <v>86</v>
      </c>
      <c r="L545" s="52" t="s">
        <v>86</v>
      </c>
      <c r="M545" s="75">
        <f t="shared" si="8"/>
        <v>0</v>
      </c>
    </row>
    <row r="546" spans="1:13" ht="14.25">
      <c r="A546" t="s">
        <v>372</v>
      </c>
      <c r="B546" t="s">
        <v>335</v>
      </c>
      <c r="C546" t="s">
        <v>336</v>
      </c>
      <c r="D546" t="s">
        <v>85</v>
      </c>
      <c r="E546" t="s">
        <v>79</v>
      </c>
      <c r="F546" s="52" t="s">
        <v>86</v>
      </c>
      <c r="G546" s="52" t="s">
        <v>86</v>
      </c>
      <c r="H546" s="52" t="s">
        <v>86</v>
      </c>
      <c r="I546" s="52" t="s">
        <v>86</v>
      </c>
      <c r="J546" s="52" t="s">
        <v>86</v>
      </c>
      <c r="K546" s="52" t="s">
        <v>86</v>
      </c>
      <c r="L546" s="52" t="s">
        <v>86</v>
      </c>
      <c r="M546" s="75">
        <f t="shared" si="8"/>
        <v>0</v>
      </c>
    </row>
    <row r="547" spans="1:13" ht="14.25">
      <c r="A547" t="s">
        <v>372</v>
      </c>
      <c r="B547" t="s">
        <v>337</v>
      </c>
      <c r="C547" t="s">
        <v>338</v>
      </c>
      <c r="D547" t="s">
        <v>85</v>
      </c>
      <c r="E547" t="s">
        <v>79</v>
      </c>
      <c r="F547" s="52" t="s">
        <v>86</v>
      </c>
      <c r="G547" s="52" t="s">
        <v>86</v>
      </c>
      <c r="H547" s="52" t="s">
        <v>86</v>
      </c>
      <c r="I547" s="52" t="s">
        <v>86</v>
      </c>
      <c r="J547" s="52" t="s">
        <v>86</v>
      </c>
      <c r="K547" s="52" t="s">
        <v>86</v>
      </c>
      <c r="L547" s="52" t="s">
        <v>86</v>
      </c>
      <c r="M547" s="75">
        <f t="shared" si="8"/>
        <v>0</v>
      </c>
    </row>
    <row r="548" spans="1:13" ht="14.25">
      <c r="A548" t="s">
        <v>372</v>
      </c>
      <c r="B548" t="s">
        <v>339</v>
      </c>
      <c r="C548" t="s">
        <v>340</v>
      </c>
      <c r="D548" t="s">
        <v>85</v>
      </c>
      <c r="E548" t="s">
        <v>79</v>
      </c>
      <c r="F548" s="52" t="s">
        <v>86</v>
      </c>
      <c r="G548" s="52" t="s">
        <v>86</v>
      </c>
      <c r="H548" s="52" t="s">
        <v>86</v>
      </c>
      <c r="I548" s="52" t="s">
        <v>86</v>
      </c>
      <c r="J548" s="52" t="s">
        <v>86</v>
      </c>
      <c r="K548" s="52" t="s">
        <v>86</v>
      </c>
      <c r="L548" s="52" t="s">
        <v>86</v>
      </c>
      <c r="M548" s="75">
        <f t="shared" si="8"/>
        <v>0</v>
      </c>
    </row>
    <row r="549" spans="1:13" ht="14.25">
      <c r="A549" t="s">
        <v>372</v>
      </c>
      <c r="B549" t="s">
        <v>341</v>
      </c>
      <c r="C549" t="s">
        <v>342</v>
      </c>
      <c r="D549" t="s">
        <v>85</v>
      </c>
      <c r="E549" t="s">
        <v>79</v>
      </c>
      <c r="F549" s="52" t="s">
        <v>86</v>
      </c>
      <c r="G549" s="52" t="s">
        <v>86</v>
      </c>
      <c r="H549" s="52" t="s">
        <v>86</v>
      </c>
      <c r="I549" s="52" t="s">
        <v>86</v>
      </c>
      <c r="J549" s="52" t="s">
        <v>86</v>
      </c>
      <c r="K549" s="52" t="s">
        <v>86</v>
      </c>
      <c r="L549" s="52" t="s">
        <v>86</v>
      </c>
      <c r="M549" s="75">
        <f t="shared" si="8"/>
        <v>0</v>
      </c>
    </row>
    <row r="550" spans="1:13" ht="14.25">
      <c r="A550" t="s">
        <v>372</v>
      </c>
      <c r="B550" t="s">
        <v>343</v>
      </c>
      <c r="C550" t="s">
        <v>344</v>
      </c>
      <c r="D550" t="s">
        <v>85</v>
      </c>
      <c r="E550" t="s">
        <v>79</v>
      </c>
      <c r="F550" s="52" t="s">
        <v>86</v>
      </c>
      <c r="G550" s="52" t="s">
        <v>86</v>
      </c>
      <c r="H550" s="52" t="s">
        <v>86</v>
      </c>
      <c r="I550" s="52" t="s">
        <v>86</v>
      </c>
      <c r="J550" s="52" t="s">
        <v>86</v>
      </c>
      <c r="K550" s="52" t="s">
        <v>86</v>
      </c>
      <c r="L550" s="52" t="s">
        <v>86</v>
      </c>
      <c r="M550" s="75">
        <f t="shared" si="8"/>
        <v>0</v>
      </c>
    </row>
    <row r="551" spans="1:13" ht="14.25">
      <c r="A551" t="s">
        <v>372</v>
      </c>
      <c r="B551" t="s">
        <v>345</v>
      </c>
      <c r="C551" t="s">
        <v>346</v>
      </c>
      <c r="D551" t="s">
        <v>85</v>
      </c>
      <c r="E551" t="s">
        <v>79</v>
      </c>
      <c r="F551" s="52" t="s">
        <v>86</v>
      </c>
      <c r="G551" s="52" t="s">
        <v>86</v>
      </c>
      <c r="H551" s="52" t="s">
        <v>86</v>
      </c>
      <c r="I551" s="52" t="s">
        <v>86</v>
      </c>
      <c r="J551" s="52" t="s">
        <v>86</v>
      </c>
      <c r="K551" s="52" t="s">
        <v>86</v>
      </c>
      <c r="L551" s="52" t="s">
        <v>86</v>
      </c>
      <c r="M551" s="75">
        <f t="shared" si="8"/>
        <v>0</v>
      </c>
    </row>
    <row r="552" spans="1:13" ht="14.25">
      <c r="A552" t="s">
        <v>372</v>
      </c>
      <c r="B552" t="s">
        <v>347</v>
      </c>
      <c r="C552" t="s">
        <v>348</v>
      </c>
      <c r="D552" t="s">
        <v>85</v>
      </c>
      <c r="E552" t="s">
        <v>79</v>
      </c>
      <c r="F552" s="52" t="s">
        <v>86</v>
      </c>
      <c r="G552" s="52" t="s">
        <v>86</v>
      </c>
      <c r="H552" s="52" t="s">
        <v>86</v>
      </c>
      <c r="I552" s="52" t="s">
        <v>86</v>
      </c>
      <c r="J552" s="52" t="s">
        <v>86</v>
      </c>
      <c r="K552" s="52" t="s">
        <v>86</v>
      </c>
      <c r="L552" s="52" t="s">
        <v>86</v>
      </c>
      <c r="M552" s="75">
        <f t="shared" si="8"/>
        <v>0</v>
      </c>
    </row>
    <row r="553" spans="1:13" ht="14.25">
      <c r="A553" t="s">
        <v>372</v>
      </c>
      <c r="B553" t="s">
        <v>349</v>
      </c>
      <c r="C553" t="s">
        <v>350</v>
      </c>
      <c r="D553" t="s">
        <v>85</v>
      </c>
      <c r="E553" t="s">
        <v>79</v>
      </c>
      <c r="F553" s="52" t="s">
        <v>86</v>
      </c>
      <c r="G553" s="52" t="s">
        <v>86</v>
      </c>
      <c r="H553" s="52" t="s">
        <v>86</v>
      </c>
      <c r="I553" s="52" t="s">
        <v>86</v>
      </c>
      <c r="J553" s="52" t="s">
        <v>86</v>
      </c>
      <c r="K553" s="52" t="s">
        <v>86</v>
      </c>
      <c r="L553" s="52" t="s">
        <v>86</v>
      </c>
      <c r="M553" s="75">
        <f t="shared" si="8"/>
        <v>0</v>
      </c>
    </row>
    <row r="554" spans="1:13" ht="14.25">
      <c r="A554" t="s">
        <v>372</v>
      </c>
      <c r="B554" t="s">
        <v>351</v>
      </c>
      <c r="C554" t="s">
        <v>352</v>
      </c>
      <c r="D554" t="s">
        <v>85</v>
      </c>
      <c r="E554" t="s">
        <v>79</v>
      </c>
      <c r="F554" s="52" t="s">
        <v>86</v>
      </c>
      <c r="G554" s="52" t="s">
        <v>86</v>
      </c>
      <c r="H554" s="52" t="s">
        <v>86</v>
      </c>
      <c r="I554" s="52" t="s">
        <v>86</v>
      </c>
      <c r="J554" s="52" t="s">
        <v>86</v>
      </c>
      <c r="K554" s="52" t="s">
        <v>86</v>
      </c>
      <c r="L554" s="52" t="s">
        <v>86</v>
      </c>
      <c r="M554" s="75">
        <f t="shared" si="8"/>
        <v>0</v>
      </c>
    </row>
    <row r="555" spans="1:13" ht="14.25">
      <c r="A555" t="s">
        <v>372</v>
      </c>
      <c r="B555" t="s">
        <v>353</v>
      </c>
      <c r="C555" t="s">
        <v>354</v>
      </c>
      <c r="D555" t="s">
        <v>85</v>
      </c>
      <c r="E555" t="s">
        <v>79</v>
      </c>
      <c r="F555" s="52" t="s">
        <v>86</v>
      </c>
      <c r="G555" s="52" t="s">
        <v>86</v>
      </c>
      <c r="H555" s="52" t="s">
        <v>86</v>
      </c>
      <c r="I555" s="52" t="s">
        <v>86</v>
      </c>
      <c r="J555" s="52" t="s">
        <v>86</v>
      </c>
      <c r="K555" s="52" t="s">
        <v>86</v>
      </c>
      <c r="L555" s="52" t="s">
        <v>86</v>
      </c>
      <c r="M555" s="75">
        <f t="shared" si="8"/>
        <v>0</v>
      </c>
    </row>
    <row r="556" spans="1:13" ht="14.25">
      <c r="A556" t="s">
        <v>372</v>
      </c>
      <c r="B556" t="s">
        <v>355</v>
      </c>
      <c r="C556" t="s">
        <v>356</v>
      </c>
      <c r="D556" t="s">
        <v>85</v>
      </c>
      <c r="E556" t="s">
        <v>79</v>
      </c>
      <c r="F556" s="52" t="s">
        <v>86</v>
      </c>
      <c r="G556" s="52" t="s">
        <v>86</v>
      </c>
      <c r="H556" s="52" t="s">
        <v>86</v>
      </c>
      <c r="I556" s="52" t="s">
        <v>86</v>
      </c>
      <c r="J556" s="52" t="s">
        <v>86</v>
      </c>
      <c r="K556" s="52" t="s">
        <v>86</v>
      </c>
      <c r="L556" s="52" t="s">
        <v>86</v>
      </c>
      <c r="M556" s="75">
        <f t="shared" si="8"/>
        <v>0</v>
      </c>
    </row>
    <row r="557" spans="1:13" ht="14.25">
      <c r="A557" t="s">
        <v>372</v>
      </c>
      <c r="B557" t="s">
        <v>357</v>
      </c>
      <c r="C557" t="s">
        <v>358</v>
      </c>
      <c r="D557" t="s">
        <v>85</v>
      </c>
      <c r="E557" t="s">
        <v>79</v>
      </c>
      <c r="F557" s="52" t="s">
        <v>86</v>
      </c>
      <c r="G557" s="52" t="s">
        <v>86</v>
      </c>
      <c r="H557" s="52" t="s">
        <v>86</v>
      </c>
      <c r="I557" s="52" t="s">
        <v>86</v>
      </c>
      <c r="J557" s="52" t="s">
        <v>86</v>
      </c>
      <c r="K557" s="52" t="s">
        <v>86</v>
      </c>
      <c r="L557" s="52" t="s">
        <v>86</v>
      </c>
      <c r="M557" s="75">
        <f t="shared" si="8"/>
        <v>0</v>
      </c>
    </row>
    <row r="558" spans="1:13" ht="14.25">
      <c r="A558" t="s">
        <v>372</v>
      </c>
      <c r="B558" t="s">
        <v>359</v>
      </c>
      <c r="C558" t="s">
        <v>360</v>
      </c>
      <c r="D558" t="s">
        <v>85</v>
      </c>
      <c r="E558" t="s">
        <v>79</v>
      </c>
      <c r="F558" s="52" t="s">
        <v>86</v>
      </c>
      <c r="G558" s="52" t="s">
        <v>86</v>
      </c>
      <c r="H558" s="52" t="s">
        <v>86</v>
      </c>
      <c r="I558" s="52" t="s">
        <v>86</v>
      </c>
      <c r="J558" s="52" t="s">
        <v>86</v>
      </c>
      <c r="K558" s="52" t="s">
        <v>86</v>
      </c>
      <c r="L558" s="52" t="s">
        <v>86</v>
      </c>
      <c r="M558" s="75">
        <f t="shared" si="8"/>
        <v>0</v>
      </c>
    </row>
    <row r="559" spans="1:13" ht="14.25">
      <c r="A559" t="s">
        <v>372</v>
      </c>
      <c r="B559" t="s">
        <v>361</v>
      </c>
      <c r="C559" t="s">
        <v>362</v>
      </c>
      <c r="D559" t="s">
        <v>85</v>
      </c>
      <c r="E559" t="s">
        <v>79</v>
      </c>
      <c r="F559" s="52" t="s">
        <v>86</v>
      </c>
      <c r="G559" s="52" t="s">
        <v>86</v>
      </c>
      <c r="H559" s="52" t="s">
        <v>86</v>
      </c>
      <c r="I559" s="52" t="s">
        <v>86</v>
      </c>
      <c r="J559" s="52" t="s">
        <v>86</v>
      </c>
      <c r="K559" s="52" t="s">
        <v>86</v>
      </c>
      <c r="L559" s="52" t="s">
        <v>86</v>
      </c>
      <c r="M559" s="75">
        <f t="shared" si="8"/>
        <v>0</v>
      </c>
    </row>
    <row r="560" spans="1:13" ht="14.25">
      <c r="A560" t="s">
        <v>372</v>
      </c>
      <c r="B560" t="s">
        <v>363</v>
      </c>
      <c r="C560" t="s">
        <v>364</v>
      </c>
      <c r="D560" t="s">
        <v>85</v>
      </c>
      <c r="E560" t="s">
        <v>79</v>
      </c>
      <c r="F560" s="52" t="s">
        <v>86</v>
      </c>
      <c r="G560" s="52" t="s">
        <v>86</v>
      </c>
      <c r="H560" s="52" t="s">
        <v>86</v>
      </c>
      <c r="I560" s="52" t="s">
        <v>86</v>
      </c>
      <c r="J560" s="52" t="s">
        <v>86</v>
      </c>
      <c r="K560" s="52" t="s">
        <v>86</v>
      </c>
      <c r="L560" s="52" t="s">
        <v>86</v>
      </c>
      <c r="M560" s="75">
        <f t="shared" si="8"/>
        <v>0</v>
      </c>
    </row>
    <row r="561" spans="1:13" ht="14.25">
      <c r="A561" t="s">
        <v>372</v>
      </c>
      <c r="B561" t="s">
        <v>365</v>
      </c>
      <c r="C561" t="s">
        <v>366</v>
      </c>
      <c r="D561" t="s">
        <v>85</v>
      </c>
      <c r="E561" t="s">
        <v>79</v>
      </c>
      <c r="F561" s="52" t="s">
        <v>86</v>
      </c>
      <c r="G561" s="52" t="s">
        <v>86</v>
      </c>
      <c r="H561" s="52" t="s">
        <v>86</v>
      </c>
      <c r="I561" s="52" t="s">
        <v>86</v>
      </c>
      <c r="J561" s="52" t="s">
        <v>86</v>
      </c>
      <c r="K561" s="52" t="s">
        <v>86</v>
      </c>
      <c r="L561" s="52" t="s">
        <v>86</v>
      </c>
      <c r="M561" s="75">
        <f t="shared" si="8"/>
        <v>0</v>
      </c>
    </row>
    <row r="562" spans="1:13" ht="14.25">
      <c r="A562" t="s">
        <v>372</v>
      </c>
      <c r="B562" t="s">
        <v>367</v>
      </c>
      <c r="C562" t="s">
        <v>368</v>
      </c>
      <c r="D562" t="s">
        <v>85</v>
      </c>
      <c r="E562" t="s">
        <v>79</v>
      </c>
      <c r="F562" s="52" t="s">
        <v>86</v>
      </c>
      <c r="G562" s="52" t="s">
        <v>86</v>
      </c>
      <c r="H562" s="52" t="s">
        <v>86</v>
      </c>
      <c r="I562" s="52" t="s">
        <v>86</v>
      </c>
      <c r="J562" s="52" t="s">
        <v>86</v>
      </c>
      <c r="K562" s="52" t="s">
        <v>86</v>
      </c>
      <c r="L562" s="52" t="s">
        <v>86</v>
      </c>
      <c r="M562" s="75">
        <f t="shared" si="8"/>
        <v>0</v>
      </c>
    </row>
    <row r="563" spans="1:13" ht="14.25">
      <c r="A563" t="s">
        <v>372</v>
      </c>
      <c r="B563" t="s">
        <v>369</v>
      </c>
      <c r="C563" t="s">
        <v>370</v>
      </c>
      <c r="D563" t="s">
        <v>85</v>
      </c>
      <c r="E563" t="s">
        <v>79</v>
      </c>
      <c r="F563" s="52" t="s">
        <v>86</v>
      </c>
      <c r="G563" s="52" t="s">
        <v>86</v>
      </c>
      <c r="H563" s="52" t="s">
        <v>86</v>
      </c>
      <c r="I563" s="52" t="s">
        <v>86</v>
      </c>
      <c r="J563" s="52" t="s">
        <v>86</v>
      </c>
      <c r="K563" s="52" t="s">
        <v>86</v>
      </c>
      <c r="L563" s="52" t="s">
        <v>86</v>
      </c>
      <c r="M563" s="75">
        <f t="shared" si="8"/>
        <v>0</v>
      </c>
    </row>
    <row r="564" spans="1:13" ht="14.25">
      <c r="A564" t="s">
        <v>373</v>
      </c>
      <c r="B564" t="s">
        <v>285</v>
      </c>
      <c r="C564" t="s">
        <v>286</v>
      </c>
      <c r="D564" t="s">
        <v>85</v>
      </c>
      <c r="E564" t="s">
        <v>79</v>
      </c>
      <c r="F564" s="52" t="s">
        <v>86</v>
      </c>
      <c r="G564" s="52" t="s">
        <v>86</v>
      </c>
      <c r="H564" s="52" t="s">
        <v>86</v>
      </c>
      <c r="I564" s="52" t="s">
        <v>86</v>
      </c>
      <c r="J564" s="52" t="s">
        <v>86</v>
      </c>
      <c r="K564" s="52" t="s">
        <v>86</v>
      </c>
      <c r="L564" s="52" t="s">
        <v>86</v>
      </c>
      <c r="M564" s="75">
        <f t="shared" si="8"/>
        <v>0</v>
      </c>
    </row>
    <row r="565" spans="1:13" ht="14.25">
      <c r="A565" t="s">
        <v>373</v>
      </c>
      <c r="B565" t="s">
        <v>287</v>
      </c>
      <c r="C565" t="s">
        <v>288</v>
      </c>
      <c r="D565" t="s">
        <v>85</v>
      </c>
      <c r="E565" t="s">
        <v>79</v>
      </c>
      <c r="F565" s="52" t="s">
        <v>86</v>
      </c>
      <c r="G565" s="52" t="s">
        <v>86</v>
      </c>
      <c r="H565" s="52" t="s">
        <v>86</v>
      </c>
      <c r="I565" s="52" t="s">
        <v>86</v>
      </c>
      <c r="J565" s="52" t="s">
        <v>86</v>
      </c>
      <c r="K565" s="52" t="s">
        <v>86</v>
      </c>
      <c r="L565" s="52" t="s">
        <v>86</v>
      </c>
      <c r="M565" s="75">
        <f t="shared" si="8"/>
        <v>0</v>
      </c>
    </row>
    <row r="566" spans="1:13" ht="14.25">
      <c r="A566" t="s">
        <v>373</v>
      </c>
      <c r="B566" t="s">
        <v>289</v>
      </c>
      <c r="C566" t="s">
        <v>290</v>
      </c>
      <c r="D566" t="s">
        <v>85</v>
      </c>
      <c r="E566" t="s">
        <v>79</v>
      </c>
      <c r="F566" s="52" t="s">
        <v>86</v>
      </c>
      <c r="G566" s="52" t="s">
        <v>86</v>
      </c>
      <c r="H566" s="52" t="s">
        <v>86</v>
      </c>
      <c r="I566" s="52" t="s">
        <v>86</v>
      </c>
      <c r="J566" s="52" t="s">
        <v>86</v>
      </c>
      <c r="K566" s="52" t="s">
        <v>86</v>
      </c>
      <c r="L566" s="52" t="s">
        <v>86</v>
      </c>
      <c r="M566" s="75">
        <f t="shared" si="8"/>
        <v>0</v>
      </c>
    </row>
    <row r="567" spans="1:13" ht="14.25">
      <c r="A567" t="s">
        <v>373</v>
      </c>
      <c r="B567" t="s">
        <v>291</v>
      </c>
      <c r="C567" t="s">
        <v>292</v>
      </c>
      <c r="D567" t="s">
        <v>85</v>
      </c>
      <c r="E567" t="s">
        <v>79</v>
      </c>
      <c r="F567" s="52" t="s">
        <v>86</v>
      </c>
      <c r="G567" s="52" t="s">
        <v>86</v>
      </c>
      <c r="H567" s="52" t="s">
        <v>86</v>
      </c>
      <c r="I567" s="52" t="s">
        <v>86</v>
      </c>
      <c r="J567" s="52" t="s">
        <v>86</v>
      </c>
      <c r="K567" s="52" t="s">
        <v>86</v>
      </c>
      <c r="L567" s="52" t="s">
        <v>86</v>
      </c>
      <c r="M567" s="75">
        <f t="shared" si="8"/>
        <v>0</v>
      </c>
    </row>
    <row r="568" spans="1:13" ht="14.25">
      <c r="A568" t="s">
        <v>373</v>
      </c>
      <c r="B568" t="s">
        <v>293</v>
      </c>
      <c r="C568" t="s">
        <v>294</v>
      </c>
      <c r="D568" t="s">
        <v>85</v>
      </c>
      <c r="E568" t="s">
        <v>79</v>
      </c>
      <c r="F568" s="52" t="s">
        <v>86</v>
      </c>
      <c r="G568" s="52" t="s">
        <v>86</v>
      </c>
      <c r="H568" s="52" t="s">
        <v>86</v>
      </c>
      <c r="I568" s="52" t="s">
        <v>86</v>
      </c>
      <c r="J568" s="52" t="s">
        <v>86</v>
      </c>
      <c r="K568" s="52" t="s">
        <v>86</v>
      </c>
      <c r="L568" s="52" t="s">
        <v>86</v>
      </c>
      <c r="M568" s="75">
        <f t="shared" si="8"/>
        <v>0</v>
      </c>
    </row>
    <row r="569" spans="1:13" ht="14.25">
      <c r="A569" t="s">
        <v>373</v>
      </c>
      <c r="B569" t="s">
        <v>295</v>
      </c>
      <c r="C569" t="s">
        <v>296</v>
      </c>
      <c r="D569" t="s">
        <v>85</v>
      </c>
      <c r="E569" t="s">
        <v>79</v>
      </c>
      <c r="F569" s="52" t="s">
        <v>86</v>
      </c>
      <c r="G569" s="52" t="s">
        <v>86</v>
      </c>
      <c r="H569" s="52" t="s">
        <v>86</v>
      </c>
      <c r="I569" s="52" t="s">
        <v>86</v>
      </c>
      <c r="J569" s="52" t="s">
        <v>86</v>
      </c>
      <c r="K569" s="52" t="s">
        <v>86</v>
      </c>
      <c r="L569" s="52" t="s">
        <v>86</v>
      </c>
      <c r="M569" s="75">
        <f t="shared" si="8"/>
        <v>0</v>
      </c>
    </row>
    <row r="570" spans="1:13" ht="14.25">
      <c r="A570" t="s">
        <v>373</v>
      </c>
      <c r="B570" t="s">
        <v>297</v>
      </c>
      <c r="C570" t="s">
        <v>298</v>
      </c>
      <c r="D570" t="s">
        <v>85</v>
      </c>
      <c r="E570" t="s">
        <v>79</v>
      </c>
      <c r="F570" s="52" t="s">
        <v>86</v>
      </c>
      <c r="G570" s="52" t="s">
        <v>86</v>
      </c>
      <c r="H570" s="52" t="s">
        <v>86</v>
      </c>
      <c r="I570" s="52" t="s">
        <v>86</v>
      </c>
      <c r="J570" s="52" t="s">
        <v>86</v>
      </c>
      <c r="K570" s="52" t="s">
        <v>86</v>
      </c>
      <c r="L570" s="52" t="s">
        <v>86</v>
      </c>
      <c r="M570" s="75">
        <f t="shared" si="8"/>
        <v>0</v>
      </c>
    </row>
    <row r="571" spans="1:13" ht="14.25">
      <c r="A571" t="s">
        <v>373</v>
      </c>
      <c r="B571" t="s">
        <v>299</v>
      </c>
      <c r="C571" t="s">
        <v>300</v>
      </c>
      <c r="D571" t="s">
        <v>85</v>
      </c>
      <c r="E571" t="s">
        <v>79</v>
      </c>
      <c r="F571" s="52" t="s">
        <v>86</v>
      </c>
      <c r="G571" s="52" t="s">
        <v>86</v>
      </c>
      <c r="H571" s="52" t="s">
        <v>86</v>
      </c>
      <c r="I571" s="52" t="s">
        <v>86</v>
      </c>
      <c r="J571" s="52" t="s">
        <v>86</v>
      </c>
      <c r="K571" s="52" t="s">
        <v>86</v>
      </c>
      <c r="L571" s="52" t="s">
        <v>86</v>
      </c>
      <c r="M571" s="75">
        <f t="shared" si="8"/>
        <v>0</v>
      </c>
    </row>
    <row r="572" spans="1:13" ht="14.25">
      <c r="A572" t="s">
        <v>373</v>
      </c>
      <c r="B572" t="s">
        <v>301</v>
      </c>
      <c r="C572" t="s">
        <v>302</v>
      </c>
      <c r="D572" t="s">
        <v>85</v>
      </c>
      <c r="E572" t="s">
        <v>79</v>
      </c>
      <c r="F572" s="52" t="s">
        <v>86</v>
      </c>
      <c r="G572" s="52" t="s">
        <v>86</v>
      </c>
      <c r="H572" s="52" t="s">
        <v>86</v>
      </c>
      <c r="I572" s="52" t="s">
        <v>86</v>
      </c>
      <c r="J572" s="52" t="s">
        <v>86</v>
      </c>
      <c r="K572" s="52" t="s">
        <v>86</v>
      </c>
      <c r="L572" s="52" t="s">
        <v>86</v>
      </c>
      <c r="M572" s="75">
        <f t="shared" si="8"/>
        <v>0</v>
      </c>
    </row>
    <row r="573" spans="1:13" ht="14.25">
      <c r="A573" t="s">
        <v>373</v>
      </c>
      <c r="B573" t="s">
        <v>303</v>
      </c>
      <c r="C573" t="s">
        <v>304</v>
      </c>
      <c r="D573" t="s">
        <v>85</v>
      </c>
      <c r="E573" t="s">
        <v>79</v>
      </c>
      <c r="F573" s="52" t="s">
        <v>86</v>
      </c>
      <c r="G573" s="52" t="s">
        <v>86</v>
      </c>
      <c r="H573" s="52" t="s">
        <v>86</v>
      </c>
      <c r="I573" s="52" t="s">
        <v>86</v>
      </c>
      <c r="J573" s="52" t="s">
        <v>86</v>
      </c>
      <c r="K573" s="52" t="s">
        <v>86</v>
      </c>
      <c r="L573" s="52" t="s">
        <v>86</v>
      </c>
      <c r="M573" s="75">
        <f t="shared" si="8"/>
        <v>0</v>
      </c>
    </row>
    <row r="574" spans="1:13" ht="14.25">
      <c r="A574" t="s">
        <v>373</v>
      </c>
      <c r="B574" t="s">
        <v>305</v>
      </c>
      <c r="C574" t="s">
        <v>306</v>
      </c>
      <c r="D574" t="s">
        <v>85</v>
      </c>
      <c r="E574" t="s">
        <v>79</v>
      </c>
      <c r="F574" s="52" t="s">
        <v>86</v>
      </c>
      <c r="G574" s="52" t="s">
        <v>86</v>
      </c>
      <c r="H574" s="52" t="s">
        <v>86</v>
      </c>
      <c r="I574" s="52" t="s">
        <v>86</v>
      </c>
      <c r="J574" s="52" t="s">
        <v>86</v>
      </c>
      <c r="K574" s="52" t="s">
        <v>86</v>
      </c>
      <c r="L574" s="52" t="s">
        <v>86</v>
      </c>
      <c r="M574" s="75">
        <f t="shared" si="8"/>
        <v>0</v>
      </c>
    </row>
    <row r="575" spans="1:13" ht="14.25">
      <c r="A575" t="s">
        <v>373</v>
      </c>
      <c r="B575" t="s">
        <v>307</v>
      </c>
      <c r="C575" t="s">
        <v>308</v>
      </c>
      <c r="D575" t="s">
        <v>85</v>
      </c>
      <c r="E575" t="s">
        <v>79</v>
      </c>
      <c r="F575" s="52" t="s">
        <v>86</v>
      </c>
      <c r="G575" s="52" t="s">
        <v>86</v>
      </c>
      <c r="H575" s="52" t="s">
        <v>86</v>
      </c>
      <c r="I575" s="52" t="s">
        <v>86</v>
      </c>
      <c r="J575" s="52" t="s">
        <v>86</v>
      </c>
      <c r="K575" s="52" t="s">
        <v>86</v>
      </c>
      <c r="L575" s="52" t="s">
        <v>86</v>
      </c>
      <c r="M575" s="75">
        <f t="shared" si="8"/>
        <v>0</v>
      </c>
    </row>
    <row r="576" spans="1:13" ht="14.25">
      <c r="A576" t="s">
        <v>373</v>
      </c>
      <c r="B576" t="s">
        <v>309</v>
      </c>
      <c r="C576" t="s">
        <v>310</v>
      </c>
      <c r="D576" t="s">
        <v>85</v>
      </c>
      <c r="E576" t="s">
        <v>79</v>
      </c>
      <c r="F576" s="52" t="s">
        <v>86</v>
      </c>
      <c r="G576" s="52" t="s">
        <v>86</v>
      </c>
      <c r="H576" s="52" t="s">
        <v>86</v>
      </c>
      <c r="I576" s="52" t="s">
        <v>86</v>
      </c>
      <c r="J576" s="52" t="s">
        <v>86</v>
      </c>
      <c r="K576" s="52" t="s">
        <v>86</v>
      </c>
      <c r="L576" s="52" t="s">
        <v>86</v>
      </c>
      <c r="M576" s="75">
        <f t="shared" si="8"/>
        <v>0</v>
      </c>
    </row>
    <row r="577" spans="1:13" ht="14.25">
      <c r="A577" t="s">
        <v>373</v>
      </c>
      <c r="B577" t="s">
        <v>311</v>
      </c>
      <c r="C577" t="s">
        <v>312</v>
      </c>
      <c r="D577" t="s">
        <v>85</v>
      </c>
      <c r="E577" t="s">
        <v>79</v>
      </c>
      <c r="F577" s="52" t="s">
        <v>86</v>
      </c>
      <c r="G577" s="52" t="s">
        <v>86</v>
      </c>
      <c r="H577" s="52" t="s">
        <v>86</v>
      </c>
      <c r="I577" s="52" t="s">
        <v>86</v>
      </c>
      <c r="J577" s="52" t="s">
        <v>86</v>
      </c>
      <c r="K577" s="52" t="s">
        <v>86</v>
      </c>
      <c r="L577" s="52" t="s">
        <v>86</v>
      </c>
      <c r="M577" s="75">
        <f t="shared" si="8"/>
        <v>0</v>
      </c>
    </row>
    <row r="578" spans="1:13" ht="14.25">
      <c r="A578" t="s">
        <v>373</v>
      </c>
      <c r="B578" t="s">
        <v>313</v>
      </c>
      <c r="C578" t="s">
        <v>314</v>
      </c>
      <c r="D578" t="s">
        <v>85</v>
      </c>
      <c r="E578" t="s">
        <v>79</v>
      </c>
      <c r="F578" s="52" t="s">
        <v>86</v>
      </c>
      <c r="G578" s="52" t="s">
        <v>86</v>
      </c>
      <c r="H578" s="52" t="s">
        <v>86</v>
      </c>
      <c r="I578" s="52" t="s">
        <v>86</v>
      </c>
      <c r="J578" s="52" t="s">
        <v>86</v>
      </c>
      <c r="K578" s="52" t="s">
        <v>86</v>
      </c>
      <c r="L578" s="52" t="s">
        <v>86</v>
      </c>
      <c r="M578" s="75">
        <f t="shared" si="8"/>
        <v>0</v>
      </c>
    </row>
    <row r="579" spans="1:13" ht="14.25">
      <c r="A579" t="s">
        <v>373</v>
      </c>
      <c r="B579" t="s">
        <v>315</v>
      </c>
      <c r="C579" t="s">
        <v>316</v>
      </c>
      <c r="D579" t="s">
        <v>85</v>
      </c>
      <c r="E579" t="s">
        <v>79</v>
      </c>
      <c r="F579" s="52" t="s">
        <v>86</v>
      </c>
      <c r="G579" s="52" t="s">
        <v>86</v>
      </c>
      <c r="H579" s="52" t="s">
        <v>86</v>
      </c>
      <c r="I579" s="52" t="s">
        <v>86</v>
      </c>
      <c r="J579" s="52" t="s">
        <v>86</v>
      </c>
      <c r="K579" s="52" t="s">
        <v>86</v>
      </c>
      <c r="L579" s="52" t="s">
        <v>86</v>
      </c>
      <c r="M579" s="75">
        <f t="shared" si="8"/>
        <v>0</v>
      </c>
    </row>
    <row r="580" spans="1:13" ht="14.25">
      <c r="A580" t="s">
        <v>373</v>
      </c>
      <c r="B580" t="s">
        <v>317</v>
      </c>
      <c r="C580" t="s">
        <v>318</v>
      </c>
      <c r="D580" t="s">
        <v>85</v>
      </c>
      <c r="E580" t="s">
        <v>79</v>
      </c>
      <c r="F580" s="52" t="s">
        <v>86</v>
      </c>
      <c r="G580" s="52" t="s">
        <v>86</v>
      </c>
      <c r="H580" s="52" t="s">
        <v>86</v>
      </c>
      <c r="I580" s="52" t="s">
        <v>86</v>
      </c>
      <c r="J580" s="52" t="s">
        <v>86</v>
      </c>
      <c r="K580" s="52" t="s">
        <v>86</v>
      </c>
      <c r="L580" s="52" t="s">
        <v>86</v>
      </c>
      <c r="M580" s="75">
        <f t="shared" si="8"/>
        <v>0</v>
      </c>
    </row>
    <row r="581" spans="1:13" ht="14.25">
      <c r="A581" t="s">
        <v>373</v>
      </c>
      <c r="B581" t="s">
        <v>319</v>
      </c>
      <c r="C581" t="s">
        <v>320</v>
      </c>
      <c r="D581" t="s">
        <v>85</v>
      </c>
      <c r="E581" t="s">
        <v>79</v>
      </c>
      <c r="F581" s="52" t="s">
        <v>86</v>
      </c>
      <c r="G581" s="52" t="s">
        <v>86</v>
      </c>
      <c r="H581" s="52" t="s">
        <v>86</v>
      </c>
      <c r="I581" s="52" t="s">
        <v>86</v>
      </c>
      <c r="J581" s="52" t="s">
        <v>86</v>
      </c>
      <c r="K581" s="52" t="s">
        <v>86</v>
      </c>
      <c r="L581" s="52" t="s">
        <v>86</v>
      </c>
      <c r="M581" s="75">
        <f t="shared" si="8"/>
        <v>0</v>
      </c>
    </row>
    <row r="582" spans="1:13" ht="14.25">
      <c r="A582" t="s">
        <v>373</v>
      </c>
      <c r="B582" t="s">
        <v>321</v>
      </c>
      <c r="C582" t="s">
        <v>322</v>
      </c>
      <c r="D582" t="s">
        <v>85</v>
      </c>
      <c r="E582" t="s">
        <v>79</v>
      </c>
      <c r="F582" s="52" t="s">
        <v>86</v>
      </c>
      <c r="G582" s="52" t="s">
        <v>86</v>
      </c>
      <c r="H582" s="52" t="s">
        <v>86</v>
      </c>
      <c r="I582" s="52" t="s">
        <v>86</v>
      </c>
      <c r="J582" s="52" t="s">
        <v>86</v>
      </c>
      <c r="K582" s="52" t="s">
        <v>86</v>
      </c>
      <c r="L582" s="52" t="s">
        <v>86</v>
      </c>
      <c r="M582" s="75">
        <f t="shared" ref="M582:M645" si="9">SUM(F582:L582)</f>
        <v>0</v>
      </c>
    </row>
    <row r="583" spans="1:13" ht="14.25">
      <c r="A583" t="s">
        <v>373</v>
      </c>
      <c r="B583" t="s">
        <v>323</v>
      </c>
      <c r="C583" t="s">
        <v>324</v>
      </c>
      <c r="D583" t="s">
        <v>85</v>
      </c>
      <c r="E583" t="s">
        <v>79</v>
      </c>
      <c r="F583" s="52" t="s">
        <v>86</v>
      </c>
      <c r="G583" s="52" t="s">
        <v>86</v>
      </c>
      <c r="H583" s="52" t="s">
        <v>86</v>
      </c>
      <c r="I583" s="52" t="s">
        <v>86</v>
      </c>
      <c r="J583" s="52" t="s">
        <v>86</v>
      </c>
      <c r="K583" s="52" t="s">
        <v>86</v>
      </c>
      <c r="L583" s="52" t="s">
        <v>86</v>
      </c>
      <c r="M583" s="75">
        <f t="shared" si="9"/>
        <v>0</v>
      </c>
    </row>
    <row r="584" spans="1:13" ht="14.25">
      <c r="A584" t="s">
        <v>373</v>
      </c>
      <c r="B584" t="s">
        <v>325</v>
      </c>
      <c r="C584" t="s">
        <v>326</v>
      </c>
      <c r="D584" t="s">
        <v>85</v>
      </c>
      <c r="E584" t="s">
        <v>79</v>
      </c>
      <c r="F584" s="52" t="s">
        <v>86</v>
      </c>
      <c r="G584" s="52" t="s">
        <v>86</v>
      </c>
      <c r="H584" s="52" t="s">
        <v>86</v>
      </c>
      <c r="I584" s="52" t="s">
        <v>86</v>
      </c>
      <c r="J584" s="52" t="s">
        <v>86</v>
      </c>
      <c r="K584" s="52" t="s">
        <v>86</v>
      </c>
      <c r="L584" s="52" t="s">
        <v>86</v>
      </c>
      <c r="M584" s="75">
        <f t="shared" si="9"/>
        <v>0</v>
      </c>
    </row>
    <row r="585" spans="1:13" ht="14.25">
      <c r="A585" t="s">
        <v>373</v>
      </c>
      <c r="B585" t="s">
        <v>327</v>
      </c>
      <c r="C585" t="s">
        <v>328</v>
      </c>
      <c r="D585" t="s">
        <v>85</v>
      </c>
      <c r="E585" t="s">
        <v>79</v>
      </c>
      <c r="F585" s="52" t="s">
        <v>86</v>
      </c>
      <c r="G585" s="52" t="s">
        <v>86</v>
      </c>
      <c r="H585" s="52" t="s">
        <v>86</v>
      </c>
      <c r="I585" s="52" t="s">
        <v>86</v>
      </c>
      <c r="J585" s="52" t="s">
        <v>86</v>
      </c>
      <c r="K585" s="52" t="s">
        <v>86</v>
      </c>
      <c r="L585" s="52" t="s">
        <v>86</v>
      </c>
      <c r="M585" s="75">
        <f t="shared" si="9"/>
        <v>0</v>
      </c>
    </row>
    <row r="586" spans="1:13" ht="14.25">
      <c r="A586" t="s">
        <v>373</v>
      </c>
      <c r="B586" t="s">
        <v>329</v>
      </c>
      <c r="C586" t="s">
        <v>330</v>
      </c>
      <c r="D586" t="s">
        <v>85</v>
      </c>
      <c r="E586" t="s">
        <v>79</v>
      </c>
      <c r="F586" s="52" t="s">
        <v>86</v>
      </c>
      <c r="G586" s="52" t="s">
        <v>86</v>
      </c>
      <c r="H586" s="52" t="s">
        <v>86</v>
      </c>
      <c r="I586" s="52" t="s">
        <v>86</v>
      </c>
      <c r="J586" s="52" t="s">
        <v>86</v>
      </c>
      <c r="K586" s="52" t="s">
        <v>86</v>
      </c>
      <c r="L586" s="52" t="s">
        <v>86</v>
      </c>
      <c r="M586" s="75">
        <f t="shared" si="9"/>
        <v>0</v>
      </c>
    </row>
    <row r="587" spans="1:13" ht="14.25">
      <c r="A587" t="s">
        <v>373</v>
      </c>
      <c r="B587" t="s">
        <v>331</v>
      </c>
      <c r="C587" t="s">
        <v>332</v>
      </c>
      <c r="D587" t="s">
        <v>85</v>
      </c>
      <c r="E587" t="s">
        <v>79</v>
      </c>
      <c r="F587" s="52" t="s">
        <v>86</v>
      </c>
      <c r="G587" s="52" t="s">
        <v>86</v>
      </c>
      <c r="H587" s="52" t="s">
        <v>86</v>
      </c>
      <c r="I587" s="52" t="s">
        <v>86</v>
      </c>
      <c r="J587" s="52" t="s">
        <v>86</v>
      </c>
      <c r="K587" s="52" t="s">
        <v>86</v>
      </c>
      <c r="L587" s="52" t="s">
        <v>86</v>
      </c>
      <c r="M587" s="75">
        <f t="shared" si="9"/>
        <v>0</v>
      </c>
    </row>
    <row r="588" spans="1:13" ht="14.25">
      <c r="A588" t="s">
        <v>373</v>
      </c>
      <c r="B588" t="s">
        <v>333</v>
      </c>
      <c r="C588" t="s">
        <v>334</v>
      </c>
      <c r="D588" t="s">
        <v>85</v>
      </c>
      <c r="E588" t="s">
        <v>79</v>
      </c>
      <c r="F588" s="52" t="s">
        <v>86</v>
      </c>
      <c r="G588" s="52" t="s">
        <v>86</v>
      </c>
      <c r="H588" s="52" t="s">
        <v>86</v>
      </c>
      <c r="I588" s="52" t="s">
        <v>86</v>
      </c>
      <c r="J588" s="52" t="s">
        <v>86</v>
      </c>
      <c r="K588" s="52" t="s">
        <v>86</v>
      </c>
      <c r="L588" s="52" t="s">
        <v>86</v>
      </c>
      <c r="M588" s="75">
        <f t="shared" si="9"/>
        <v>0</v>
      </c>
    </row>
    <row r="589" spans="1:13" ht="14.25">
      <c r="A589" t="s">
        <v>373</v>
      </c>
      <c r="B589" t="s">
        <v>335</v>
      </c>
      <c r="C589" t="s">
        <v>336</v>
      </c>
      <c r="D589" t="s">
        <v>85</v>
      </c>
      <c r="E589" t="s">
        <v>79</v>
      </c>
      <c r="F589" s="52" t="s">
        <v>86</v>
      </c>
      <c r="G589" s="52" t="s">
        <v>86</v>
      </c>
      <c r="H589" s="52" t="s">
        <v>86</v>
      </c>
      <c r="I589" s="52" t="s">
        <v>86</v>
      </c>
      <c r="J589" s="52" t="s">
        <v>86</v>
      </c>
      <c r="K589" s="52" t="s">
        <v>86</v>
      </c>
      <c r="L589" s="52" t="s">
        <v>86</v>
      </c>
      <c r="M589" s="75">
        <f t="shared" si="9"/>
        <v>0</v>
      </c>
    </row>
    <row r="590" spans="1:13" ht="14.25">
      <c r="A590" t="s">
        <v>373</v>
      </c>
      <c r="B590" t="s">
        <v>337</v>
      </c>
      <c r="C590" t="s">
        <v>338</v>
      </c>
      <c r="D590" t="s">
        <v>85</v>
      </c>
      <c r="E590" t="s">
        <v>79</v>
      </c>
      <c r="F590" s="52" t="s">
        <v>86</v>
      </c>
      <c r="G590" s="52" t="s">
        <v>86</v>
      </c>
      <c r="H590" s="52" t="s">
        <v>86</v>
      </c>
      <c r="I590" s="52" t="s">
        <v>86</v>
      </c>
      <c r="J590" s="52" t="s">
        <v>86</v>
      </c>
      <c r="K590" s="52" t="s">
        <v>86</v>
      </c>
      <c r="L590" s="52" t="s">
        <v>86</v>
      </c>
      <c r="M590" s="75">
        <f t="shared" si="9"/>
        <v>0</v>
      </c>
    </row>
    <row r="591" spans="1:13" ht="14.25">
      <c r="A591" t="s">
        <v>373</v>
      </c>
      <c r="B591" t="s">
        <v>339</v>
      </c>
      <c r="C591" t="s">
        <v>340</v>
      </c>
      <c r="D591" t="s">
        <v>85</v>
      </c>
      <c r="E591" t="s">
        <v>79</v>
      </c>
      <c r="F591" s="52" t="s">
        <v>86</v>
      </c>
      <c r="G591" s="52" t="s">
        <v>86</v>
      </c>
      <c r="H591" s="52" t="s">
        <v>86</v>
      </c>
      <c r="I591" s="52" t="s">
        <v>86</v>
      </c>
      <c r="J591" s="52" t="s">
        <v>86</v>
      </c>
      <c r="K591" s="52" t="s">
        <v>86</v>
      </c>
      <c r="L591" s="52" t="s">
        <v>86</v>
      </c>
      <c r="M591" s="75">
        <f t="shared" si="9"/>
        <v>0</v>
      </c>
    </row>
    <row r="592" spans="1:13" ht="14.25">
      <c r="A592" t="s">
        <v>373</v>
      </c>
      <c r="B592" t="s">
        <v>341</v>
      </c>
      <c r="C592" t="s">
        <v>342</v>
      </c>
      <c r="D592" t="s">
        <v>85</v>
      </c>
      <c r="E592" t="s">
        <v>79</v>
      </c>
      <c r="F592" s="52" t="s">
        <v>86</v>
      </c>
      <c r="G592" s="52" t="s">
        <v>86</v>
      </c>
      <c r="H592" s="52" t="s">
        <v>86</v>
      </c>
      <c r="I592" s="52" t="s">
        <v>86</v>
      </c>
      <c r="J592" s="52" t="s">
        <v>86</v>
      </c>
      <c r="K592" s="52" t="s">
        <v>86</v>
      </c>
      <c r="L592" s="52" t="s">
        <v>86</v>
      </c>
      <c r="M592" s="75">
        <f t="shared" si="9"/>
        <v>0</v>
      </c>
    </row>
    <row r="593" spans="1:13" ht="14.25">
      <c r="A593" t="s">
        <v>373</v>
      </c>
      <c r="B593" t="s">
        <v>343</v>
      </c>
      <c r="C593" t="s">
        <v>344</v>
      </c>
      <c r="D593" t="s">
        <v>85</v>
      </c>
      <c r="E593" t="s">
        <v>79</v>
      </c>
      <c r="F593" s="52" t="s">
        <v>86</v>
      </c>
      <c r="G593" s="52" t="s">
        <v>86</v>
      </c>
      <c r="H593" s="52" t="s">
        <v>86</v>
      </c>
      <c r="I593" s="52" t="s">
        <v>86</v>
      </c>
      <c r="J593" s="52" t="s">
        <v>86</v>
      </c>
      <c r="K593" s="52" t="s">
        <v>86</v>
      </c>
      <c r="L593" s="52" t="s">
        <v>86</v>
      </c>
      <c r="M593" s="75">
        <f t="shared" si="9"/>
        <v>0</v>
      </c>
    </row>
    <row r="594" spans="1:13" ht="14.25">
      <c r="A594" t="s">
        <v>373</v>
      </c>
      <c r="B594" t="s">
        <v>345</v>
      </c>
      <c r="C594" t="s">
        <v>346</v>
      </c>
      <c r="D594" t="s">
        <v>85</v>
      </c>
      <c r="E594" t="s">
        <v>79</v>
      </c>
      <c r="F594" s="52" t="s">
        <v>86</v>
      </c>
      <c r="G594" s="52" t="s">
        <v>86</v>
      </c>
      <c r="H594" s="52" t="s">
        <v>86</v>
      </c>
      <c r="I594" s="52" t="s">
        <v>86</v>
      </c>
      <c r="J594" s="52" t="s">
        <v>86</v>
      </c>
      <c r="K594" s="52" t="s">
        <v>86</v>
      </c>
      <c r="L594" s="52" t="s">
        <v>86</v>
      </c>
      <c r="M594" s="75">
        <f t="shared" si="9"/>
        <v>0</v>
      </c>
    </row>
    <row r="595" spans="1:13" ht="14.25">
      <c r="A595" t="s">
        <v>373</v>
      </c>
      <c r="B595" t="s">
        <v>347</v>
      </c>
      <c r="C595" t="s">
        <v>348</v>
      </c>
      <c r="D595" t="s">
        <v>85</v>
      </c>
      <c r="E595" t="s">
        <v>79</v>
      </c>
      <c r="F595" s="52" t="s">
        <v>86</v>
      </c>
      <c r="G595" s="52" t="s">
        <v>86</v>
      </c>
      <c r="H595" s="52" t="s">
        <v>86</v>
      </c>
      <c r="I595" s="52" t="s">
        <v>86</v>
      </c>
      <c r="J595" s="52" t="s">
        <v>86</v>
      </c>
      <c r="K595" s="52" t="s">
        <v>86</v>
      </c>
      <c r="L595" s="52" t="s">
        <v>86</v>
      </c>
      <c r="M595" s="75">
        <f t="shared" si="9"/>
        <v>0</v>
      </c>
    </row>
    <row r="596" spans="1:13" ht="14.25">
      <c r="A596" t="s">
        <v>373</v>
      </c>
      <c r="B596" t="s">
        <v>349</v>
      </c>
      <c r="C596" t="s">
        <v>350</v>
      </c>
      <c r="D596" t="s">
        <v>85</v>
      </c>
      <c r="E596" t="s">
        <v>79</v>
      </c>
      <c r="F596" s="52" t="s">
        <v>86</v>
      </c>
      <c r="G596" s="52" t="s">
        <v>86</v>
      </c>
      <c r="H596" s="52" t="s">
        <v>86</v>
      </c>
      <c r="I596" s="52" t="s">
        <v>86</v>
      </c>
      <c r="J596" s="52" t="s">
        <v>86</v>
      </c>
      <c r="K596" s="52" t="s">
        <v>86</v>
      </c>
      <c r="L596" s="52" t="s">
        <v>86</v>
      </c>
      <c r="M596" s="75">
        <f t="shared" si="9"/>
        <v>0</v>
      </c>
    </row>
    <row r="597" spans="1:13" ht="14.25">
      <c r="A597" t="s">
        <v>373</v>
      </c>
      <c r="B597" t="s">
        <v>351</v>
      </c>
      <c r="C597" t="s">
        <v>352</v>
      </c>
      <c r="D597" t="s">
        <v>85</v>
      </c>
      <c r="E597" t="s">
        <v>79</v>
      </c>
      <c r="F597" s="52" t="s">
        <v>86</v>
      </c>
      <c r="G597" s="52" t="s">
        <v>86</v>
      </c>
      <c r="H597" s="52" t="s">
        <v>86</v>
      </c>
      <c r="I597" s="52" t="s">
        <v>86</v>
      </c>
      <c r="J597" s="52" t="s">
        <v>86</v>
      </c>
      <c r="K597" s="52" t="s">
        <v>86</v>
      </c>
      <c r="L597" s="52" t="s">
        <v>86</v>
      </c>
      <c r="M597" s="75">
        <f t="shared" si="9"/>
        <v>0</v>
      </c>
    </row>
    <row r="598" spans="1:13" ht="14.25">
      <c r="A598" t="s">
        <v>373</v>
      </c>
      <c r="B598" t="s">
        <v>353</v>
      </c>
      <c r="C598" t="s">
        <v>354</v>
      </c>
      <c r="D598" t="s">
        <v>85</v>
      </c>
      <c r="E598" t="s">
        <v>79</v>
      </c>
      <c r="F598" s="52" t="s">
        <v>86</v>
      </c>
      <c r="G598" s="52" t="s">
        <v>86</v>
      </c>
      <c r="H598" s="52" t="s">
        <v>86</v>
      </c>
      <c r="I598" s="52" t="s">
        <v>86</v>
      </c>
      <c r="J598" s="52" t="s">
        <v>86</v>
      </c>
      <c r="K598" s="52" t="s">
        <v>86</v>
      </c>
      <c r="L598" s="52" t="s">
        <v>86</v>
      </c>
      <c r="M598" s="75">
        <f t="shared" si="9"/>
        <v>0</v>
      </c>
    </row>
    <row r="599" spans="1:13" ht="14.25">
      <c r="A599" t="s">
        <v>373</v>
      </c>
      <c r="B599" t="s">
        <v>355</v>
      </c>
      <c r="C599" t="s">
        <v>356</v>
      </c>
      <c r="D599" t="s">
        <v>85</v>
      </c>
      <c r="E599" t="s">
        <v>79</v>
      </c>
      <c r="F599" s="52" t="s">
        <v>86</v>
      </c>
      <c r="G599" s="52" t="s">
        <v>86</v>
      </c>
      <c r="H599" s="52" t="s">
        <v>86</v>
      </c>
      <c r="I599" s="52" t="s">
        <v>86</v>
      </c>
      <c r="J599" s="52" t="s">
        <v>86</v>
      </c>
      <c r="K599" s="52" t="s">
        <v>86</v>
      </c>
      <c r="L599" s="52" t="s">
        <v>86</v>
      </c>
      <c r="M599" s="75">
        <f t="shared" si="9"/>
        <v>0</v>
      </c>
    </row>
    <row r="600" spans="1:13" ht="14.25">
      <c r="A600" t="s">
        <v>373</v>
      </c>
      <c r="B600" t="s">
        <v>357</v>
      </c>
      <c r="C600" t="s">
        <v>358</v>
      </c>
      <c r="D600" t="s">
        <v>85</v>
      </c>
      <c r="E600" t="s">
        <v>79</v>
      </c>
      <c r="F600" s="52" t="s">
        <v>86</v>
      </c>
      <c r="G600" s="52" t="s">
        <v>86</v>
      </c>
      <c r="H600" s="52" t="s">
        <v>86</v>
      </c>
      <c r="I600" s="52" t="s">
        <v>86</v>
      </c>
      <c r="J600" s="52" t="s">
        <v>86</v>
      </c>
      <c r="K600" s="52" t="s">
        <v>86</v>
      </c>
      <c r="L600" s="52" t="s">
        <v>86</v>
      </c>
      <c r="M600" s="75">
        <f t="shared" si="9"/>
        <v>0</v>
      </c>
    </row>
    <row r="601" spans="1:13" ht="14.25">
      <c r="A601" t="s">
        <v>373</v>
      </c>
      <c r="B601" t="s">
        <v>359</v>
      </c>
      <c r="C601" t="s">
        <v>360</v>
      </c>
      <c r="D601" t="s">
        <v>85</v>
      </c>
      <c r="E601" t="s">
        <v>79</v>
      </c>
      <c r="F601" s="52" t="s">
        <v>86</v>
      </c>
      <c r="G601" s="52" t="s">
        <v>86</v>
      </c>
      <c r="H601" s="52" t="s">
        <v>86</v>
      </c>
      <c r="I601" s="52" t="s">
        <v>86</v>
      </c>
      <c r="J601" s="52" t="s">
        <v>86</v>
      </c>
      <c r="K601" s="52" t="s">
        <v>86</v>
      </c>
      <c r="L601" s="52" t="s">
        <v>86</v>
      </c>
      <c r="M601" s="75">
        <f t="shared" si="9"/>
        <v>0</v>
      </c>
    </row>
    <row r="602" spans="1:13" ht="14.25">
      <c r="A602" t="s">
        <v>373</v>
      </c>
      <c r="B602" t="s">
        <v>361</v>
      </c>
      <c r="C602" t="s">
        <v>362</v>
      </c>
      <c r="D602" t="s">
        <v>85</v>
      </c>
      <c r="E602" t="s">
        <v>79</v>
      </c>
      <c r="F602" s="52" t="s">
        <v>86</v>
      </c>
      <c r="G602" s="52" t="s">
        <v>86</v>
      </c>
      <c r="H602" s="52" t="s">
        <v>86</v>
      </c>
      <c r="I602" s="52" t="s">
        <v>86</v>
      </c>
      <c r="J602" s="52" t="s">
        <v>86</v>
      </c>
      <c r="K602" s="52" t="s">
        <v>86</v>
      </c>
      <c r="L602" s="52" t="s">
        <v>86</v>
      </c>
      <c r="M602" s="75">
        <f t="shared" si="9"/>
        <v>0</v>
      </c>
    </row>
    <row r="603" spans="1:13" ht="14.25">
      <c r="A603" t="s">
        <v>373</v>
      </c>
      <c r="B603" t="s">
        <v>363</v>
      </c>
      <c r="C603" t="s">
        <v>364</v>
      </c>
      <c r="D603" t="s">
        <v>85</v>
      </c>
      <c r="E603" t="s">
        <v>79</v>
      </c>
      <c r="F603" s="52" t="s">
        <v>86</v>
      </c>
      <c r="G603" s="52" t="s">
        <v>86</v>
      </c>
      <c r="H603" s="52" t="s">
        <v>86</v>
      </c>
      <c r="I603" s="52" t="s">
        <v>86</v>
      </c>
      <c r="J603" s="52" t="s">
        <v>86</v>
      </c>
      <c r="K603" s="52" t="s">
        <v>86</v>
      </c>
      <c r="L603" s="52" t="s">
        <v>86</v>
      </c>
      <c r="M603" s="75">
        <f t="shared" si="9"/>
        <v>0</v>
      </c>
    </row>
    <row r="604" spans="1:13" ht="14.25">
      <c r="A604" t="s">
        <v>373</v>
      </c>
      <c r="B604" t="s">
        <v>365</v>
      </c>
      <c r="C604" t="s">
        <v>366</v>
      </c>
      <c r="D604" t="s">
        <v>85</v>
      </c>
      <c r="E604" t="s">
        <v>79</v>
      </c>
      <c r="F604" s="52" t="s">
        <v>86</v>
      </c>
      <c r="G604" s="52" t="s">
        <v>86</v>
      </c>
      <c r="H604" s="52" t="s">
        <v>86</v>
      </c>
      <c r="I604" s="52" t="s">
        <v>86</v>
      </c>
      <c r="J604" s="52" t="s">
        <v>86</v>
      </c>
      <c r="K604" s="52" t="s">
        <v>86</v>
      </c>
      <c r="L604" s="52" t="s">
        <v>86</v>
      </c>
      <c r="M604" s="75">
        <f t="shared" si="9"/>
        <v>0</v>
      </c>
    </row>
    <row r="605" spans="1:13" ht="14.25">
      <c r="A605" t="s">
        <v>373</v>
      </c>
      <c r="B605" t="s">
        <v>367</v>
      </c>
      <c r="C605" t="s">
        <v>368</v>
      </c>
      <c r="D605" t="s">
        <v>85</v>
      </c>
      <c r="E605" t="s">
        <v>79</v>
      </c>
      <c r="F605" s="52" t="s">
        <v>86</v>
      </c>
      <c r="G605" s="52" t="s">
        <v>86</v>
      </c>
      <c r="H605" s="52" t="s">
        <v>86</v>
      </c>
      <c r="I605" s="52" t="s">
        <v>86</v>
      </c>
      <c r="J605" s="52" t="s">
        <v>86</v>
      </c>
      <c r="K605" s="52" t="s">
        <v>86</v>
      </c>
      <c r="L605" s="52" t="s">
        <v>86</v>
      </c>
      <c r="M605" s="75">
        <f t="shared" si="9"/>
        <v>0</v>
      </c>
    </row>
    <row r="606" spans="1:13" ht="14.25">
      <c r="A606" t="s">
        <v>373</v>
      </c>
      <c r="B606" t="s">
        <v>369</v>
      </c>
      <c r="C606" t="s">
        <v>370</v>
      </c>
      <c r="D606" t="s">
        <v>85</v>
      </c>
      <c r="E606" t="s">
        <v>79</v>
      </c>
      <c r="F606" s="52" t="s">
        <v>86</v>
      </c>
      <c r="G606" s="52" t="s">
        <v>86</v>
      </c>
      <c r="H606" s="52" t="s">
        <v>86</v>
      </c>
      <c r="I606" s="52" t="s">
        <v>86</v>
      </c>
      <c r="J606" s="52" t="s">
        <v>86</v>
      </c>
      <c r="K606" s="52" t="s">
        <v>86</v>
      </c>
      <c r="L606" s="52" t="s">
        <v>86</v>
      </c>
      <c r="M606" s="75">
        <f t="shared" si="9"/>
        <v>0</v>
      </c>
    </row>
    <row r="607" spans="1:13" ht="14.25">
      <c r="A607" t="s">
        <v>374</v>
      </c>
      <c r="B607" t="s">
        <v>285</v>
      </c>
      <c r="C607" t="s">
        <v>286</v>
      </c>
      <c r="D607" t="s">
        <v>85</v>
      </c>
      <c r="E607" t="s">
        <v>79</v>
      </c>
      <c r="F607" s="52" t="s">
        <v>86</v>
      </c>
      <c r="G607" s="52" t="s">
        <v>86</v>
      </c>
      <c r="H607" s="52" t="s">
        <v>86</v>
      </c>
      <c r="I607" s="52" t="s">
        <v>86</v>
      </c>
      <c r="J607" s="52" t="s">
        <v>86</v>
      </c>
      <c r="K607" s="52" t="s">
        <v>86</v>
      </c>
      <c r="L607" s="52" t="s">
        <v>86</v>
      </c>
      <c r="M607" s="75">
        <f t="shared" si="9"/>
        <v>0</v>
      </c>
    </row>
    <row r="608" spans="1:13" ht="14.25">
      <c r="A608" t="s">
        <v>374</v>
      </c>
      <c r="B608" t="s">
        <v>287</v>
      </c>
      <c r="C608" t="s">
        <v>288</v>
      </c>
      <c r="D608" t="s">
        <v>85</v>
      </c>
      <c r="E608" t="s">
        <v>79</v>
      </c>
      <c r="F608" s="52" t="s">
        <v>86</v>
      </c>
      <c r="G608" s="52" t="s">
        <v>86</v>
      </c>
      <c r="H608" s="52" t="s">
        <v>86</v>
      </c>
      <c r="I608" s="52" t="s">
        <v>86</v>
      </c>
      <c r="J608" s="52" t="s">
        <v>86</v>
      </c>
      <c r="K608" s="52" t="s">
        <v>86</v>
      </c>
      <c r="L608" s="52" t="s">
        <v>86</v>
      </c>
      <c r="M608" s="75">
        <f t="shared" si="9"/>
        <v>0</v>
      </c>
    </row>
    <row r="609" spans="1:13" ht="14.25">
      <c r="A609" t="s">
        <v>374</v>
      </c>
      <c r="B609" t="s">
        <v>289</v>
      </c>
      <c r="C609" t="s">
        <v>290</v>
      </c>
      <c r="D609" t="s">
        <v>85</v>
      </c>
      <c r="E609" t="s">
        <v>79</v>
      </c>
      <c r="F609" s="52" t="s">
        <v>86</v>
      </c>
      <c r="G609" s="52" t="s">
        <v>86</v>
      </c>
      <c r="H609" s="52" t="s">
        <v>86</v>
      </c>
      <c r="I609" s="52" t="s">
        <v>86</v>
      </c>
      <c r="J609" s="52" t="s">
        <v>86</v>
      </c>
      <c r="K609" s="52" t="s">
        <v>86</v>
      </c>
      <c r="L609" s="52" t="s">
        <v>86</v>
      </c>
      <c r="M609" s="75">
        <f t="shared" si="9"/>
        <v>0</v>
      </c>
    </row>
    <row r="610" spans="1:13" ht="14.25">
      <c r="A610" t="s">
        <v>374</v>
      </c>
      <c r="B610" t="s">
        <v>291</v>
      </c>
      <c r="C610" t="s">
        <v>292</v>
      </c>
      <c r="D610" t="s">
        <v>85</v>
      </c>
      <c r="E610" t="s">
        <v>79</v>
      </c>
      <c r="F610" s="52" t="s">
        <v>86</v>
      </c>
      <c r="G610" s="52" t="s">
        <v>86</v>
      </c>
      <c r="H610" s="52" t="s">
        <v>86</v>
      </c>
      <c r="I610" s="52" t="s">
        <v>86</v>
      </c>
      <c r="J610" s="52" t="s">
        <v>86</v>
      </c>
      <c r="K610" s="52" t="s">
        <v>86</v>
      </c>
      <c r="L610" s="52" t="s">
        <v>86</v>
      </c>
      <c r="M610" s="75">
        <f t="shared" si="9"/>
        <v>0</v>
      </c>
    </row>
    <row r="611" spans="1:13" ht="14.25">
      <c r="A611" t="s">
        <v>374</v>
      </c>
      <c r="B611" t="s">
        <v>293</v>
      </c>
      <c r="C611" t="s">
        <v>294</v>
      </c>
      <c r="D611" t="s">
        <v>85</v>
      </c>
      <c r="E611" t="s">
        <v>79</v>
      </c>
      <c r="F611" s="52" t="s">
        <v>86</v>
      </c>
      <c r="G611" s="52" t="s">
        <v>86</v>
      </c>
      <c r="H611" s="52" t="s">
        <v>86</v>
      </c>
      <c r="I611" s="52" t="s">
        <v>86</v>
      </c>
      <c r="J611" s="52" t="s">
        <v>86</v>
      </c>
      <c r="K611" s="52" t="s">
        <v>86</v>
      </c>
      <c r="L611" s="52" t="s">
        <v>86</v>
      </c>
      <c r="M611" s="75">
        <f t="shared" si="9"/>
        <v>0</v>
      </c>
    </row>
    <row r="612" spans="1:13" ht="14.25">
      <c r="A612" t="s">
        <v>374</v>
      </c>
      <c r="B612" t="s">
        <v>295</v>
      </c>
      <c r="C612" t="s">
        <v>296</v>
      </c>
      <c r="D612" t="s">
        <v>85</v>
      </c>
      <c r="E612" t="s">
        <v>79</v>
      </c>
      <c r="F612" s="52" t="s">
        <v>86</v>
      </c>
      <c r="G612" s="52" t="s">
        <v>86</v>
      </c>
      <c r="H612" s="52" t="s">
        <v>86</v>
      </c>
      <c r="I612" s="52" t="s">
        <v>86</v>
      </c>
      <c r="J612" s="52" t="s">
        <v>86</v>
      </c>
      <c r="K612" s="52" t="s">
        <v>86</v>
      </c>
      <c r="L612" s="52" t="s">
        <v>86</v>
      </c>
      <c r="M612" s="75">
        <f t="shared" si="9"/>
        <v>0</v>
      </c>
    </row>
    <row r="613" spans="1:13" ht="14.25">
      <c r="A613" t="s">
        <v>374</v>
      </c>
      <c r="B613" t="s">
        <v>297</v>
      </c>
      <c r="C613" t="s">
        <v>298</v>
      </c>
      <c r="D613" t="s">
        <v>85</v>
      </c>
      <c r="E613" t="s">
        <v>79</v>
      </c>
      <c r="F613" s="52" t="s">
        <v>86</v>
      </c>
      <c r="G613" s="52" t="s">
        <v>86</v>
      </c>
      <c r="H613" s="52" t="s">
        <v>86</v>
      </c>
      <c r="I613" s="52" t="s">
        <v>86</v>
      </c>
      <c r="J613" s="52" t="s">
        <v>86</v>
      </c>
      <c r="K613" s="52" t="s">
        <v>86</v>
      </c>
      <c r="L613" s="52" t="s">
        <v>86</v>
      </c>
      <c r="M613" s="75">
        <f t="shared" si="9"/>
        <v>0</v>
      </c>
    </row>
    <row r="614" spans="1:13" ht="14.25">
      <c r="A614" t="s">
        <v>374</v>
      </c>
      <c r="B614" t="s">
        <v>299</v>
      </c>
      <c r="C614" t="s">
        <v>300</v>
      </c>
      <c r="D614" t="s">
        <v>85</v>
      </c>
      <c r="E614" t="s">
        <v>79</v>
      </c>
      <c r="F614" s="52" t="s">
        <v>86</v>
      </c>
      <c r="G614" s="52" t="s">
        <v>86</v>
      </c>
      <c r="H614" s="52" t="s">
        <v>86</v>
      </c>
      <c r="I614" s="52" t="s">
        <v>86</v>
      </c>
      <c r="J614" s="52" t="s">
        <v>86</v>
      </c>
      <c r="K614" s="52" t="s">
        <v>86</v>
      </c>
      <c r="L614" s="52" t="s">
        <v>86</v>
      </c>
      <c r="M614" s="75">
        <f t="shared" si="9"/>
        <v>0</v>
      </c>
    </row>
    <row r="615" spans="1:13" ht="14.25">
      <c r="A615" t="s">
        <v>374</v>
      </c>
      <c r="B615" t="s">
        <v>301</v>
      </c>
      <c r="C615" t="s">
        <v>302</v>
      </c>
      <c r="D615" t="s">
        <v>85</v>
      </c>
      <c r="E615" t="s">
        <v>79</v>
      </c>
      <c r="F615" s="52" t="s">
        <v>86</v>
      </c>
      <c r="G615" s="52" t="s">
        <v>86</v>
      </c>
      <c r="H615" s="52" t="s">
        <v>86</v>
      </c>
      <c r="I615" s="52" t="s">
        <v>86</v>
      </c>
      <c r="J615" s="52" t="s">
        <v>86</v>
      </c>
      <c r="K615" s="52" t="s">
        <v>86</v>
      </c>
      <c r="L615" s="52" t="s">
        <v>86</v>
      </c>
      <c r="M615" s="75">
        <f t="shared" si="9"/>
        <v>0</v>
      </c>
    </row>
    <row r="616" spans="1:13" ht="14.25">
      <c r="A616" t="s">
        <v>374</v>
      </c>
      <c r="B616" t="s">
        <v>303</v>
      </c>
      <c r="C616" t="s">
        <v>304</v>
      </c>
      <c r="D616" t="s">
        <v>85</v>
      </c>
      <c r="E616" t="s">
        <v>79</v>
      </c>
      <c r="F616" s="52" t="s">
        <v>86</v>
      </c>
      <c r="G616" s="52" t="s">
        <v>86</v>
      </c>
      <c r="H616" s="52" t="s">
        <v>86</v>
      </c>
      <c r="I616" s="52" t="s">
        <v>86</v>
      </c>
      <c r="J616" s="52" t="s">
        <v>86</v>
      </c>
      <c r="K616" s="52" t="s">
        <v>86</v>
      </c>
      <c r="L616" s="52" t="s">
        <v>86</v>
      </c>
      <c r="M616" s="75">
        <f t="shared" si="9"/>
        <v>0</v>
      </c>
    </row>
    <row r="617" spans="1:13" ht="14.25">
      <c r="A617" t="s">
        <v>374</v>
      </c>
      <c r="B617" t="s">
        <v>305</v>
      </c>
      <c r="C617" t="s">
        <v>306</v>
      </c>
      <c r="D617" t="s">
        <v>85</v>
      </c>
      <c r="E617" t="s">
        <v>79</v>
      </c>
      <c r="F617" s="52" t="s">
        <v>86</v>
      </c>
      <c r="G617" s="52" t="s">
        <v>86</v>
      </c>
      <c r="H617" s="52" t="s">
        <v>86</v>
      </c>
      <c r="I617" s="52" t="s">
        <v>86</v>
      </c>
      <c r="J617" s="52" t="s">
        <v>86</v>
      </c>
      <c r="K617" s="52" t="s">
        <v>86</v>
      </c>
      <c r="L617" s="52" t="s">
        <v>86</v>
      </c>
      <c r="M617" s="75">
        <f t="shared" si="9"/>
        <v>0</v>
      </c>
    </row>
    <row r="618" spans="1:13" ht="14.25">
      <c r="A618" t="s">
        <v>374</v>
      </c>
      <c r="B618" t="s">
        <v>307</v>
      </c>
      <c r="C618" t="s">
        <v>308</v>
      </c>
      <c r="D618" t="s">
        <v>85</v>
      </c>
      <c r="E618" t="s">
        <v>79</v>
      </c>
      <c r="F618" s="52" t="s">
        <v>86</v>
      </c>
      <c r="G618" s="52" t="s">
        <v>86</v>
      </c>
      <c r="H618" s="52" t="s">
        <v>86</v>
      </c>
      <c r="I618" s="52" t="s">
        <v>86</v>
      </c>
      <c r="J618" s="52" t="s">
        <v>86</v>
      </c>
      <c r="K618" s="52" t="s">
        <v>86</v>
      </c>
      <c r="L618" s="52" t="s">
        <v>86</v>
      </c>
      <c r="M618" s="75">
        <f t="shared" si="9"/>
        <v>0</v>
      </c>
    </row>
    <row r="619" spans="1:13" ht="14.25">
      <c r="A619" t="s">
        <v>374</v>
      </c>
      <c r="B619" t="s">
        <v>309</v>
      </c>
      <c r="C619" t="s">
        <v>310</v>
      </c>
      <c r="D619" t="s">
        <v>85</v>
      </c>
      <c r="E619" t="s">
        <v>79</v>
      </c>
      <c r="F619" s="52" t="s">
        <v>86</v>
      </c>
      <c r="G619" s="52" t="s">
        <v>86</v>
      </c>
      <c r="H619" s="52" t="s">
        <v>86</v>
      </c>
      <c r="I619" s="52" t="s">
        <v>86</v>
      </c>
      <c r="J619" s="52" t="s">
        <v>86</v>
      </c>
      <c r="K619" s="52" t="s">
        <v>86</v>
      </c>
      <c r="L619" s="52" t="s">
        <v>86</v>
      </c>
      <c r="M619" s="75">
        <f t="shared" si="9"/>
        <v>0</v>
      </c>
    </row>
    <row r="620" spans="1:13" ht="14.25">
      <c r="A620" t="s">
        <v>374</v>
      </c>
      <c r="B620" t="s">
        <v>311</v>
      </c>
      <c r="C620" t="s">
        <v>312</v>
      </c>
      <c r="D620" t="s">
        <v>85</v>
      </c>
      <c r="E620" t="s">
        <v>79</v>
      </c>
      <c r="F620" s="52" t="s">
        <v>86</v>
      </c>
      <c r="G620" s="52" t="s">
        <v>86</v>
      </c>
      <c r="H620" s="52" t="s">
        <v>86</v>
      </c>
      <c r="I620" s="52" t="s">
        <v>86</v>
      </c>
      <c r="J620" s="52" t="s">
        <v>86</v>
      </c>
      <c r="K620" s="52" t="s">
        <v>86</v>
      </c>
      <c r="L620" s="52" t="s">
        <v>86</v>
      </c>
      <c r="M620" s="75">
        <f t="shared" si="9"/>
        <v>0</v>
      </c>
    </row>
    <row r="621" spans="1:13" ht="14.25">
      <c r="A621" t="s">
        <v>374</v>
      </c>
      <c r="B621" t="s">
        <v>313</v>
      </c>
      <c r="C621" t="s">
        <v>314</v>
      </c>
      <c r="D621" t="s">
        <v>85</v>
      </c>
      <c r="E621" t="s">
        <v>79</v>
      </c>
      <c r="F621" s="52" t="s">
        <v>86</v>
      </c>
      <c r="G621" s="52" t="s">
        <v>86</v>
      </c>
      <c r="H621" s="52" t="s">
        <v>86</v>
      </c>
      <c r="I621" s="52" t="s">
        <v>86</v>
      </c>
      <c r="J621" s="52" t="s">
        <v>86</v>
      </c>
      <c r="K621" s="52" t="s">
        <v>86</v>
      </c>
      <c r="L621" s="52" t="s">
        <v>86</v>
      </c>
      <c r="M621" s="75">
        <f t="shared" si="9"/>
        <v>0</v>
      </c>
    </row>
    <row r="622" spans="1:13" ht="14.25">
      <c r="A622" t="s">
        <v>374</v>
      </c>
      <c r="B622" t="s">
        <v>315</v>
      </c>
      <c r="C622" t="s">
        <v>316</v>
      </c>
      <c r="D622" t="s">
        <v>85</v>
      </c>
      <c r="E622" t="s">
        <v>79</v>
      </c>
      <c r="F622" s="52" t="s">
        <v>86</v>
      </c>
      <c r="G622" s="52" t="s">
        <v>86</v>
      </c>
      <c r="H622" s="52" t="s">
        <v>86</v>
      </c>
      <c r="I622" s="52" t="s">
        <v>86</v>
      </c>
      <c r="J622" s="52" t="s">
        <v>86</v>
      </c>
      <c r="K622" s="52" t="s">
        <v>86</v>
      </c>
      <c r="L622" s="52" t="s">
        <v>86</v>
      </c>
      <c r="M622" s="75">
        <f t="shared" si="9"/>
        <v>0</v>
      </c>
    </row>
    <row r="623" spans="1:13" ht="14.25">
      <c r="A623" t="s">
        <v>374</v>
      </c>
      <c r="B623" t="s">
        <v>317</v>
      </c>
      <c r="C623" t="s">
        <v>318</v>
      </c>
      <c r="D623" t="s">
        <v>85</v>
      </c>
      <c r="E623" t="s">
        <v>79</v>
      </c>
      <c r="F623" s="52" t="s">
        <v>86</v>
      </c>
      <c r="G623" s="52" t="s">
        <v>86</v>
      </c>
      <c r="H623" s="52" t="s">
        <v>86</v>
      </c>
      <c r="I623" s="52" t="s">
        <v>86</v>
      </c>
      <c r="J623" s="52" t="s">
        <v>86</v>
      </c>
      <c r="K623" s="52" t="s">
        <v>86</v>
      </c>
      <c r="L623" s="52" t="s">
        <v>86</v>
      </c>
      <c r="M623" s="75">
        <f t="shared" si="9"/>
        <v>0</v>
      </c>
    </row>
    <row r="624" spans="1:13" ht="14.25">
      <c r="A624" t="s">
        <v>374</v>
      </c>
      <c r="B624" t="s">
        <v>319</v>
      </c>
      <c r="C624" t="s">
        <v>320</v>
      </c>
      <c r="D624" t="s">
        <v>85</v>
      </c>
      <c r="E624" t="s">
        <v>79</v>
      </c>
      <c r="F624" s="52" t="s">
        <v>86</v>
      </c>
      <c r="G624" s="52" t="s">
        <v>86</v>
      </c>
      <c r="H624" s="52" t="s">
        <v>86</v>
      </c>
      <c r="I624" s="52" t="s">
        <v>86</v>
      </c>
      <c r="J624" s="52" t="s">
        <v>86</v>
      </c>
      <c r="K624" s="52" t="s">
        <v>86</v>
      </c>
      <c r="L624" s="52" t="s">
        <v>86</v>
      </c>
      <c r="M624" s="75">
        <f t="shared" si="9"/>
        <v>0</v>
      </c>
    </row>
    <row r="625" spans="1:13" ht="14.25">
      <c r="A625" t="s">
        <v>374</v>
      </c>
      <c r="B625" t="s">
        <v>321</v>
      </c>
      <c r="C625" t="s">
        <v>322</v>
      </c>
      <c r="D625" t="s">
        <v>85</v>
      </c>
      <c r="E625" t="s">
        <v>79</v>
      </c>
      <c r="F625" s="52" t="s">
        <v>86</v>
      </c>
      <c r="G625" s="52" t="s">
        <v>86</v>
      </c>
      <c r="H625" s="52" t="s">
        <v>86</v>
      </c>
      <c r="I625" s="52" t="s">
        <v>86</v>
      </c>
      <c r="J625" s="52" t="s">
        <v>86</v>
      </c>
      <c r="K625" s="52" t="s">
        <v>86</v>
      </c>
      <c r="L625" s="52" t="s">
        <v>86</v>
      </c>
      <c r="M625" s="75">
        <f t="shared" si="9"/>
        <v>0</v>
      </c>
    </row>
    <row r="626" spans="1:13" ht="14.25">
      <c r="A626" t="s">
        <v>374</v>
      </c>
      <c r="B626" t="s">
        <v>323</v>
      </c>
      <c r="C626" t="s">
        <v>324</v>
      </c>
      <c r="D626" t="s">
        <v>85</v>
      </c>
      <c r="E626" t="s">
        <v>79</v>
      </c>
      <c r="F626" s="52" t="s">
        <v>86</v>
      </c>
      <c r="G626" s="52" t="s">
        <v>86</v>
      </c>
      <c r="H626" s="52" t="s">
        <v>86</v>
      </c>
      <c r="I626" s="52" t="s">
        <v>86</v>
      </c>
      <c r="J626" s="52" t="s">
        <v>86</v>
      </c>
      <c r="K626" s="52" t="s">
        <v>86</v>
      </c>
      <c r="L626" s="52" t="s">
        <v>86</v>
      </c>
      <c r="M626" s="75">
        <f t="shared" si="9"/>
        <v>0</v>
      </c>
    </row>
    <row r="627" spans="1:13" ht="14.25">
      <c r="A627" t="s">
        <v>374</v>
      </c>
      <c r="B627" t="s">
        <v>325</v>
      </c>
      <c r="C627" t="s">
        <v>326</v>
      </c>
      <c r="D627" t="s">
        <v>85</v>
      </c>
      <c r="E627" t="s">
        <v>79</v>
      </c>
      <c r="F627" s="52" t="s">
        <v>86</v>
      </c>
      <c r="G627" s="52" t="s">
        <v>86</v>
      </c>
      <c r="H627" s="52" t="s">
        <v>86</v>
      </c>
      <c r="I627" s="52" t="s">
        <v>86</v>
      </c>
      <c r="J627" s="52" t="s">
        <v>86</v>
      </c>
      <c r="K627" s="52" t="s">
        <v>86</v>
      </c>
      <c r="L627" s="52" t="s">
        <v>86</v>
      </c>
      <c r="M627" s="75">
        <f t="shared" si="9"/>
        <v>0</v>
      </c>
    </row>
    <row r="628" spans="1:13" ht="14.25">
      <c r="A628" t="s">
        <v>374</v>
      </c>
      <c r="B628" t="s">
        <v>327</v>
      </c>
      <c r="C628" t="s">
        <v>328</v>
      </c>
      <c r="D628" t="s">
        <v>85</v>
      </c>
      <c r="E628" t="s">
        <v>79</v>
      </c>
      <c r="F628" s="52" t="s">
        <v>86</v>
      </c>
      <c r="G628" s="52" t="s">
        <v>86</v>
      </c>
      <c r="H628" s="52" t="s">
        <v>86</v>
      </c>
      <c r="I628" s="52" t="s">
        <v>86</v>
      </c>
      <c r="J628" s="52" t="s">
        <v>86</v>
      </c>
      <c r="K628" s="52" t="s">
        <v>86</v>
      </c>
      <c r="L628" s="52" t="s">
        <v>86</v>
      </c>
      <c r="M628" s="75">
        <f t="shared" si="9"/>
        <v>0</v>
      </c>
    </row>
    <row r="629" spans="1:13" ht="14.25">
      <c r="A629" t="s">
        <v>374</v>
      </c>
      <c r="B629" t="s">
        <v>329</v>
      </c>
      <c r="C629" t="s">
        <v>330</v>
      </c>
      <c r="D629" t="s">
        <v>85</v>
      </c>
      <c r="E629" t="s">
        <v>79</v>
      </c>
      <c r="F629" s="52" t="s">
        <v>86</v>
      </c>
      <c r="G629" s="52" t="s">
        <v>86</v>
      </c>
      <c r="H629" s="52" t="s">
        <v>86</v>
      </c>
      <c r="I629" s="52" t="s">
        <v>86</v>
      </c>
      <c r="J629" s="52" t="s">
        <v>86</v>
      </c>
      <c r="K629" s="52" t="s">
        <v>86</v>
      </c>
      <c r="L629" s="52" t="s">
        <v>86</v>
      </c>
      <c r="M629" s="75">
        <f t="shared" si="9"/>
        <v>0</v>
      </c>
    </row>
    <row r="630" spans="1:13" ht="14.25">
      <c r="A630" t="s">
        <v>374</v>
      </c>
      <c r="B630" t="s">
        <v>331</v>
      </c>
      <c r="C630" t="s">
        <v>332</v>
      </c>
      <c r="D630" t="s">
        <v>85</v>
      </c>
      <c r="E630" t="s">
        <v>79</v>
      </c>
      <c r="F630" s="52" t="s">
        <v>86</v>
      </c>
      <c r="G630" s="52" t="s">
        <v>86</v>
      </c>
      <c r="H630" s="52" t="s">
        <v>86</v>
      </c>
      <c r="I630" s="52" t="s">
        <v>86</v>
      </c>
      <c r="J630" s="52" t="s">
        <v>86</v>
      </c>
      <c r="K630" s="52" t="s">
        <v>86</v>
      </c>
      <c r="L630" s="52" t="s">
        <v>86</v>
      </c>
      <c r="M630" s="75">
        <f t="shared" si="9"/>
        <v>0</v>
      </c>
    </row>
    <row r="631" spans="1:13" ht="14.25">
      <c r="A631" t="s">
        <v>374</v>
      </c>
      <c r="B631" t="s">
        <v>333</v>
      </c>
      <c r="C631" t="s">
        <v>334</v>
      </c>
      <c r="D631" t="s">
        <v>85</v>
      </c>
      <c r="E631" t="s">
        <v>79</v>
      </c>
      <c r="F631" s="52" t="s">
        <v>86</v>
      </c>
      <c r="G631" s="52" t="s">
        <v>86</v>
      </c>
      <c r="H631" s="52" t="s">
        <v>86</v>
      </c>
      <c r="I631" s="52" t="s">
        <v>86</v>
      </c>
      <c r="J631" s="52" t="s">
        <v>86</v>
      </c>
      <c r="K631" s="52" t="s">
        <v>86</v>
      </c>
      <c r="L631" s="52" t="s">
        <v>86</v>
      </c>
      <c r="M631" s="75">
        <f t="shared" si="9"/>
        <v>0</v>
      </c>
    </row>
    <row r="632" spans="1:13" ht="14.25">
      <c r="A632" t="s">
        <v>374</v>
      </c>
      <c r="B632" t="s">
        <v>335</v>
      </c>
      <c r="C632" t="s">
        <v>336</v>
      </c>
      <c r="D632" t="s">
        <v>85</v>
      </c>
      <c r="E632" t="s">
        <v>79</v>
      </c>
      <c r="F632" s="52" t="s">
        <v>86</v>
      </c>
      <c r="G632" s="52" t="s">
        <v>86</v>
      </c>
      <c r="H632" s="52" t="s">
        <v>86</v>
      </c>
      <c r="I632" s="52" t="s">
        <v>86</v>
      </c>
      <c r="J632" s="52" t="s">
        <v>86</v>
      </c>
      <c r="K632" s="52" t="s">
        <v>86</v>
      </c>
      <c r="L632" s="52" t="s">
        <v>86</v>
      </c>
      <c r="M632" s="75">
        <f t="shared" si="9"/>
        <v>0</v>
      </c>
    </row>
    <row r="633" spans="1:13" ht="14.25">
      <c r="A633" t="s">
        <v>374</v>
      </c>
      <c r="B633" t="s">
        <v>337</v>
      </c>
      <c r="C633" t="s">
        <v>338</v>
      </c>
      <c r="D633" t="s">
        <v>85</v>
      </c>
      <c r="E633" t="s">
        <v>79</v>
      </c>
      <c r="F633" s="52" t="s">
        <v>86</v>
      </c>
      <c r="G633" s="52" t="s">
        <v>86</v>
      </c>
      <c r="H633" s="52" t="s">
        <v>86</v>
      </c>
      <c r="I633" s="52" t="s">
        <v>86</v>
      </c>
      <c r="J633" s="52" t="s">
        <v>86</v>
      </c>
      <c r="K633" s="52" t="s">
        <v>86</v>
      </c>
      <c r="L633" s="52" t="s">
        <v>86</v>
      </c>
      <c r="M633" s="75">
        <f t="shared" si="9"/>
        <v>0</v>
      </c>
    </row>
    <row r="634" spans="1:13" ht="14.25">
      <c r="A634" t="s">
        <v>374</v>
      </c>
      <c r="B634" t="s">
        <v>339</v>
      </c>
      <c r="C634" t="s">
        <v>340</v>
      </c>
      <c r="D634" t="s">
        <v>85</v>
      </c>
      <c r="E634" t="s">
        <v>79</v>
      </c>
      <c r="F634" s="52" t="s">
        <v>86</v>
      </c>
      <c r="G634" s="52" t="s">
        <v>86</v>
      </c>
      <c r="H634" s="52" t="s">
        <v>86</v>
      </c>
      <c r="I634" s="52" t="s">
        <v>86</v>
      </c>
      <c r="J634" s="52" t="s">
        <v>86</v>
      </c>
      <c r="K634" s="52" t="s">
        <v>86</v>
      </c>
      <c r="L634" s="52" t="s">
        <v>86</v>
      </c>
      <c r="M634" s="75">
        <f t="shared" si="9"/>
        <v>0</v>
      </c>
    </row>
    <row r="635" spans="1:13" ht="14.25">
      <c r="A635" t="s">
        <v>374</v>
      </c>
      <c r="B635" t="s">
        <v>341</v>
      </c>
      <c r="C635" t="s">
        <v>342</v>
      </c>
      <c r="D635" t="s">
        <v>85</v>
      </c>
      <c r="E635" t="s">
        <v>79</v>
      </c>
      <c r="F635" s="52" t="s">
        <v>86</v>
      </c>
      <c r="G635" s="52" t="s">
        <v>86</v>
      </c>
      <c r="H635" s="52" t="s">
        <v>86</v>
      </c>
      <c r="I635" s="52" t="s">
        <v>86</v>
      </c>
      <c r="J635" s="52" t="s">
        <v>86</v>
      </c>
      <c r="K635" s="52" t="s">
        <v>86</v>
      </c>
      <c r="L635" s="52" t="s">
        <v>86</v>
      </c>
      <c r="M635" s="75">
        <f t="shared" si="9"/>
        <v>0</v>
      </c>
    </row>
    <row r="636" spans="1:13" ht="14.25">
      <c r="A636" t="s">
        <v>374</v>
      </c>
      <c r="B636" t="s">
        <v>343</v>
      </c>
      <c r="C636" t="s">
        <v>344</v>
      </c>
      <c r="D636" t="s">
        <v>85</v>
      </c>
      <c r="E636" t="s">
        <v>79</v>
      </c>
      <c r="F636" s="52" t="s">
        <v>86</v>
      </c>
      <c r="G636" s="52" t="s">
        <v>86</v>
      </c>
      <c r="H636" s="52" t="s">
        <v>86</v>
      </c>
      <c r="I636" s="52" t="s">
        <v>86</v>
      </c>
      <c r="J636" s="52" t="s">
        <v>86</v>
      </c>
      <c r="K636" s="52" t="s">
        <v>86</v>
      </c>
      <c r="L636" s="52" t="s">
        <v>86</v>
      </c>
      <c r="M636" s="75">
        <f t="shared" si="9"/>
        <v>0</v>
      </c>
    </row>
    <row r="637" spans="1:13" ht="14.25">
      <c r="A637" t="s">
        <v>374</v>
      </c>
      <c r="B637" t="s">
        <v>345</v>
      </c>
      <c r="C637" t="s">
        <v>346</v>
      </c>
      <c r="D637" t="s">
        <v>85</v>
      </c>
      <c r="E637" t="s">
        <v>79</v>
      </c>
      <c r="F637" s="52" t="s">
        <v>86</v>
      </c>
      <c r="G637" s="52" t="s">
        <v>86</v>
      </c>
      <c r="H637" s="52" t="s">
        <v>86</v>
      </c>
      <c r="I637" s="52" t="s">
        <v>86</v>
      </c>
      <c r="J637" s="52" t="s">
        <v>86</v>
      </c>
      <c r="K637" s="52" t="s">
        <v>86</v>
      </c>
      <c r="L637" s="52" t="s">
        <v>86</v>
      </c>
      <c r="M637" s="75">
        <f t="shared" si="9"/>
        <v>0</v>
      </c>
    </row>
    <row r="638" spans="1:13" ht="14.25">
      <c r="A638" t="s">
        <v>374</v>
      </c>
      <c r="B638" t="s">
        <v>347</v>
      </c>
      <c r="C638" t="s">
        <v>348</v>
      </c>
      <c r="D638" t="s">
        <v>85</v>
      </c>
      <c r="E638" t="s">
        <v>79</v>
      </c>
      <c r="F638" s="52" t="s">
        <v>86</v>
      </c>
      <c r="G638" s="52" t="s">
        <v>86</v>
      </c>
      <c r="H638" s="52" t="s">
        <v>86</v>
      </c>
      <c r="I638" s="52" t="s">
        <v>86</v>
      </c>
      <c r="J638" s="52" t="s">
        <v>86</v>
      </c>
      <c r="K638" s="52" t="s">
        <v>86</v>
      </c>
      <c r="L638" s="52" t="s">
        <v>86</v>
      </c>
      <c r="M638" s="75">
        <f t="shared" si="9"/>
        <v>0</v>
      </c>
    </row>
    <row r="639" spans="1:13" ht="14.25">
      <c r="A639" t="s">
        <v>374</v>
      </c>
      <c r="B639" t="s">
        <v>349</v>
      </c>
      <c r="C639" t="s">
        <v>350</v>
      </c>
      <c r="D639" t="s">
        <v>85</v>
      </c>
      <c r="E639" t="s">
        <v>79</v>
      </c>
      <c r="F639" s="52" t="s">
        <v>86</v>
      </c>
      <c r="G639" s="52" t="s">
        <v>86</v>
      </c>
      <c r="H639" s="52" t="s">
        <v>86</v>
      </c>
      <c r="I639" s="52" t="s">
        <v>86</v>
      </c>
      <c r="J639" s="52" t="s">
        <v>86</v>
      </c>
      <c r="K639" s="52" t="s">
        <v>86</v>
      </c>
      <c r="L639" s="52" t="s">
        <v>86</v>
      </c>
      <c r="M639" s="75">
        <f t="shared" si="9"/>
        <v>0</v>
      </c>
    </row>
    <row r="640" spans="1:13" ht="14.25">
      <c r="A640" t="s">
        <v>374</v>
      </c>
      <c r="B640" t="s">
        <v>351</v>
      </c>
      <c r="C640" t="s">
        <v>352</v>
      </c>
      <c r="D640" t="s">
        <v>85</v>
      </c>
      <c r="E640" t="s">
        <v>79</v>
      </c>
      <c r="F640" s="52" t="s">
        <v>86</v>
      </c>
      <c r="G640" s="52" t="s">
        <v>86</v>
      </c>
      <c r="H640" s="52" t="s">
        <v>86</v>
      </c>
      <c r="I640" s="52" t="s">
        <v>86</v>
      </c>
      <c r="J640" s="52" t="s">
        <v>86</v>
      </c>
      <c r="K640" s="52" t="s">
        <v>86</v>
      </c>
      <c r="L640" s="52" t="s">
        <v>86</v>
      </c>
      <c r="M640" s="75">
        <f t="shared" si="9"/>
        <v>0</v>
      </c>
    </row>
    <row r="641" spans="1:13" ht="14.25">
      <c r="A641" t="s">
        <v>374</v>
      </c>
      <c r="B641" t="s">
        <v>353</v>
      </c>
      <c r="C641" t="s">
        <v>354</v>
      </c>
      <c r="D641" t="s">
        <v>85</v>
      </c>
      <c r="E641" t="s">
        <v>79</v>
      </c>
      <c r="F641" s="52" t="s">
        <v>86</v>
      </c>
      <c r="G641" s="52" t="s">
        <v>86</v>
      </c>
      <c r="H641" s="52" t="s">
        <v>86</v>
      </c>
      <c r="I641" s="52" t="s">
        <v>86</v>
      </c>
      <c r="J641" s="52" t="s">
        <v>86</v>
      </c>
      <c r="K641" s="52" t="s">
        <v>86</v>
      </c>
      <c r="L641" s="52" t="s">
        <v>86</v>
      </c>
      <c r="M641" s="75">
        <f t="shared" si="9"/>
        <v>0</v>
      </c>
    </row>
    <row r="642" spans="1:13" ht="14.25">
      <c r="A642" t="s">
        <v>374</v>
      </c>
      <c r="B642" t="s">
        <v>355</v>
      </c>
      <c r="C642" t="s">
        <v>356</v>
      </c>
      <c r="D642" t="s">
        <v>85</v>
      </c>
      <c r="E642" t="s">
        <v>79</v>
      </c>
      <c r="F642" s="52" t="s">
        <v>86</v>
      </c>
      <c r="G642" s="52" t="s">
        <v>86</v>
      </c>
      <c r="H642" s="52" t="s">
        <v>86</v>
      </c>
      <c r="I642" s="52" t="s">
        <v>86</v>
      </c>
      <c r="J642" s="52" t="s">
        <v>86</v>
      </c>
      <c r="K642" s="52" t="s">
        <v>86</v>
      </c>
      <c r="L642" s="52" t="s">
        <v>86</v>
      </c>
      <c r="M642" s="75">
        <f t="shared" si="9"/>
        <v>0</v>
      </c>
    </row>
    <row r="643" spans="1:13" ht="14.25">
      <c r="A643" t="s">
        <v>374</v>
      </c>
      <c r="B643" t="s">
        <v>357</v>
      </c>
      <c r="C643" t="s">
        <v>358</v>
      </c>
      <c r="D643" t="s">
        <v>85</v>
      </c>
      <c r="E643" t="s">
        <v>79</v>
      </c>
      <c r="F643" s="52" t="s">
        <v>86</v>
      </c>
      <c r="G643" s="52" t="s">
        <v>86</v>
      </c>
      <c r="H643" s="52" t="s">
        <v>86</v>
      </c>
      <c r="I643" s="52" t="s">
        <v>86</v>
      </c>
      <c r="J643" s="52" t="s">
        <v>86</v>
      </c>
      <c r="K643" s="52" t="s">
        <v>86</v>
      </c>
      <c r="L643" s="52" t="s">
        <v>86</v>
      </c>
      <c r="M643" s="75">
        <f t="shared" si="9"/>
        <v>0</v>
      </c>
    </row>
    <row r="644" spans="1:13" ht="14.25">
      <c r="A644" t="s">
        <v>374</v>
      </c>
      <c r="B644" t="s">
        <v>359</v>
      </c>
      <c r="C644" t="s">
        <v>360</v>
      </c>
      <c r="D644" t="s">
        <v>85</v>
      </c>
      <c r="E644" t="s">
        <v>79</v>
      </c>
      <c r="F644" s="52" t="s">
        <v>86</v>
      </c>
      <c r="G644" s="52" t="s">
        <v>86</v>
      </c>
      <c r="H644" s="52" t="s">
        <v>86</v>
      </c>
      <c r="I644" s="52" t="s">
        <v>86</v>
      </c>
      <c r="J644" s="52" t="s">
        <v>86</v>
      </c>
      <c r="K644" s="52" t="s">
        <v>86</v>
      </c>
      <c r="L644" s="52" t="s">
        <v>86</v>
      </c>
      <c r="M644" s="75">
        <f t="shared" si="9"/>
        <v>0</v>
      </c>
    </row>
    <row r="645" spans="1:13" ht="14.25">
      <c r="A645" t="s">
        <v>374</v>
      </c>
      <c r="B645" t="s">
        <v>361</v>
      </c>
      <c r="C645" t="s">
        <v>362</v>
      </c>
      <c r="D645" t="s">
        <v>85</v>
      </c>
      <c r="E645" t="s">
        <v>79</v>
      </c>
      <c r="F645" s="52" t="s">
        <v>86</v>
      </c>
      <c r="G645" s="52" t="s">
        <v>86</v>
      </c>
      <c r="H645" s="52" t="s">
        <v>86</v>
      </c>
      <c r="I645" s="52" t="s">
        <v>86</v>
      </c>
      <c r="J645" s="52" t="s">
        <v>86</v>
      </c>
      <c r="K645" s="52" t="s">
        <v>86</v>
      </c>
      <c r="L645" s="52" t="s">
        <v>86</v>
      </c>
      <c r="M645" s="75">
        <f t="shared" si="9"/>
        <v>0</v>
      </c>
    </row>
    <row r="646" spans="1:13" ht="14.25">
      <c r="A646" t="s">
        <v>374</v>
      </c>
      <c r="B646" t="s">
        <v>363</v>
      </c>
      <c r="C646" t="s">
        <v>364</v>
      </c>
      <c r="D646" t="s">
        <v>85</v>
      </c>
      <c r="E646" t="s">
        <v>79</v>
      </c>
      <c r="F646" s="52" t="s">
        <v>86</v>
      </c>
      <c r="G646" s="52" t="s">
        <v>86</v>
      </c>
      <c r="H646" s="52" t="s">
        <v>86</v>
      </c>
      <c r="I646" s="52" t="s">
        <v>86</v>
      </c>
      <c r="J646" s="52" t="s">
        <v>86</v>
      </c>
      <c r="K646" s="52" t="s">
        <v>86</v>
      </c>
      <c r="L646" s="52" t="s">
        <v>86</v>
      </c>
      <c r="M646" s="75">
        <f t="shared" ref="M646:M709" si="10">SUM(F646:L646)</f>
        <v>0</v>
      </c>
    </row>
    <row r="647" spans="1:13" ht="14.25">
      <c r="A647" t="s">
        <v>374</v>
      </c>
      <c r="B647" t="s">
        <v>365</v>
      </c>
      <c r="C647" t="s">
        <v>366</v>
      </c>
      <c r="D647" t="s">
        <v>85</v>
      </c>
      <c r="E647" t="s">
        <v>79</v>
      </c>
      <c r="F647" s="52" t="s">
        <v>86</v>
      </c>
      <c r="G647" s="52" t="s">
        <v>86</v>
      </c>
      <c r="H647" s="52" t="s">
        <v>86</v>
      </c>
      <c r="I647" s="52" t="s">
        <v>86</v>
      </c>
      <c r="J647" s="52" t="s">
        <v>86</v>
      </c>
      <c r="K647" s="52" t="s">
        <v>86</v>
      </c>
      <c r="L647" s="52" t="s">
        <v>86</v>
      </c>
      <c r="M647" s="75">
        <f t="shared" si="10"/>
        <v>0</v>
      </c>
    </row>
    <row r="648" spans="1:13" ht="14.25">
      <c r="A648" t="s">
        <v>374</v>
      </c>
      <c r="B648" t="s">
        <v>367</v>
      </c>
      <c r="C648" t="s">
        <v>368</v>
      </c>
      <c r="D648" t="s">
        <v>85</v>
      </c>
      <c r="E648" t="s">
        <v>79</v>
      </c>
      <c r="F648" s="52" t="s">
        <v>86</v>
      </c>
      <c r="G648" s="52" t="s">
        <v>86</v>
      </c>
      <c r="H648" s="52" t="s">
        <v>86</v>
      </c>
      <c r="I648" s="52" t="s">
        <v>86</v>
      </c>
      <c r="J648" s="52" t="s">
        <v>86</v>
      </c>
      <c r="K648" s="52" t="s">
        <v>86</v>
      </c>
      <c r="L648" s="52" t="s">
        <v>86</v>
      </c>
      <c r="M648" s="75">
        <f t="shared" si="10"/>
        <v>0</v>
      </c>
    </row>
    <row r="649" spans="1:13" ht="14.25">
      <c r="A649" t="s">
        <v>374</v>
      </c>
      <c r="B649" t="s">
        <v>369</v>
      </c>
      <c r="C649" t="s">
        <v>370</v>
      </c>
      <c r="D649" t="s">
        <v>85</v>
      </c>
      <c r="E649" t="s">
        <v>79</v>
      </c>
      <c r="F649" s="52" t="s">
        <v>86</v>
      </c>
      <c r="G649" s="52" t="s">
        <v>86</v>
      </c>
      <c r="H649" s="52" t="s">
        <v>86</v>
      </c>
      <c r="I649" s="52" t="s">
        <v>86</v>
      </c>
      <c r="J649" s="52" t="s">
        <v>86</v>
      </c>
      <c r="K649" s="52" t="s">
        <v>86</v>
      </c>
      <c r="L649" s="52" t="s">
        <v>86</v>
      </c>
      <c r="M649" s="75">
        <f t="shared" si="10"/>
        <v>0</v>
      </c>
    </row>
    <row r="650" spans="1:13" ht="14.25">
      <c r="A650" t="s">
        <v>375</v>
      </c>
      <c r="B650" t="s">
        <v>285</v>
      </c>
      <c r="C650" t="s">
        <v>286</v>
      </c>
      <c r="D650" t="s">
        <v>85</v>
      </c>
      <c r="E650" t="s">
        <v>79</v>
      </c>
      <c r="F650" s="52" t="s">
        <v>86</v>
      </c>
      <c r="G650" s="52" t="s">
        <v>86</v>
      </c>
      <c r="H650" s="52" t="s">
        <v>86</v>
      </c>
      <c r="I650" s="52" t="s">
        <v>86</v>
      </c>
      <c r="J650" s="52" t="s">
        <v>86</v>
      </c>
      <c r="K650" s="52" t="s">
        <v>86</v>
      </c>
      <c r="L650" s="52" t="s">
        <v>86</v>
      </c>
      <c r="M650" s="75">
        <f t="shared" si="10"/>
        <v>0</v>
      </c>
    </row>
    <row r="651" spans="1:13" ht="14.25">
      <c r="A651" t="s">
        <v>375</v>
      </c>
      <c r="B651" t="s">
        <v>287</v>
      </c>
      <c r="C651" t="s">
        <v>288</v>
      </c>
      <c r="D651" t="s">
        <v>85</v>
      </c>
      <c r="E651" t="s">
        <v>79</v>
      </c>
      <c r="F651" s="52" t="s">
        <v>86</v>
      </c>
      <c r="G651" s="52" t="s">
        <v>86</v>
      </c>
      <c r="H651" s="52" t="s">
        <v>86</v>
      </c>
      <c r="I651" s="52" t="s">
        <v>86</v>
      </c>
      <c r="J651" s="52" t="s">
        <v>86</v>
      </c>
      <c r="K651" s="52" t="s">
        <v>86</v>
      </c>
      <c r="L651" s="52" t="s">
        <v>86</v>
      </c>
      <c r="M651" s="75">
        <f t="shared" si="10"/>
        <v>0</v>
      </c>
    </row>
    <row r="652" spans="1:13" ht="14.25">
      <c r="A652" t="s">
        <v>375</v>
      </c>
      <c r="B652" t="s">
        <v>289</v>
      </c>
      <c r="C652" t="s">
        <v>290</v>
      </c>
      <c r="D652" t="s">
        <v>85</v>
      </c>
      <c r="E652" t="s">
        <v>79</v>
      </c>
      <c r="F652" s="52" t="s">
        <v>86</v>
      </c>
      <c r="G652" s="52" t="s">
        <v>86</v>
      </c>
      <c r="H652" s="52" t="s">
        <v>86</v>
      </c>
      <c r="I652" s="52" t="s">
        <v>86</v>
      </c>
      <c r="J652" s="52" t="s">
        <v>86</v>
      </c>
      <c r="K652" s="52" t="s">
        <v>86</v>
      </c>
      <c r="L652" s="52" t="s">
        <v>86</v>
      </c>
      <c r="M652" s="75">
        <f t="shared" si="10"/>
        <v>0</v>
      </c>
    </row>
    <row r="653" spans="1:13" ht="14.25">
      <c r="A653" t="s">
        <v>375</v>
      </c>
      <c r="B653" t="s">
        <v>291</v>
      </c>
      <c r="C653" t="s">
        <v>292</v>
      </c>
      <c r="D653" t="s">
        <v>85</v>
      </c>
      <c r="E653" t="s">
        <v>79</v>
      </c>
      <c r="F653" s="52" t="s">
        <v>86</v>
      </c>
      <c r="G653" s="52" t="s">
        <v>86</v>
      </c>
      <c r="H653" s="52" t="s">
        <v>86</v>
      </c>
      <c r="I653" s="52" t="s">
        <v>86</v>
      </c>
      <c r="J653" s="52" t="s">
        <v>86</v>
      </c>
      <c r="K653" s="52" t="s">
        <v>86</v>
      </c>
      <c r="L653" s="52" t="s">
        <v>86</v>
      </c>
      <c r="M653" s="75">
        <f t="shared" si="10"/>
        <v>0</v>
      </c>
    </row>
    <row r="654" spans="1:13" ht="14.25">
      <c r="A654" t="s">
        <v>375</v>
      </c>
      <c r="B654" t="s">
        <v>293</v>
      </c>
      <c r="C654" t="s">
        <v>294</v>
      </c>
      <c r="D654" t="s">
        <v>85</v>
      </c>
      <c r="E654" t="s">
        <v>79</v>
      </c>
      <c r="F654" s="52" t="s">
        <v>86</v>
      </c>
      <c r="G654" s="52" t="s">
        <v>86</v>
      </c>
      <c r="H654" s="52" t="s">
        <v>86</v>
      </c>
      <c r="I654" s="52" t="s">
        <v>86</v>
      </c>
      <c r="J654" s="52" t="s">
        <v>86</v>
      </c>
      <c r="K654" s="52" t="s">
        <v>86</v>
      </c>
      <c r="L654" s="52" t="s">
        <v>86</v>
      </c>
      <c r="M654" s="75">
        <f t="shared" si="10"/>
        <v>0</v>
      </c>
    </row>
    <row r="655" spans="1:13" ht="14.25">
      <c r="A655" t="s">
        <v>375</v>
      </c>
      <c r="B655" t="s">
        <v>295</v>
      </c>
      <c r="C655" t="s">
        <v>296</v>
      </c>
      <c r="D655" t="s">
        <v>85</v>
      </c>
      <c r="E655" t="s">
        <v>79</v>
      </c>
      <c r="F655" s="52" t="s">
        <v>86</v>
      </c>
      <c r="G655" s="52" t="s">
        <v>86</v>
      </c>
      <c r="H655" s="52" t="s">
        <v>86</v>
      </c>
      <c r="I655" s="52" t="s">
        <v>86</v>
      </c>
      <c r="J655" s="52" t="s">
        <v>86</v>
      </c>
      <c r="K655" s="52" t="s">
        <v>86</v>
      </c>
      <c r="L655" s="52" t="s">
        <v>86</v>
      </c>
      <c r="M655" s="75">
        <f t="shared" si="10"/>
        <v>0</v>
      </c>
    </row>
    <row r="656" spans="1:13" ht="14.25">
      <c r="A656" t="s">
        <v>375</v>
      </c>
      <c r="B656" t="s">
        <v>297</v>
      </c>
      <c r="C656" t="s">
        <v>298</v>
      </c>
      <c r="D656" t="s">
        <v>85</v>
      </c>
      <c r="E656" t="s">
        <v>79</v>
      </c>
      <c r="F656" s="52" t="s">
        <v>86</v>
      </c>
      <c r="G656" s="52" t="s">
        <v>86</v>
      </c>
      <c r="H656" s="52" t="s">
        <v>86</v>
      </c>
      <c r="I656" s="52" t="s">
        <v>86</v>
      </c>
      <c r="J656" s="52" t="s">
        <v>86</v>
      </c>
      <c r="K656" s="52" t="s">
        <v>86</v>
      </c>
      <c r="L656" s="52" t="s">
        <v>86</v>
      </c>
      <c r="M656" s="75">
        <f t="shared" si="10"/>
        <v>0</v>
      </c>
    </row>
    <row r="657" spans="1:13" ht="14.25">
      <c r="A657" t="s">
        <v>375</v>
      </c>
      <c r="B657" t="s">
        <v>299</v>
      </c>
      <c r="C657" t="s">
        <v>300</v>
      </c>
      <c r="D657" t="s">
        <v>85</v>
      </c>
      <c r="E657" t="s">
        <v>79</v>
      </c>
      <c r="F657" s="52" t="s">
        <v>86</v>
      </c>
      <c r="G657" s="52" t="s">
        <v>86</v>
      </c>
      <c r="H657" s="52" t="s">
        <v>86</v>
      </c>
      <c r="I657" s="52" t="s">
        <v>86</v>
      </c>
      <c r="J657" s="52" t="s">
        <v>86</v>
      </c>
      <c r="K657" s="52" t="s">
        <v>86</v>
      </c>
      <c r="L657" s="52" t="s">
        <v>86</v>
      </c>
      <c r="M657" s="75">
        <f t="shared" si="10"/>
        <v>0</v>
      </c>
    </row>
    <row r="658" spans="1:13" ht="14.25">
      <c r="A658" t="s">
        <v>375</v>
      </c>
      <c r="B658" t="s">
        <v>301</v>
      </c>
      <c r="C658" t="s">
        <v>302</v>
      </c>
      <c r="D658" t="s">
        <v>85</v>
      </c>
      <c r="E658" t="s">
        <v>79</v>
      </c>
      <c r="F658" s="52" t="s">
        <v>86</v>
      </c>
      <c r="G658" s="52" t="s">
        <v>86</v>
      </c>
      <c r="H658" s="52" t="s">
        <v>86</v>
      </c>
      <c r="I658" s="52" t="s">
        <v>86</v>
      </c>
      <c r="J658" s="52" t="s">
        <v>86</v>
      </c>
      <c r="K658" s="52" t="s">
        <v>86</v>
      </c>
      <c r="L658" s="52" t="s">
        <v>86</v>
      </c>
      <c r="M658" s="75">
        <f t="shared" si="10"/>
        <v>0</v>
      </c>
    </row>
    <row r="659" spans="1:13" ht="14.25">
      <c r="A659" t="s">
        <v>375</v>
      </c>
      <c r="B659" t="s">
        <v>303</v>
      </c>
      <c r="C659" t="s">
        <v>304</v>
      </c>
      <c r="D659" t="s">
        <v>85</v>
      </c>
      <c r="E659" t="s">
        <v>79</v>
      </c>
      <c r="F659" s="52" t="s">
        <v>86</v>
      </c>
      <c r="G659" s="52" t="s">
        <v>86</v>
      </c>
      <c r="H659" s="52" t="s">
        <v>86</v>
      </c>
      <c r="I659" s="52" t="s">
        <v>86</v>
      </c>
      <c r="J659" s="52" t="s">
        <v>86</v>
      </c>
      <c r="K659" s="52" t="s">
        <v>86</v>
      </c>
      <c r="L659" s="52" t="s">
        <v>86</v>
      </c>
      <c r="M659" s="75">
        <f t="shared" si="10"/>
        <v>0</v>
      </c>
    </row>
    <row r="660" spans="1:13" ht="14.25">
      <c r="A660" t="s">
        <v>375</v>
      </c>
      <c r="B660" t="s">
        <v>305</v>
      </c>
      <c r="C660" t="s">
        <v>306</v>
      </c>
      <c r="D660" t="s">
        <v>85</v>
      </c>
      <c r="E660" t="s">
        <v>79</v>
      </c>
      <c r="F660" s="52" t="s">
        <v>86</v>
      </c>
      <c r="G660" s="52" t="s">
        <v>86</v>
      </c>
      <c r="H660" s="52" t="s">
        <v>86</v>
      </c>
      <c r="I660" s="52" t="s">
        <v>86</v>
      </c>
      <c r="J660" s="52" t="s">
        <v>86</v>
      </c>
      <c r="K660" s="52" t="s">
        <v>86</v>
      </c>
      <c r="L660" s="52" t="s">
        <v>86</v>
      </c>
      <c r="M660" s="75">
        <f t="shared" si="10"/>
        <v>0</v>
      </c>
    </row>
    <row r="661" spans="1:13" ht="14.25">
      <c r="A661" t="s">
        <v>375</v>
      </c>
      <c r="B661" t="s">
        <v>307</v>
      </c>
      <c r="C661" t="s">
        <v>308</v>
      </c>
      <c r="D661" t="s">
        <v>85</v>
      </c>
      <c r="E661" t="s">
        <v>79</v>
      </c>
      <c r="F661" s="52" t="s">
        <v>86</v>
      </c>
      <c r="G661" s="52" t="s">
        <v>86</v>
      </c>
      <c r="H661" s="52" t="s">
        <v>86</v>
      </c>
      <c r="I661" s="52" t="s">
        <v>86</v>
      </c>
      <c r="J661" s="52" t="s">
        <v>86</v>
      </c>
      <c r="K661" s="52" t="s">
        <v>86</v>
      </c>
      <c r="L661" s="52" t="s">
        <v>86</v>
      </c>
      <c r="M661" s="75">
        <f t="shared" si="10"/>
        <v>0</v>
      </c>
    </row>
    <row r="662" spans="1:13" ht="14.25">
      <c r="A662" t="s">
        <v>375</v>
      </c>
      <c r="B662" t="s">
        <v>309</v>
      </c>
      <c r="C662" t="s">
        <v>310</v>
      </c>
      <c r="D662" t="s">
        <v>85</v>
      </c>
      <c r="E662" t="s">
        <v>79</v>
      </c>
      <c r="F662" s="52" t="s">
        <v>86</v>
      </c>
      <c r="G662" s="52" t="s">
        <v>86</v>
      </c>
      <c r="H662" s="52" t="s">
        <v>86</v>
      </c>
      <c r="I662" s="52" t="s">
        <v>86</v>
      </c>
      <c r="J662" s="52" t="s">
        <v>86</v>
      </c>
      <c r="K662" s="52" t="s">
        <v>86</v>
      </c>
      <c r="L662" s="52" t="s">
        <v>86</v>
      </c>
      <c r="M662" s="75">
        <f t="shared" si="10"/>
        <v>0</v>
      </c>
    </row>
    <row r="663" spans="1:13" ht="14.25">
      <c r="A663" t="s">
        <v>375</v>
      </c>
      <c r="B663" t="s">
        <v>311</v>
      </c>
      <c r="C663" t="s">
        <v>312</v>
      </c>
      <c r="D663" t="s">
        <v>85</v>
      </c>
      <c r="E663" t="s">
        <v>79</v>
      </c>
      <c r="F663" s="52" t="s">
        <v>86</v>
      </c>
      <c r="G663" s="52" t="s">
        <v>86</v>
      </c>
      <c r="H663" s="52" t="s">
        <v>86</v>
      </c>
      <c r="I663" s="52" t="s">
        <v>86</v>
      </c>
      <c r="J663" s="52" t="s">
        <v>86</v>
      </c>
      <c r="K663" s="52" t="s">
        <v>86</v>
      </c>
      <c r="L663" s="52" t="s">
        <v>86</v>
      </c>
      <c r="M663" s="75">
        <f t="shared" si="10"/>
        <v>0</v>
      </c>
    </row>
    <row r="664" spans="1:13" ht="14.25">
      <c r="A664" t="s">
        <v>375</v>
      </c>
      <c r="B664" t="s">
        <v>313</v>
      </c>
      <c r="C664" t="s">
        <v>314</v>
      </c>
      <c r="D664" t="s">
        <v>85</v>
      </c>
      <c r="E664" t="s">
        <v>79</v>
      </c>
      <c r="F664" s="52" t="s">
        <v>86</v>
      </c>
      <c r="G664" s="52" t="s">
        <v>86</v>
      </c>
      <c r="H664" s="52" t="s">
        <v>86</v>
      </c>
      <c r="I664" s="52" t="s">
        <v>86</v>
      </c>
      <c r="J664" s="52" t="s">
        <v>86</v>
      </c>
      <c r="K664" s="52" t="s">
        <v>86</v>
      </c>
      <c r="L664" s="52" t="s">
        <v>86</v>
      </c>
      <c r="M664" s="75">
        <f t="shared" si="10"/>
        <v>0</v>
      </c>
    </row>
    <row r="665" spans="1:13" ht="14.25">
      <c r="A665" t="s">
        <v>375</v>
      </c>
      <c r="B665" t="s">
        <v>315</v>
      </c>
      <c r="C665" t="s">
        <v>316</v>
      </c>
      <c r="D665" t="s">
        <v>85</v>
      </c>
      <c r="E665" t="s">
        <v>79</v>
      </c>
      <c r="F665" s="52" t="s">
        <v>86</v>
      </c>
      <c r="G665" s="52" t="s">
        <v>86</v>
      </c>
      <c r="H665" s="52" t="s">
        <v>86</v>
      </c>
      <c r="I665" s="52" t="s">
        <v>86</v>
      </c>
      <c r="J665" s="52" t="s">
        <v>86</v>
      </c>
      <c r="K665" s="52" t="s">
        <v>86</v>
      </c>
      <c r="L665" s="52" t="s">
        <v>86</v>
      </c>
      <c r="M665" s="75">
        <f t="shared" si="10"/>
        <v>0</v>
      </c>
    </row>
    <row r="666" spans="1:13" ht="14.25">
      <c r="A666" t="s">
        <v>375</v>
      </c>
      <c r="B666" t="s">
        <v>317</v>
      </c>
      <c r="C666" t="s">
        <v>318</v>
      </c>
      <c r="D666" t="s">
        <v>85</v>
      </c>
      <c r="E666" t="s">
        <v>79</v>
      </c>
      <c r="F666" s="52" t="s">
        <v>86</v>
      </c>
      <c r="G666" s="52" t="s">
        <v>86</v>
      </c>
      <c r="H666" s="52" t="s">
        <v>86</v>
      </c>
      <c r="I666" s="52" t="s">
        <v>86</v>
      </c>
      <c r="J666" s="52" t="s">
        <v>86</v>
      </c>
      <c r="K666" s="52" t="s">
        <v>86</v>
      </c>
      <c r="L666" s="52" t="s">
        <v>86</v>
      </c>
      <c r="M666" s="75">
        <f t="shared" si="10"/>
        <v>0</v>
      </c>
    </row>
    <row r="667" spans="1:13" ht="14.25">
      <c r="A667" t="s">
        <v>375</v>
      </c>
      <c r="B667" t="s">
        <v>319</v>
      </c>
      <c r="C667" t="s">
        <v>320</v>
      </c>
      <c r="D667" t="s">
        <v>85</v>
      </c>
      <c r="E667" t="s">
        <v>79</v>
      </c>
      <c r="F667" s="52" t="s">
        <v>86</v>
      </c>
      <c r="G667" s="52" t="s">
        <v>86</v>
      </c>
      <c r="H667" s="52" t="s">
        <v>86</v>
      </c>
      <c r="I667" s="52" t="s">
        <v>86</v>
      </c>
      <c r="J667" s="52" t="s">
        <v>86</v>
      </c>
      <c r="K667" s="52" t="s">
        <v>86</v>
      </c>
      <c r="L667" s="52" t="s">
        <v>86</v>
      </c>
      <c r="M667" s="75">
        <f t="shared" si="10"/>
        <v>0</v>
      </c>
    </row>
    <row r="668" spans="1:13" ht="14.25">
      <c r="A668" t="s">
        <v>375</v>
      </c>
      <c r="B668" t="s">
        <v>321</v>
      </c>
      <c r="C668" t="s">
        <v>322</v>
      </c>
      <c r="D668" t="s">
        <v>85</v>
      </c>
      <c r="E668" t="s">
        <v>79</v>
      </c>
      <c r="F668" s="52" t="s">
        <v>86</v>
      </c>
      <c r="G668" s="52" t="s">
        <v>86</v>
      </c>
      <c r="H668" s="52" t="s">
        <v>86</v>
      </c>
      <c r="I668" s="52" t="s">
        <v>86</v>
      </c>
      <c r="J668" s="52" t="s">
        <v>86</v>
      </c>
      <c r="K668" s="52" t="s">
        <v>86</v>
      </c>
      <c r="L668" s="52" t="s">
        <v>86</v>
      </c>
      <c r="M668" s="75">
        <f t="shared" si="10"/>
        <v>0</v>
      </c>
    </row>
    <row r="669" spans="1:13" ht="14.25">
      <c r="A669" t="s">
        <v>375</v>
      </c>
      <c r="B669" t="s">
        <v>323</v>
      </c>
      <c r="C669" t="s">
        <v>324</v>
      </c>
      <c r="D669" t="s">
        <v>85</v>
      </c>
      <c r="E669" t="s">
        <v>79</v>
      </c>
      <c r="F669" s="52" t="s">
        <v>86</v>
      </c>
      <c r="G669" s="52" t="s">
        <v>86</v>
      </c>
      <c r="H669" s="52" t="s">
        <v>86</v>
      </c>
      <c r="I669" s="52" t="s">
        <v>86</v>
      </c>
      <c r="J669" s="52" t="s">
        <v>86</v>
      </c>
      <c r="K669" s="52" t="s">
        <v>86</v>
      </c>
      <c r="L669" s="52" t="s">
        <v>86</v>
      </c>
      <c r="M669" s="75">
        <f t="shared" si="10"/>
        <v>0</v>
      </c>
    </row>
    <row r="670" spans="1:13" ht="14.25">
      <c r="A670" t="s">
        <v>375</v>
      </c>
      <c r="B670" t="s">
        <v>325</v>
      </c>
      <c r="C670" t="s">
        <v>326</v>
      </c>
      <c r="D670" t="s">
        <v>85</v>
      </c>
      <c r="E670" t="s">
        <v>79</v>
      </c>
      <c r="F670" s="52" t="s">
        <v>86</v>
      </c>
      <c r="G670" s="52" t="s">
        <v>86</v>
      </c>
      <c r="H670" s="52" t="s">
        <v>86</v>
      </c>
      <c r="I670" s="52" t="s">
        <v>86</v>
      </c>
      <c r="J670" s="52" t="s">
        <v>86</v>
      </c>
      <c r="K670" s="52" t="s">
        <v>86</v>
      </c>
      <c r="L670" s="52" t="s">
        <v>86</v>
      </c>
      <c r="M670" s="75">
        <f t="shared" si="10"/>
        <v>0</v>
      </c>
    </row>
    <row r="671" spans="1:13" ht="14.25">
      <c r="A671" t="s">
        <v>375</v>
      </c>
      <c r="B671" t="s">
        <v>327</v>
      </c>
      <c r="C671" t="s">
        <v>328</v>
      </c>
      <c r="D671" t="s">
        <v>85</v>
      </c>
      <c r="E671" t="s">
        <v>79</v>
      </c>
      <c r="F671" s="52" t="s">
        <v>86</v>
      </c>
      <c r="G671" s="52" t="s">
        <v>86</v>
      </c>
      <c r="H671" s="52" t="s">
        <v>86</v>
      </c>
      <c r="I671" s="52" t="s">
        <v>86</v>
      </c>
      <c r="J671" s="52" t="s">
        <v>86</v>
      </c>
      <c r="K671" s="52" t="s">
        <v>86</v>
      </c>
      <c r="L671" s="52" t="s">
        <v>86</v>
      </c>
      <c r="M671" s="75">
        <f t="shared" si="10"/>
        <v>0</v>
      </c>
    </row>
    <row r="672" spans="1:13" ht="14.25">
      <c r="A672" t="s">
        <v>375</v>
      </c>
      <c r="B672" t="s">
        <v>329</v>
      </c>
      <c r="C672" t="s">
        <v>330</v>
      </c>
      <c r="D672" t="s">
        <v>85</v>
      </c>
      <c r="E672" t="s">
        <v>79</v>
      </c>
      <c r="F672" s="52" t="s">
        <v>86</v>
      </c>
      <c r="G672" s="52" t="s">
        <v>86</v>
      </c>
      <c r="H672" s="52" t="s">
        <v>86</v>
      </c>
      <c r="I672" s="52" t="s">
        <v>86</v>
      </c>
      <c r="J672" s="52" t="s">
        <v>86</v>
      </c>
      <c r="K672" s="52" t="s">
        <v>86</v>
      </c>
      <c r="L672" s="52" t="s">
        <v>86</v>
      </c>
      <c r="M672" s="75">
        <f t="shared" si="10"/>
        <v>0</v>
      </c>
    </row>
    <row r="673" spans="1:13" ht="14.25">
      <c r="A673" t="s">
        <v>375</v>
      </c>
      <c r="B673" t="s">
        <v>331</v>
      </c>
      <c r="C673" t="s">
        <v>332</v>
      </c>
      <c r="D673" t="s">
        <v>85</v>
      </c>
      <c r="E673" t="s">
        <v>79</v>
      </c>
      <c r="F673" s="52" t="s">
        <v>86</v>
      </c>
      <c r="G673" s="52" t="s">
        <v>86</v>
      </c>
      <c r="H673" s="52" t="s">
        <v>86</v>
      </c>
      <c r="I673" s="52" t="s">
        <v>86</v>
      </c>
      <c r="J673" s="52" t="s">
        <v>86</v>
      </c>
      <c r="K673" s="52" t="s">
        <v>86</v>
      </c>
      <c r="L673" s="52" t="s">
        <v>86</v>
      </c>
      <c r="M673" s="75">
        <f t="shared" si="10"/>
        <v>0</v>
      </c>
    </row>
    <row r="674" spans="1:13" ht="14.25">
      <c r="A674" t="s">
        <v>375</v>
      </c>
      <c r="B674" t="s">
        <v>333</v>
      </c>
      <c r="C674" t="s">
        <v>334</v>
      </c>
      <c r="D674" t="s">
        <v>85</v>
      </c>
      <c r="E674" t="s">
        <v>79</v>
      </c>
      <c r="F674" s="52" t="s">
        <v>86</v>
      </c>
      <c r="G674" s="52" t="s">
        <v>86</v>
      </c>
      <c r="H674" s="52" t="s">
        <v>86</v>
      </c>
      <c r="I674" s="52" t="s">
        <v>86</v>
      </c>
      <c r="J674" s="52" t="s">
        <v>86</v>
      </c>
      <c r="K674" s="52" t="s">
        <v>86</v>
      </c>
      <c r="L674" s="52" t="s">
        <v>86</v>
      </c>
      <c r="M674" s="75">
        <f t="shared" si="10"/>
        <v>0</v>
      </c>
    </row>
    <row r="675" spans="1:13" ht="14.25">
      <c r="A675" t="s">
        <v>375</v>
      </c>
      <c r="B675" t="s">
        <v>335</v>
      </c>
      <c r="C675" t="s">
        <v>336</v>
      </c>
      <c r="D675" t="s">
        <v>85</v>
      </c>
      <c r="E675" t="s">
        <v>79</v>
      </c>
      <c r="F675" s="52" t="s">
        <v>86</v>
      </c>
      <c r="G675" s="52" t="s">
        <v>86</v>
      </c>
      <c r="H675" s="52" t="s">
        <v>86</v>
      </c>
      <c r="I675" s="52" t="s">
        <v>86</v>
      </c>
      <c r="J675" s="52" t="s">
        <v>86</v>
      </c>
      <c r="K675" s="52" t="s">
        <v>86</v>
      </c>
      <c r="L675" s="52" t="s">
        <v>86</v>
      </c>
      <c r="M675" s="75">
        <f t="shared" si="10"/>
        <v>0</v>
      </c>
    </row>
    <row r="676" spans="1:13" ht="14.25">
      <c r="A676" t="s">
        <v>375</v>
      </c>
      <c r="B676" t="s">
        <v>337</v>
      </c>
      <c r="C676" t="s">
        <v>338</v>
      </c>
      <c r="D676" t="s">
        <v>85</v>
      </c>
      <c r="E676" t="s">
        <v>79</v>
      </c>
      <c r="F676" s="52" t="s">
        <v>86</v>
      </c>
      <c r="G676" s="52" t="s">
        <v>86</v>
      </c>
      <c r="H676" s="52" t="s">
        <v>86</v>
      </c>
      <c r="I676" s="52" t="s">
        <v>86</v>
      </c>
      <c r="J676" s="52" t="s">
        <v>86</v>
      </c>
      <c r="K676" s="52" t="s">
        <v>86</v>
      </c>
      <c r="L676" s="52" t="s">
        <v>86</v>
      </c>
      <c r="M676" s="75">
        <f t="shared" si="10"/>
        <v>0</v>
      </c>
    </row>
    <row r="677" spans="1:13" ht="14.25">
      <c r="A677" t="s">
        <v>375</v>
      </c>
      <c r="B677" t="s">
        <v>339</v>
      </c>
      <c r="C677" t="s">
        <v>340</v>
      </c>
      <c r="D677" t="s">
        <v>85</v>
      </c>
      <c r="E677" t="s">
        <v>79</v>
      </c>
      <c r="F677" s="52" t="s">
        <v>86</v>
      </c>
      <c r="G677" s="52" t="s">
        <v>86</v>
      </c>
      <c r="H677" s="52" t="s">
        <v>86</v>
      </c>
      <c r="I677" s="52" t="s">
        <v>86</v>
      </c>
      <c r="J677" s="52" t="s">
        <v>86</v>
      </c>
      <c r="K677" s="52" t="s">
        <v>86</v>
      </c>
      <c r="L677" s="52" t="s">
        <v>86</v>
      </c>
      <c r="M677" s="75">
        <f t="shared" si="10"/>
        <v>0</v>
      </c>
    </row>
    <row r="678" spans="1:13" ht="14.25">
      <c r="A678" t="s">
        <v>375</v>
      </c>
      <c r="B678" t="s">
        <v>341</v>
      </c>
      <c r="C678" t="s">
        <v>342</v>
      </c>
      <c r="D678" t="s">
        <v>85</v>
      </c>
      <c r="E678" t="s">
        <v>79</v>
      </c>
      <c r="F678" s="52" t="s">
        <v>86</v>
      </c>
      <c r="G678" s="52" t="s">
        <v>86</v>
      </c>
      <c r="H678" s="52" t="s">
        <v>86</v>
      </c>
      <c r="I678" s="52" t="s">
        <v>86</v>
      </c>
      <c r="J678" s="52" t="s">
        <v>86</v>
      </c>
      <c r="K678" s="52" t="s">
        <v>86</v>
      </c>
      <c r="L678" s="52" t="s">
        <v>86</v>
      </c>
      <c r="M678" s="75">
        <f t="shared" si="10"/>
        <v>0</v>
      </c>
    </row>
    <row r="679" spans="1:13" ht="14.25">
      <c r="A679" t="s">
        <v>375</v>
      </c>
      <c r="B679" t="s">
        <v>343</v>
      </c>
      <c r="C679" t="s">
        <v>344</v>
      </c>
      <c r="D679" t="s">
        <v>85</v>
      </c>
      <c r="E679" t="s">
        <v>79</v>
      </c>
      <c r="F679" s="52" t="s">
        <v>86</v>
      </c>
      <c r="G679" s="52" t="s">
        <v>86</v>
      </c>
      <c r="H679" s="52" t="s">
        <v>86</v>
      </c>
      <c r="I679" s="52" t="s">
        <v>86</v>
      </c>
      <c r="J679" s="52" t="s">
        <v>86</v>
      </c>
      <c r="K679" s="52" t="s">
        <v>86</v>
      </c>
      <c r="L679" s="52" t="s">
        <v>86</v>
      </c>
      <c r="M679" s="75">
        <f t="shared" si="10"/>
        <v>0</v>
      </c>
    </row>
    <row r="680" spans="1:13" ht="14.25">
      <c r="A680" t="s">
        <v>375</v>
      </c>
      <c r="B680" t="s">
        <v>345</v>
      </c>
      <c r="C680" t="s">
        <v>346</v>
      </c>
      <c r="D680" t="s">
        <v>85</v>
      </c>
      <c r="E680" t="s">
        <v>79</v>
      </c>
      <c r="F680" s="52" t="s">
        <v>86</v>
      </c>
      <c r="G680" s="52" t="s">
        <v>86</v>
      </c>
      <c r="H680" s="52" t="s">
        <v>86</v>
      </c>
      <c r="I680" s="52" t="s">
        <v>86</v>
      </c>
      <c r="J680" s="52" t="s">
        <v>86</v>
      </c>
      <c r="K680" s="52" t="s">
        <v>86</v>
      </c>
      <c r="L680" s="52" t="s">
        <v>86</v>
      </c>
      <c r="M680" s="75">
        <f t="shared" si="10"/>
        <v>0</v>
      </c>
    </row>
    <row r="681" spans="1:13" ht="14.25">
      <c r="A681" t="s">
        <v>375</v>
      </c>
      <c r="B681" t="s">
        <v>347</v>
      </c>
      <c r="C681" t="s">
        <v>348</v>
      </c>
      <c r="D681" t="s">
        <v>85</v>
      </c>
      <c r="E681" t="s">
        <v>79</v>
      </c>
      <c r="F681" s="52" t="s">
        <v>86</v>
      </c>
      <c r="G681" s="52" t="s">
        <v>86</v>
      </c>
      <c r="H681" s="52" t="s">
        <v>86</v>
      </c>
      <c r="I681" s="52" t="s">
        <v>86</v>
      </c>
      <c r="J681" s="52" t="s">
        <v>86</v>
      </c>
      <c r="K681" s="52" t="s">
        <v>86</v>
      </c>
      <c r="L681" s="52" t="s">
        <v>86</v>
      </c>
      <c r="M681" s="75">
        <f t="shared" si="10"/>
        <v>0</v>
      </c>
    </row>
    <row r="682" spans="1:13" ht="14.25">
      <c r="A682" t="s">
        <v>375</v>
      </c>
      <c r="B682" t="s">
        <v>349</v>
      </c>
      <c r="C682" t="s">
        <v>350</v>
      </c>
      <c r="D682" t="s">
        <v>85</v>
      </c>
      <c r="E682" t="s">
        <v>79</v>
      </c>
      <c r="F682" s="52" t="s">
        <v>86</v>
      </c>
      <c r="G682" s="52" t="s">
        <v>86</v>
      </c>
      <c r="H682" s="52" t="s">
        <v>86</v>
      </c>
      <c r="I682" s="52" t="s">
        <v>86</v>
      </c>
      <c r="J682" s="52" t="s">
        <v>86</v>
      </c>
      <c r="K682" s="52" t="s">
        <v>86</v>
      </c>
      <c r="L682" s="52" t="s">
        <v>86</v>
      </c>
      <c r="M682" s="75">
        <f t="shared" si="10"/>
        <v>0</v>
      </c>
    </row>
    <row r="683" spans="1:13" ht="14.25">
      <c r="A683" t="s">
        <v>375</v>
      </c>
      <c r="B683" t="s">
        <v>351</v>
      </c>
      <c r="C683" t="s">
        <v>352</v>
      </c>
      <c r="D683" t="s">
        <v>85</v>
      </c>
      <c r="E683" t="s">
        <v>79</v>
      </c>
      <c r="F683" s="52" t="s">
        <v>86</v>
      </c>
      <c r="G683" s="52" t="s">
        <v>86</v>
      </c>
      <c r="H683" s="52" t="s">
        <v>86</v>
      </c>
      <c r="I683" s="52" t="s">
        <v>86</v>
      </c>
      <c r="J683" s="52" t="s">
        <v>86</v>
      </c>
      <c r="K683" s="52" t="s">
        <v>86</v>
      </c>
      <c r="L683" s="52" t="s">
        <v>86</v>
      </c>
      <c r="M683" s="75">
        <f t="shared" si="10"/>
        <v>0</v>
      </c>
    </row>
    <row r="684" spans="1:13" ht="14.25">
      <c r="A684" t="s">
        <v>375</v>
      </c>
      <c r="B684" t="s">
        <v>353</v>
      </c>
      <c r="C684" t="s">
        <v>354</v>
      </c>
      <c r="D684" t="s">
        <v>85</v>
      </c>
      <c r="E684" t="s">
        <v>79</v>
      </c>
      <c r="F684" s="52" t="s">
        <v>86</v>
      </c>
      <c r="G684" s="52" t="s">
        <v>86</v>
      </c>
      <c r="H684" s="52" t="s">
        <v>86</v>
      </c>
      <c r="I684" s="52" t="s">
        <v>86</v>
      </c>
      <c r="J684" s="52" t="s">
        <v>86</v>
      </c>
      <c r="K684" s="52" t="s">
        <v>86</v>
      </c>
      <c r="L684" s="52" t="s">
        <v>86</v>
      </c>
      <c r="M684" s="75">
        <f t="shared" si="10"/>
        <v>0</v>
      </c>
    </row>
    <row r="685" spans="1:13" ht="14.25">
      <c r="A685" t="s">
        <v>375</v>
      </c>
      <c r="B685" t="s">
        <v>355</v>
      </c>
      <c r="C685" t="s">
        <v>356</v>
      </c>
      <c r="D685" t="s">
        <v>85</v>
      </c>
      <c r="E685" t="s">
        <v>79</v>
      </c>
      <c r="F685" s="52" t="s">
        <v>86</v>
      </c>
      <c r="G685" s="52" t="s">
        <v>86</v>
      </c>
      <c r="H685" s="52" t="s">
        <v>86</v>
      </c>
      <c r="I685" s="52" t="s">
        <v>86</v>
      </c>
      <c r="J685" s="52" t="s">
        <v>86</v>
      </c>
      <c r="K685" s="52" t="s">
        <v>86</v>
      </c>
      <c r="L685" s="52" t="s">
        <v>86</v>
      </c>
      <c r="M685" s="75">
        <f t="shared" si="10"/>
        <v>0</v>
      </c>
    </row>
    <row r="686" spans="1:13" ht="14.25">
      <c r="A686" t="s">
        <v>375</v>
      </c>
      <c r="B686" t="s">
        <v>357</v>
      </c>
      <c r="C686" t="s">
        <v>358</v>
      </c>
      <c r="D686" t="s">
        <v>85</v>
      </c>
      <c r="E686" t="s">
        <v>79</v>
      </c>
      <c r="F686" s="52" t="s">
        <v>86</v>
      </c>
      <c r="G686" s="52" t="s">
        <v>86</v>
      </c>
      <c r="H686" s="52" t="s">
        <v>86</v>
      </c>
      <c r="I686" s="52" t="s">
        <v>86</v>
      </c>
      <c r="J686" s="52" t="s">
        <v>86</v>
      </c>
      <c r="K686" s="52" t="s">
        <v>86</v>
      </c>
      <c r="L686" s="52" t="s">
        <v>86</v>
      </c>
      <c r="M686" s="75">
        <f t="shared" si="10"/>
        <v>0</v>
      </c>
    </row>
    <row r="687" spans="1:13" ht="14.25">
      <c r="A687" t="s">
        <v>375</v>
      </c>
      <c r="B687" t="s">
        <v>359</v>
      </c>
      <c r="C687" t="s">
        <v>360</v>
      </c>
      <c r="D687" t="s">
        <v>85</v>
      </c>
      <c r="E687" t="s">
        <v>79</v>
      </c>
      <c r="F687" s="52" t="s">
        <v>86</v>
      </c>
      <c r="G687" s="52" t="s">
        <v>86</v>
      </c>
      <c r="H687" s="52" t="s">
        <v>86</v>
      </c>
      <c r="I687" s="52" t="s">
        <v>86</v>
      </c>
      <c r="J687" s="52" t="s">
        <v>86</v>
      </c>
      <c r="K687" s="52" t="s">
        <v>86</v>
      </c>
      <c r="L687" s="52" t="s">
        <v>86</v>
      </c>
      <c r="M687" s="75">
        <f t="shared" si="10"/>
        <v>0</v>
      </c>
    </row>
    <row r="688" spans="1:13" ht="14.25">
      <c r="A688" t="s">
        <v>375</v>
      </c>
      <c r="B688" t="s">
        <v>361</v>
      </c>
      <c r="C688" t="s">
        <v>362</v>
      </c>
      <c r="D688" t="s">
        <v>85</v>
      </c>
      <c r="E688" t="s">
        <v>79</v>
      </c>
      <c r="F688" s="52" t="s">
        <v>86</v>
      </c>
      <c r="G688" s="52" t="s">
        <v>86</v>
      </c>
      <c r="H688" s="52" t="s">
        <v>86</v>
      </c>
      <c r="I688" s="52" t="s">
        <v>86</v>
      </c>
      <c r="J688" s="52" t="s">
        <v>86</v>
      </c>
      <c r="K688" s="52" t="s">
        <v>86</v>
      </c>
      <c r="L688" s="52" t="s">
        <v>86</v>
      </c>
      <c r="M688" s="75">
        <f t="shared" si="10"/>
        <v>0</v>
      </c>
    </row>
    <row r="689" spans="1:13" ht="14.25">
      <c r="A689" t="s">
        <v>375</v>
      </c>
      <c r="B689" t="s">
        <v>363</v>
      </c>
      <c r="C689" t="s">
        <v>364</v>
      </c>
      <c r="D689" t="s">
        <v>85</v>
      </c>
      <c r="E689" t="s">
        <v>79</v>
      </c>
      <c r="F689" s="52" t="s">
        <v>86</v>
      </c>
      <c r="G689" s="52" t="s">
        <v>86</v>
      </c>
      <c r="H689" s="52" t="s">
        <v>86</v>
      </c>
      <c r="I689" s="52" t="s">
        <v>86</v>
      </c>
      <c r="J689" s="52" t="s">
        <v>86</v>
      </c>
      <c r="K689" s="52" t="s">
        <v>86</v>
      </c>
      <c r="L689" s="52" t="s">
        <v>86</v>
      </c>
      <c r="M689" s="75">
        <f t="shared" si="10"/>
        <v>0</v>
      </c>
    </row>
    <row r="690" spans="1:13" ht="14.25">
      <c r="A690" t="s">
        <v>375</v>
      </c>
      <c r="B690" t="s">
        <v>365</v>
      </c>
      <c r="C690" t="s">
        <v>366</v>
      </c>
      <c r="D690" t="s">
        <v>85</v>
      </c>
      <c r="E690" t="s">
        <v>79</v>
      </c>
      <c r="F690" s="52" t="s">
        <v>86</v>
      </c>
      <c r="G690" s="52" t="s">
        <v>86</v>
      </c>
      <c r="H690" s="52" t="s">
        <v>86</v>
      </c>
      <c r="I690" s="52" t="s">
        <v>86</v>
      </c>
      <c r="J690" s="52" t="s">
        <v>86</v>
      </c>
      <c r="K690" s="52" t="s">
        <v>86</v>
      </c>
      <c r="L690" s="52" t="s">
        <v>86</v>
      </c>
      <c r="M690" s="75">
        <f t="shared" si="10"/>
        <v>0</v>
      </c>
    </row>
    <row r="691" spans="1:13" ht="14.25">
      <c r="A691" t="s">
        <v>375</v>
      </c>
      <c r="B691" t="s">
        <v>367</v>
      </c>
      <c r="C691" t="s">
        <v>368</v>
      </c>
      <c r="D691" t="s">
        <v>85</v>
      </c>
      <c r="E691" t="s">
        <v>79</v>
      </c>
      <c r="F691" s="52" t="s">
        <v>86</v>
      </c>
      <c r="G691" s="52" t="s">
        <v>86</v>
      </c>
      <c r="H691" s="52" t="s">
        <v>86</v>
      </c>
      <c r="I691" s="52" t="s">
        <v>86</v>
      </c>
      <c r="J691" s="52" t="s">
        <v>86</v>
      </c>
      <c r="K691" s="52" t="s">
        <v>86</v>
      </c>
      <c r="L691" s="52" t="s">
        <v>86</v>
      </c>
      <c r="M691" s="75">
        <f t="shared" si="10"/>
        <v>0</v>
      </c>
    </row>
    <row r="692" spans="1:13" ht="14.25">
      <c r="A692" t="s">
        <v>375</v>
      </c>
      <c r="B692" t="s">
        <v>369</v>
      </c>
      <c r="C692" t="s">
        <v>370</v>
      </c>
      <c r="D692" t="s">
        <v>85</v>
      </c>
      <c r="E692" t="s">
        <v>79</v>
      </c>
      <c r="F692" s="52" t="s">
        <v>86</v>
      </c>
      <c r="G692" s="52" t="s">
        <v>86</v>
      </c>
      <c r="H692" s="52" t="s">
        <v>86</v>
      </c>
      <c r="I692" s="52" t="s">
        <v>86</v>
      </c>
      <c r="J692" s="52" t="s">
        <v>86</v>
      </c>
      <c r="K692" s="52" t="s">
        <v>86</v>
      </c>
      <c r="L692" s="52" t="s">
        <v>86</v>
      </c>
      <c r="M692" s="75">
        <f t="shared" si="10"/>
        <v>0</v>
      </c>
    </row>
    <row r="693" spans="1:13" ht="14.25">
      <c r="A693" t="s">
        <v>376</v>
      </c>
      <c r="B693" t="s">
        <v>285</v>
      </c>
      <c r="C693" t="s">
        <v>286</v>
      </c>
      <c r="D693" t="s">
        <v>85</v>
      </c>
      <c r="E693" t="s">
        <v>79</v>
      </c>
      <c r="F693" s="52" t="s">
        <v>86</v>
      </c>
      <c r="G693" s="52" t="s">
        <v>86</v>
      </c>
      <c r="H693" s="52" t="s">
        <v>86</v>
      </c>
      <c r="I693" s="52" t="s">
        <v>86</v>
      </c>
      <c r="J693" s="52" t="s">
        <v>86</v>
      </c>
      <c r="K693" s="52" t="s">
        <v>86</v>
      </c>
      <c r="L693" s="52" t="s">
        <v>86</v>
      </c>
      <c r="M693" s="75">
        <f t="shared" si="10"/>
        <v>0</v>
      </c>
    </row>
    <row r="694" spans="1:13" ht="14.25">
      <c r="A694" t="s">
        <v>376</v>
      </c>
      <c r="B694" t="s">
        <v>287</v>
      </c>
      <c r="C694" t="s">
        <v>288</v>
      </c>
      <c r="D694" t="s">
        <v>85</v>
      </c>
      <c r="E694" t="s">
        <v>79</v>
      </c>
      <c r="F694" s="52" t="s">
        <v>86</v>
      </c>
      <c r="G694" s="52" t="s">
        <v>86</v>
      </c>
      <c r="H694" s="52" t="s">
        <v>86</v>
      </c>
      <c r="I694" s="52" t="s">
        <v>86</v>
      </c>
      <c r="J694" s="52" t="s">
        <v>86</v>
      </c>
      <c r="K694" s="52" t="s">
        <v>86</v>
      </c>
      <c r="L694" s="52" t="s">
        <v>86</v>
      </c>
      <c r="M694" s="75">
        <f t="shared" si="10"/>
        <v>0</v>
      </c>
    </row>
    <row r="695" spans="1:13" ht="14.25">
      <c r="A695" t="s">
        <v>376</v>
      </c>
      <c r="B695" t="s">
        <v>289</v>
      </c>
      <c r="C695" t="s">
        <v>290</v>
      </c>
      <c r="D695" t="s">
        <v>85</v>
      </c>
      <c r="E695" t="s">
        <v>79</v>
      </c>
      <c r="F695" s="52" t="s">
        <v>86</v>
      </c>
      <c r="G695" s="52" t="s">
        <v>86</v>
      </c>
      <c r="H695" s="52" t="s">
        <v>86</v>
      </c>
      <c r="I695" s="52" t="s">
        <v>86</v>
      </c>
      <c r="J695" s="52" t="s">
        <v>86</v>
      </c>
      <c r="K695" s="52" t="s">
        <v>86</v>
      </c>
      <c r="L695" s="52" t="s">
        <v>86</v>
      </c>
      <c r="M695" s="75">
        <f t="shared" si="10"/>
        <v>0</v>
      </c>
    </row>
    <row r="696" spans="1:13" ht="14.25">
      <c r="A696" t="s">
        <v>376</v>
      </c>
      <c r="B696" t="s">
        <v>291</v>
      </c>
      <c r="C696" t="s">
        <v>292</v>
      </c>
      <c r="D696" t="s">
        <v>85</v>
      </c>
      <c r="E696" t="s">
        <v>79</v>
      </c>
      <c r="F696" s="52" t="s">
        <v>86</v>
      </c>
      <c r="G696" s="52" t="s">
        <v>86</v>
      </c>
      <c r="H696" s="52" t="s">
        <v>86</v>
      </c>
      <c r="I696" s="52" t="s">
        <v>86</v>
      </c>
      <c r="J696" s="52" t="s">
        <v>86</v>
      </c>
      <c r="K696" s="52" t="s">
        <v>86</v>
      </c>
      <c r="L696" s="52" t="s">
        <v>86</v>
      </c>
      <c r="M696" s="75">
        <f t="shared" si="10"/>
        <v>0</v>
      </c>
    </row>
    <row r="697" spans="1:13" ht="14.25">
      <c r="A697" t="s">
        <v>376</v>
      </c>
      <c r="B697" t="s">
        <v>293</v>
      </c>
      <c r="C697" t="s">
        <v>294</v>
      </c>
      <c r="D697" t="s">
        <v>85</v>
      </c>
      <c r="E697" t="s">
        <v>79</v>
      </c>
      <c r="F697" s="52" t="s">
        <v>86</v>
      </c>
      <c r="G697" s="52" t="s">
        <v>86</v>
      </c>
      <c r="H697" s="52" t="s">
        <v>86</v>
      </c>
      <c r="I697" s="52" t="s">
        <v>86</v>
      </c>
      <c r="J697" s="52" t="s">
        <v>86</v>
      </c>
      <c r="K697" s="52" t="s">
        <v>86</v>
      </c>
      <c r="L697" s="52" t="s">
        <v>86</v>
      </c>
      <c r="M697" s="75">
        <f t="shared" si="10"/>
        <v>0</v>
      </c>
    </row>
    <row r="698" spans="1:13" ht="14.25">
      <c r="A698" t="s">
        <v>376</v>
      </c>
      <c r="B698" t="s">
        <v>295</v>
      </c>
      <c r="C698" t="s">
        <v>296</v>
      </c>
      <c r="D698" t="s">
        <v>85</v>
      </c>
      <c r="E698" t="s">
        <v>79</v>
      </c>
      <c r="F698" s="52" t="s">
        <v>86</v>
      </c>
      <c r="G698" s="52" t="s">
        <v>86</v>
      </c>
      <c r="H698" s="52" t="s">
        <v>86</v>
      </c>
      <c r="I698" s="52" t="s">
        <v>86</v>
      </c>
      <c r="J698" s="52" t="s">
        <v>86</v>
      </c>
      <c r="K698" s="52" t="s">
        <v>86</v>
      </c>
      <c r="L698" s="52" t="s">
        <v>86</v>
      </c>
      <c r="M698" s="75">
        <f t="shared" si="10"/>
        <v>0</v>
      </c>
    </row>
    <row r="699" spans="1:13" ht="14.25">
      <c r="A699" t="s">
        <v>376</v>
      </c>
      <c r="B699" t="s">
        <v>297</v>
      </c>
      <c r="C699" t="s">
        <v>298</v>
      </c>
      <c r="D699" t="s">
        <v>85</v>
      </c>
      <c r="E699" t="s">
        <v>79</v>
      </c>
      <c r="F699" s="52" t="s">
        <v>86</v>
      </c>
      <c r="G699" s="52" t="s">
        <v>86</v>
      </c>
      <c r="H699" s="52" t="s">
        <v>86</v>
      </c>
      <c r="I699" s="52" t="s">
        <v>86</v>
      </c>
      <c r="J699" s="52" t="s">
        <v>86</v>
      </c>
      <c r="K699" s="52" t="s">
        <v>86</v>
      </c>
      <c r="L699" s="52" t="s">
        <v>86</v>
      </c>
      <c r="M699" s="75">
        <f t="shared" si="10"/>
        <v>0</v>
      </c>
    </row>
    <row r="700" spans="1:13" ht="14.25">
      <c r="A700" t="s">
        <v>376</v>
      </c>
      <c r="B700" t="s">
        <v>299</v>
      </c>
      <c r="C700" t="s">
        <v>300</v>
      </c>
      <c r="D700" t="s">
        <v>85</v>
      </c>
      <c r="E700" t="s">
        <v>79</v>
      </c>
      <c r="F700" s="52" t="s">
        <v>86</v>
      </c>
      <c r="G700" s="52" t="s">
        <v>86</v>
      </c>
      <c r="H700" s="52" t="s">
        <v>86</v>
      </c>
      <c r="I700" s="52" t="s">
        <v>86</v>
      </c>
      <c r="J700" s="52" t="s">
        <v>86</v>
      </c>
      <c r="K700" s="52" t="s">
        <v>86</v>
      </c>
      <c r="L700" s="52" t="s">
        <v>86</v>
      </c>
      <c r="M700" s="75">
        <f t="shared" si="10"/>
        <v>0</v>
      </c>
    </row>
    <row r="701" spans="1:13" ht="14.25">
      <c r="A701" t="s">
        <v>376</v>
      </c>
      <c r="B701" t="s">
        <v>301</v>
      </c>
      <c r="C701" t="s">
        <v>302</v>
      </c>
      <c r="D701" t="s">
        <v>85</v>
      </c>
      <c r="E701" t="s">
        <v>79</v>
      </c>
      <c r="F701" s="52" t="s">
        <v>86</v>
      </c>
      <c r="G701" s="52" t="s">
        <v>86</v>
      </c>
      <c r="H701" s="52" t="s">
        <v>86</v>
      </c>
      <c r="I701" s="52" t="s">
        <v>86</v>
      </c>
      <c r="J701" s="52" t="s">
        <v>86</v>
      </c>
      <c r="K701" s="52" t="s">
        <v>86</v>
      </c>
      <c r="L701" s="52" t="s">
        <v>86</v>
      </c>
      <c r="M701" s="75">
        <f t="shared" si="10"/>
        <v>0</v>
      </c>
    </row>
    <row r="702" spans="1:13" ht="14.25">
      <c r="A702" t="s">
        <v>376</v>
      </c>
      <c r="B702" t="s">
        <v>303</v>
      </c>
      <c r="C702" t="s">
        <v>304</v>
      </c>
      <c r="D702" t="s">
        <v>85</v>
      </c>
      <c r="E702" t="s">
        <v>79</v>
      </c>
      <c r="F702" s="52" t="s">
        <v>86</v>
      </c>
      <c r="G702" s="52" t="s">
        <v>86</v>
      </c>
      <c r="H702" s="52" t="s">
        <v>86</v>
      </c>
      <c r="I702" s="52" t="s">
        <v>86</v>
      </c>
      <c r="J702" s="52" t="s">
        <v>86</v>
      </c>
      <c r="K702" s="52" t="s">
        <v>86</v>
      </c>
      <c r="L702" s="52" t="s">
        <v>86</v>
      </c>
      <c r="M702" s="75">
        <f t="shared" si="10"/>
        <v>0</v>
      </c>
    </row>
    <row r="703" spans="1:13" ht="14.25">
      <c r="A703" t="s">
        <v>376</v>
      </c>
      <c r="B703" t="s">
        <v>305</v>
      </c>
      <c r="C703" t="s">
        <v>306</v>
      </c>
      <c r="D703" t="s">
        <v>85</v>
      </c>
      <c r="E703" t="s">
        <v>79</v>
      </c>
      <c r="F703" s="52" t="s">
        <v>86</v>
      </c>
      <c r="G703" s="52" t="s">
        <v>86</v>
      </c>
      <c r="H703" s="52" t="s">
        <v>86</v>
      </c>
      <c r="I703" s="52" t="s">
        <v>86</v>
      </c>
      <c r="J703" s="52" t="s">
        <v>86</v>
      </c>
      <c r="K703" s="52" t="s">
        <v>86</v>
      </c>
      <c r="L703" s="52" t="s">
        <v>86</v>
      </c>
      <c r="M703" s="75">
        <f t="shared" si="10"/>
        <v>0</v>
      </c>
    </row>
    <row r="704" spans="1:13" ht="14.25">
      <c r="A704" t="s">
        <v>376</v>
      </c>
      <c r="B704" t="s">
        <v>307</v>
      </c>
      <c r="C704" t="s">
        <v>308</v>
      </c>
      <c r="D704" t="s">
        <v>85</v>
      </c>
      <c r="E704" t="s">
        <v>79</v>
      </c>
      <c r="F704" s="52" t="s">
        <v>86</v>
      </c>
      <c r="G704" s="52" t="s">
        <v>86</v>
      </c>
      <c r="H704" s="52" t="s">
        <v>86</v>
      </c>
      <c r="I704" s="52" t="s">
        <v>86</v>
      </c>
      <c r="J704" s="52" t="s">
        <v>86</v>
      </c>
      <c r="K704" s="52" t="s">
        <v>86</v>
      </c>
      <c r="L704" s="52" t="s">
        <v>86</v>
      </c>
      <c r="M704" s="75">
        <f t="shared" si="10"/>
        <v>0</v>
      </c>
    </row>
    <row r="705" spans="1:13" ht="14.25">
      <c r="A705" t="s">
        <v>376</v>
      </c>
      <c r="B705" t="s">
        <v>309</v>
      </c>
      <c r="C705" t="s">
        <v>310</v>
      </c>
      <c r="D705" t="s">
        <v>85</v>
      </c>
      <c r="E705" t="s">
        <v>79</v>
      </c>
      <c r="F705" s="52" t="s">
        <v>86</v>
      </c>
      <c r="G705" s="52" t="s">
        <v>86</v>
      </c>
      <c r="H705" s="52" t="s">
        <v>86</v>
      </c>
      <c r="I705" s="52" t="s">
        <v>86</v>
      </c>
      <c r="J705" s="52" t="s">
        <v>86</v>
      </c>
      <c r="K705" s="52" t="s">
        <v>86</v>
      </c>
      <c r="L705" s="52" t="s">
        <v>86</v>
      </c>
      <c r="M705" s="75">
        <f t="shared" si="10"/>
        <v>0</v>
      </c>
    </row>
    <row r="706" spans="1:13" ht="14.25">
      <c r="A706" t="s">
        <v>376</v>
      </c>
      <c r="B706" t="s">
        <v>311</v>
      </c>
      <c r="C706" t="s">
        <v>312</v>
      </c>
      <c r="D706" t="s">
        <v>85</v>
      </c>
      <c r="E706" t="s">
        <v>79</v>
      </c>
      <c r="F706" s="52" t="s">
        <v>86</v>
      </c>
      <c r="G706" s="52" t="s">
        <v>86</v>
      </c>
      <c r="H706" s="52" t="s">
        <v>86</v>
      </c>
      <c r="I706" s="52" t="s">
        <v>86</v>
      </c>
      <c r="J706" s="52" t="s">
        <v>86</v>
      </c>
      <c r="K706" s="52" t="s">
        <v>86</v>
      </c>
      <c r="L706" s="52" t="s">
        <v>86</v>
      </c>
      <c r="M706" s="75">
        <f t="shared" si="10"/>
        <v>0</v>
      </c>
    </row>
    <row r="707" spans="1:13" ht="14.25">
      <c r="A707" t="s">
        <v>376</v>
      </c>
      <c r="B707" t="s">
        <v>313</v>
      </c>
      <c r="C707" t="s">
        <v>314</v>
      </c>
      <c r="D707" t="s">
        <v>85</v>
      </c>
      <c r="E707" t="s">
        <v>79</v>
      </c>
      <c r="F707" s="52" t="s">
        <v>86</v>
      </c>
      <c r="G707" s="52" t="s">
        <v>86</v>
      </c>
      <c r="H707" s="52" t="s">
        <v>86</v>
      </c>
      <c r="I707" s="52" t="s">
        <v>86</v>
      </c>
      <c r="J707" s="52" t="s">
        <v>86</v>
      </c>
      <c r="K707" s="52" t="s">
        <v>86</v>
      </c>
      <c r="L707" s="52" t="s">
        <v>86</v>
      </c>
      <c r="M707" s="75">
        <f t="shared" si="10"/>
        <v>0</v>
      </c>
    </row>
    <row r="708" spans="1:13" ht="14.25">
      <c r="A708" t="s">
        <v>376</v>
      </c>
      <c r="B708" t="s">
        <v>315</v>
      </c>
      <c r="C708" t="s">
        <v>316</v>
      </c>
      <c r="D708" t="s">
        <v>85</v>
      </c>
      <c r="E708" t="s">
        <v>79</v>
      </c>
      <c r="F708" s="52" t="s">
        <v>86</v>
      </c>
      <c r="G708" s="52" t="s">
        <v>86</v>
      </c>
      <c r="H708" s="52" t="s">
        <v>86</v>
      </c>
      <c r="I708" s="52" t="s">
        <v>86</v>
      </c>
      <c r="J708" s="52" t="s">
        <v>86</v>
      </c>
      <c r="K708" s="52" t="s">
        <v>86</v>
      </c>
      <c r="L708" s="52" t="s">
        <v>86</v>
      </c>
      <c r="M708" s="75">
        <f t="shared" si="10"/>
        <v>0</v>
      </c>
    </row>
    <row r="709" spans="1:13" ht="14.25">
      <c r="A709" t="s">
        <v>376</v>
      </c>
      <c r="B709" t="s">
        <v>317</v>
      </c>
      <c r="C709" t="s">
        <v>318</v>
      </c>
      <c r="D709" t="s">
        <v>85</v>
      </c>
      <c r="E709" t="s">
        <v>79</v>
      </c>
      <c r="F709" s="52" t="s">
        <v>86</v>
      </c>
      <c r="G709" s="52" t="s">
        <v>86</v>
      </c>
      <c r="H709" s="52" t="s">
        <v>86</v>
      </c>
      <c r="I709" s="52" t="s">
        <v>86</v>
      </c>
      <c r="J709" s="52" t="s">
        <v>86</v>
      </c>
      <c r="K709" s="52" t="s">
        <v>86</v>
      </c>
      <c r="L709" s="52" t="s">
        <v>86</v>
      </c>
      <c r="M709" s="75">
        <f t="shared" si="10"/>
        <v>0</v>
      </c>
    </row>
    <row r="710" spans="1:13" ht="14.25">
      <c r="A710" t="s">
        <v>376</v>
      </c>
      <c r="B710" t="s">
        <v>319</v>
      </c>
      <c r="C710" t="s">
        <v>320</v>
      </c>
      <c r="D710" t="s">
        <v>85</v>
      </c>
      <c r="E710" t="s">
        <v>79</v>
      </c>
      <c r="F710" s="52" t="s">
        <v>86</v>
      </c>
      <c r="G710" s="52" t="s">
        <v>86</v>
      </c>
      <c r="H710" s="52" t="s">
        <v>86</v>
      </c>
      <c r="I710" s="52" t="s">
        <v>86</v>
      </c>
      <c r="J710" s="52" t="s">
        <v>86</v>
      </c>
      <c r="K710" s="52" t="s">
        <v>86</v>
      </c>
      <c r="L710" s="52" t="s">
        <v>86</v>
      </c>
      <c r="M710" s="75">
        <f t="shared" ref="M710:M735" si="11">SUM(F710:L710)</f>
        <v>0</v>
      </c>
    </row>
    <row r="711" spans="1:13" ht="14.25">
      <c r="A711" t="s">
        <v>376</v>
      </c>
      <c r="B711" t="s">
        <v>321</v>
      </c>
      <c r="C711" t="s">
        <v>322</v>
      </c>
      <c r="D711" t="s">
        <v>85</v>
      </c>
      <c r="E711" t="s">
        <v>79</v>
      </c>
      <c r="F711" s="52" t="s">
        <v>86</v>
      </c>
      <c r="G711" s="52" t="s">
        <v>86</v>
      </c>
      <c r="H711" s="52" t="s">
        <v>86</v>
      </c>
      <c r="I711" s="52" t="s">
        <v>86</v>
      </c>
      <c r="J711" s="52" t="s">
        <v>86</v>
      </c>
      <c r="K711" s="52" t="s">
        <v>86</v>
      </c>
      <c r="L711" s="52" t="s">
        <v>86</v>
      </c>
      <c r="M711" s="75">
        <f t="shared" si="11"/>
        <v>0</v>
      </c>
    </row>
    <row r="712" spans="1:13" ht="14.25">
      <c r="A712" t="s">
        <v>376</v>
      </c>
      <c r="B712" t="s">
        <v>323</v>
      </c>
      <c r="C712" t="s">
        <v>324</v>
      </c>
      <c r="D712" t="s">
        <v>85</v>
      </c>
      <c r="E712" t="s">
        <v>79</v>
      </c>
      <c r="F712" s="52" t="s">
        <v>86</v>
      </c>
      <c r="G712" s="52" t="s">
        <v>86</v>
      </c>
      <c r="H712" s="52" t="s">
        <v>86</v>
      </c>
      <c r="I712" s="52" t="s">
        <v>86</v>
      </c>
      <c r="J712" s="52" t="s">
        <v>86</v>
      </c>
      <c r="K712" s="52" t="s">
        <v>86</v>
      </c>
      <c r="L712" s="52" t="s">
        <v>86</v>
      </c>
      <c r="M712" s="75">
        <f t="shared" si="11"/>
        <v>0</v>
      </c>
    </row>
    <row r="713" spans="1:13" ht="14.25">
      <c r="A713" t="s">
        <v>376</v>
      </c>
      <c r="B713" t="s">
        <v>325</v>
      </c>
      <c r="C713" t="s">
        <v>326</v>
      </c>
      <c r="D713" t="s">
        <v>85</v>
      </c>
      <c r="E713" t="s">
        <v>79</v>
      </c>
      <c r="F713" s="52" t="s">
        <v>86</v>
      </c>
      <c r="G713" s="52" t="s">
        <v>86</v>
      </c>
      <c r="H713" s="52" t="s">
        <v>86</v>
      </c>
      <c r="I713" s="52" t="s">
        <v>86</v>
      </c>
      <c r="J713" s="52" t="s">
        <v>86</v>
      </c>
      <c r="K713" s="52" t="s">
        <v>86</v>
      </c>
      <c r="L713" s="52" t="s">
        <v>86</v>
      </c>
      <c r="M713" s="75">
        <f t="shared" si="11"/>
        <v>0</v>
      </c>
    </row>
    <row r="714" spans="1:13" ht="14.25">
      <c r="A714" t="s">
        <v>376</v>
      </c>
      <c r="B714" t="s">
        <v>327</v>
      </c>
      <c r="C714" t="s">
        <v>328</v>
      </c>
      <c r="D714" t="s">
        <v>85</v>
      </c>
      <c r="E714" t="s">
        <v>79</v>
      </c>
      <c r="F714" s="52" t="s">
        <v>86</v>
      </c>
      <c r="G714" s="52" t="s">
        <v>86</v>
      </c>
      <c r="H714" s="52" t="s">
        <v>86</v>
      </c>
      <c r="I714" s="52" t="s">
        <v>86</v>
      </c>
      <c r="J714" s="52" t="s">
        <v>86</v>
      </c>
      <c r="K714" s="52" t="s">
        <v>86</v>
      </c>
      <c r="L714" s="52" t="s">
        <v>86</v>
      </c>
      <c r="M714" s="75">
        <f t="shared" si="11"/>
        <v>0</v>
      </c>
    </row>
    <row r="715" spans="1:13" ht="14.25">
      <c r="A715" t="s">
        <v>376</v>
      </c>
      <c r="B715" t="s">
        <v>329</v>
      </c>
      <c r="C715" t="s">
        <v>330</v>
      </c>
      <c r="D715" t="s">
        <v>85</v>
      </c>
      <c r="E715" t="s">
        <v>79</v>
      </c>
      <c r="F715" s="52" t="s">
        <v>86</v>
      </c>
      <c r="G715" s="52" t="s">
        <v>86</v>
      </c>
      <c r="H715" s="52" t="s">
        <v>86</v>
      </c>
      <c r="I715" s="52" t="s">
        <v>86</v>
      </c>
      <c r="J715" s="52" t="s">
        <v>86</v>
      </c>
      <c r="K715" s="52" t="s">
        <v>86</v>
      </c>
      <c r="L715" s="52" t="s">
        <v>86</v>
      </c>
      <c r="M715" s="75">
        <f t="shared" si="11"/>
        <v>0</v>
      </c>
    </row>
    <row r="716" spans="1:13" ht="14.25">
      <c r="A716" t="s">
        <v>376</v>
      </c>
      <c r="B716" t="s">
        <v>331</v>
      </c>
      <c r="C716" t="s">
        <v>332</v>
      </c>
      <c r="D716" t="s">
        <v>85</v>
      </c>
      <c r="E716" t="s">
        <v>79</v>
      </c>
      <c r="F716" s="52" t="s">
        <v>86</v>
      </c>
      <c r="G716" s="52" t="s">
        <v>86</v>
      </c>
      <c r="H716" s="52" t="s">
        <v>86</v>
      </c>
      <c r="I716" s="52" t="s">
        <v>86</v>
      </c>
      <c r="J716" s="52" t="s">
        <v>86</v>
      </c>
      <c r="K716" s="52" t="s">
        <v>86</v>
      </c>
      <c r="L716" s="52" t="s">
        <v>86</v>
      </c>
      <c r="M716" s="75">
        <f t="shared" si="11"/>
        <v>0</v>
      </c>
    </row>
    <row r="717" spans="1:13" ht="14.25">
      <c r="A717" t="s">
        <v>376</v>
      </c>
      <c r="B717" t="s">
        <v>333</v>
      </c>
      <c r="C717" t="s">
        <v>334</v>
      </c>
      <c r="D717" t="s">
        <v>85</v>
      </c>
      <c r="E717" t="s">
        <v>79</v>
      </c>
      <c r="F717" s="52" t="s">
        <v>86</v>
      </c>
      <c r="G717" s="52" t="s">
        <v>86</v>
      </c>
      <c r="H717" s="52" t="s">
        <v>86</v>
      </c>
      <c r="I717" s="52" t="s">
        <v>86</v>
      </c>
      <c r="J717" s="52" t="s">
        <v>86</v>
      </c>
      <c r="K717" s="52" t="s">
        <v>86</v>
      </c>
      <c r="L717" s="52" t="s">
        <v>86</v>
      </c>
      <c r="M717" s="75">
        <f t="shared" si="11"/>
        <v>0</v>
      </c>
    </row>
    <row r="718" spans="1:13" ht="14.25">
      <c r="A718" t="s">
        <v>376</v>
      </c>
      <c r="B718" t="s">
        <v>335</v>
      </c>
      <c r="C718" t="s">
        <v>336</v>
      </c>
      <c r="D718" t="s">
        <v>85</v>
      </c>
      <c r="E718" t="s">
        <v>79</v>
      </c>
      <c r="F718" s="52" t="s">
        <v>86</v>
      </c>
      <c r="G718" s="52" t="s">
        <v>86</v>
      </c>
      <c r="H718" s="52" t="s">
        <v>86</v>
      </c>
      <c r="I718" s="52" t="s">
        <v>86</v>
      </c>
      <c r="J718" s="52" t="s">
        <v>86</v>
      </c>
      <c r="K718" s="52" t="s">
        <v>86</v>
      </c>
      <c r="L718" s="52" t="s">
        <v>86</v>
      </c>
      <c r="M718" s="75">
        <f t="shared" si="11"/>
        <v>0</v>
      </c>
    </row>
    <row r="719" spans="1:13" ht="14.25">
      <c r="A719" t="s">
        <v>376</v>
      </c>
      <c r="B719" t="s">
        <v>337</v>
      </c>
      <c r="C719" t="s">
        <v>338</v>
      </c>
      <c r="D719" t="s">
        <v>85</v>
      </c>
      <c r="E719" t="s">
        <v>79</v>
      </c>
      <c r="F719" s="52" t="s">
        <v>86</v>
      </c>
      <c r="G719" s="52" t="s">
        <v>86</v>
      </c>
      <c r="H719" s="52" t="s">
        <v>86</v>
      </c>
      <c r="I719" s="52" t="s">
        <v>86</v>
      </c>
      <c r="J719" s="52" t="s">
        <v>86</v>
      </c>
      <c r="K719" s="52" t="s">
        <v>86</v>
      </c>
      <c r="L719" s="52" t="s">
        <v>86</v>
      </c>
      <c r="M719" s="75">
        <f t="shared" si="11"/>
        <v>0</v>
      </c>
    </row>
    <row r="720" spans="1:13" ht="14.25">
      <c r="A720" t="s">
        <v>376</v>
      </c>
      <c r="B720" t="s">
        <v>339</v>
      </c>
      <c r="C720" t="s">
        <v>340</v>
      </c>
      <c r="D720" t="s">
        <v>85</v>
      </c>
      <c r="E720" t="s">
        <v>79</v>
      </c>
      <c r="F720" s="52" t="s">
        <v>86</v>
      </c>
      <c r="G720" s="52" t="s">
        <v>86</v>
      </c>
      <c r="H720" s="52" t="s">
        <v>86</v>
      </c>
      <c r="I720" s="52" t="s">
        <v>86</v>
      </c>
      <c r="J720" s="52" t="s">
        <v>86</v>
      </c>
      <c r="K720" s="52" t="s">
        <v>86</v>
      </c>
      <c r="L720" s="52" t="s">
        <v>86</v>
      </c>
      <c r="M720" s="75">
        <f t="shared" si="11"/>
        <v>0</v>
      </c>
    </row>
    <row r="721" spans="1:13" ht="14.25">
      <c r="A721" t="s">
        <v>376</v>
      </c>
      <c r="B721" t="s">
        <v>341</v>
      </c>
      <c r="C721" t="s">
        <v>342</v>
      </c>
      <c r="D721" t="s">
        <v>85</v>
      </c>
      <c r="E721" t="s">
        <v>79</v>
      </c>
      <c r="F721" s="52" t="s">
        <v>86</v>
      </c>
      <c r="G721" s="52" t="s">
        <v>86</v>
      </c>
      <c r="H721" s="52" t="s">
        <v>86</v>
      </c>
      <c r="I721" s="52" t="s">
        <v>86</v>
      </c>
      <c r="J721" s="52" t="s">
        <v>86</v>
      </c>
      <c r="K721" s="52" t="s">
        <v>86</v>
      </c>
      <c r="L721" s="52" t="s">
        <v>86</v>
      </c>
      <c r="M721" s="75">
        <f t="shared" si="11"/>
        <v>0</v>
      </c>
    </row>
    <row r="722" spans="1:13" ht="14.25">
      <c r="A722" t="s">
        <v>376</v>
      </c>
      <c r="B722" t="s">
        <v>343</v>
      </c>
      <c r="C722" t="s">
        <v>344</v>
      </c>
      <c r="D722" t="s">
        <v>85</v>
      </c>
      <c r="E722" t="s">
        <v>79</v>
      </c>
      <c r="F722" s="52" t="s">
        <v>86</v>
      </c>
      <c r="G722" s="52" t="s">
        <v>86</v>
      </c>
      <c r="H722" s="52" t="s">
        <v>86</v>
      </c>
      <c r="I722" s="52" t="s">
        <v>86</v>
      </c>
      <c r="J722" s="52" t="s">
        <v>86</v>
      </c>
      <c r="K722" s="52" t="s">
        <v>86</v>
      </c>
      <c r="L722" s="52" t="s">
        <v>86</v>
      </c>
      <c r="M722" s="75">
        <f t="shared" si="11"/>
        <v>0</v>
      </c>
    </row>
    <row r="723" spans="1:13" ht="14.25">
      <c r="A723" t="s">
        <v>376</v>
      </c>
      <c r="B723" t="s">
        <v>345</v>
      </c>
      <c r="C723" t="s">
        <v>346</v>
      </c>
      <c r="D723" t="s">
        <v>85</v>
      </c>
      <c r="E723" t="s">
        <v>79</v>
      </c>
      <c r="F723" s="52" t="s">
        <v>86</v>
      </c>
      <c r="G723" s="52" t="s">
        <v>86</v>
      </c>
      <c r="H723" s="52" t="s">
        <v>86</v>
      </c>
      <c r="I723" s="52" t="s">
        <v>86</v>
      </c>
      <c r="J723" s="52" t="s">
        <v>86</v>
      </c>
      <c r="K723" s="52" t="s">
        <v>86</v>
      </c>
      <c r="L723" s="52" t="s">
        <v>86</v>
      </c>
      <c r="M723" s="75">
        <f t="shared" si="11"/>
        <v>0</v>
      </c>
    </row>
    <row r="724" spans="1:13" ht="14.25">
      <c r="A724" t="s">
        <v>376</v>
      </c>
      <c r="B724" t="s">
        <v>347</v>
      </c>
      <c r="C724" t="s">
        <v>348</v>
      </c>
      <c r="D724" t="s">
        <v>85</v>
      </c>
      <c r="E724" t="s">
        <v>79</v>
      </c>
      <c r="F724" s="52" t="s">
        <v>86</v>
      </c>
      <c r="G724" s="52" t="s">
        <v>86</v>
      </c>
      <c r="H724" s="52" t="s">
        <v>86</v>
      </c>
      <c r="I724" s="52" t="s">
        <v>86</v>
      </c>
      <c r="J724" s="52" t="s">
        <v>86</v>
      </c>
      <c r="K724" s="52" t="s">
        <v>86</v>
      </c>
      <c r="L724" s="52" t="s">
        <v>86</v>
      </c>
      <c r="M724" s="75">
        <f t="shared" si="11"/>
        <v>0</v>
      </c>
    </row>
    <row r="725" spans="1:13" ht="14.25">
      <c r="A725" t="s">
        <v>376</v>
      </c>
      <c r="B725" t="s">
        <v>349</v>
      </c>
      <c r="C725" t="s">
        <v>350</v>
      </c>
      <c r="D725" t="s">
        <v>85</v>
      </c>
      <c r="E725" t="s">
        <v>79</v>
      </c>
      <c r="F725" s="52" t="s">
        <v>86</v>
      </c>
      <c r="G725" s="52" t="s">
        <v>86</v>
      </c>
      <c r="H725" s="52" t="s">
        <v>86</v>
      </c>
      <c r="I725" s="52" t="s">
        <v>86</v>
      </c>
      <c r="J725" s="52" t="s">
        <v>86</v>
      </c>
      <c r="K725" s="52" t="s">
        <v>86</v>
      </c>
      <c r="L725" s="52" t="s">
        <v>86</v>
      </c>
      <c r="M725" s="75">
        <f t="shared" si="11"/>
        <v>0</v>
      </c>
    </row>
    <row r="726" spans="1:13" ht="14.25">
      <c r="A726" t="s">
        <v>376</v>
      </c>
      <c r="B726" t="s">
        <v>351</v>
      </c>
      <c r="C726" t="s">
        <v>352</v>
      </c>
      <c r="D726" t="s">
        <v>85</v>
      </c>
      <c r="E726" t="s">
        <v>79</v>
      </c>
      <c r="F726" s="52" t="s">
        <v>86</v>
      </c>
      <c r="G726" s="52" t="s">
        <v>86</v>
      </c>
      <c r="H726" s="52" t="s">
        <v>86</v>
      </c>
      <c r="I726" s="52" t="s">
        <v>86</v>
      </c>
      <c r="J726" s="52" t="s">
        <v>86</v>
      </c>
      <c r="K726" s="52" t="s">
        <v>86</v>
      </c>
      <c r="L726" s="52" t="s">
        <v>86</v>
      </c>
      <c r="M726" s="75">
        <f t="shared" si="11"/>
        <v>0</v>
      </c>
    </row>
    <row r="727" spans="1:13" ht="14.25">
      <c r="A727" t="s">
        <v>376</v>
      </c>
      <c r="B727" t="s">
        <v>353</v>
      </c>
      <c r="C727" t="s">
        <v>354</v>
      </c>
      <c r="D727" t="s">
        <v>85</v>
      </c>
      <c r="E727" t="s">
        <v>79</v>
      </c>
      <c r="F727" s="52" t="s">
        <v>86</v>
      </c>
      <c r="G727" s="52" t="s">
        <v>86</v>
      </c>
      <c r="H727" s="52" t="s">
        <v>86</v>
      </c>
      <c r="I727" s="52" t="s">
        <v>86</v>
      </c>
      <c r="J727" s="52" t="s">
        <v>86</v>
      </c>
      <c r="K727" s="52" t="s">
        <v>86</v>
      </c>
      <c r="L727" s="52" t="s">
        <v>86</v>
      </c>
      <c r="M727" s="75">
        <f t="shared" si="11"/>
        <v>0</v>
      </c>
    </row>
    <row r="728" spans="1:13" ht="14.25">
      <c r="A728" t="s">
        <v>376</v>
      </c>
      <c r="B728" t="s">
        <v>355</v>
      </c>
      <c r="C728" t="s">
        <v>356</v>
      </c>
      <c r="D728" t="s">
        <v>85</v>
      </c>
      <c r="E728" t="s">
        <v>79</v>
      </c>
      <c r="F728" s="52" t="s">
        <v>86</v>
      </c>
      <c r="G728" s="52" t="s">
        <v>86</v>
      </c>
      <c r="H728" s="52" t="s">
        <v>86</v>
      </c>
      <c r="I728" s="52" t="s">
        <v>86</v>
      </c>
      <c r="J728" s="52" t="s">
        <v>86</v>
      </c>
      <c r="K728" s="52" t="s">
        <v>86</v>
      </c>
      <c r="L728" s="52" t="s">
        <v>86</v>
      </c>
      <c r="M728" s="75">
        <f t="shared" si="11"/>
        <v>0</v>
      </c>
    </row>
    <row r="729" spans="1:13" ht="14.25">
      <c r="A729" t="s">
        <v>376</v>
      </c>
      <c r="B729" t="s">
        <v>357</v>
      </c>
      <c r="C729" t="s">
        <v>358</v>
      </c>
      <c r="D729" t="s">
        <v>85</v>
      </c>
      <c r="E729" t="s">
        <v>79</v>
      </c>
      <c r="F729" s="52" t="s">
        <v>86</v>
      </c>
      <c r="G729" s="52" t="s">
        <v>86</v>
      </c>
      <c r="H729" s="52" t="s">
        <v>86</v>
      </c>
      <c r="I729" s="52" t="s">
        <v>86</v>
      </c>
      <c r="J729" s="52" t="s">
        <v>86</v>
      </c>
      <c r="K729" s="52" t="s">
        <v>86</v>
      </c>
      <c r="L729" s="52" t="s">
        <v>86</v>
      </c>
      <c r="M729" s="75">
        <f t="shared" si="11"/>
        <v>0</v>
      </c>
    </row>
    <row r="730" spans="1:13" ht="14.25">
      <c r="A730" t="s">
        <v>376</v>
      </c>
      <c r="B730" t="s">
        <v>359</v>
      </c>
      <c r="C730" t="s">
        <v>360</v>
      </c>
      <c r="D730" t="s">
        <v>85</v>
      </c>
      <c r="E730" t="s">
        <v>79</v>
      </c>
      <c r="F730" s="52" t="s">
        <v>86</v>
      </c>
      <c r="G730" s="52" t="s">
        <v>86</v>
      </c>
      <c r="H730" s="52" t="s">
        <v>86</v>
      </c>
      <c r="I730" s="52" t="s">
        <v>86</v>
      </c>
      <c r="J730" s="52" t="s">
        <v>86</v>
      </c>
      <c r="K730" s="52" t="s">
        <v>86</v>
      </c>
      <c r="L730" s="52" t="s">
        <v>86</v>
      </c>
      <c r="M730" s="75">
        <f t="shared" si="11"/>
        <v>0</v>
      </c>
    </row>
    <row r="731" spans="1:13" ht="14.25">
      <c r="A731" t="s">
        <v>376</v>
      </c>
      <c r="B731" t="s">
        <v>361</v>
      </c>
      <c r="C731" t="s">
        <v>362</v>
      </c>
      <c r="D731" t="s">
        <v>85</v>
      </c>
      <c r="E731" t="s">
        <v>79</v>
      </c>
      <c r="F731" s="52" t="s">
        <v>86</v>
      </c>
      <c r="G731" s="52" t="s">
        <v>86</v>
      </c>
      <c r="H731" s="52" t="s">
        <v>86</v>
      </c>
      <c r="I731" s="52" t="s">
        <v>86</v>
      </c>
      <c r="J731" s="52" t="s">
        <v>86</v>
      </c>
      <c r="K731" s="52" t="s">
        <v>86</v>
      </c>
      <c r="L731" s="52" t="s">
        <v>86</v>
      </c>
      <c r="M731" s="75">
        <f t="shared" si="11"/>
        <v>0</v>
      </c>
    </row>
    <row r="732" spans="1:13" ht="14.25">
      <c r="A732" t="s">
        <v>376</v>
      </c>
      <c r="B732" t="s">
        <v>363</v>
      </c>
      <c r="C732" t="s">
        <v>364</v>
      </c>
      <c r="D732" t="s">
        <v>85</v>
      </c>
      <c r="E732" t="s">
        <v>79</v>
      </c>
      <c r="F732" s="52" t="s">
        <v>86</v>
      </c>
      <c r="G732" s="52" t="s">
        <v>86</v>
      </c>
      <c r="H732" s="52" t="s">
        <v>86</v>
      </c>
      <c r="I732" s="52" t="s">
        <v>86</v>
      </c>
      <c r="J732" s="52" t="s">
        <v>86</v>
      </c>
      <c r="K732" s="52" t="s">
        <v>86</v>
      </c>
      <c r="L732" s="52" t="s">
        <v>86</v>
      </c>
      <c r="M732" s="75">
        <f t="shared" si="11"/>
        <v>0</v>
      </c>
    </row>
    <row r="733" spans="1:13" ht="14.25">
      <c r="A733" t="s">
        <v>376</v>
      </c>
      <c r="B733" t="s">
        <v>365</v>
      </c>
      <c r="C733" t="s">
        <v>366</v>
      </c>
      <c r="D733" t="s">
        <v>85</v>
      </c>
      <c r="E733" t="s">
        <v>79</v>
      </c>
      <c r="F733" s="52" t="s">
        <v>86</v>
      </c>
      <c r="G733" s="52" t="s">
        <v>86</v>
      </c>
      <c r="H733" s="52" t="s">
        <v>86</v>
      </c>
      <c r="I733" s="52" t="s">
        <v>86</v>
      </c>
      <c r="J733" s="52" t="s">
        <v>86</v>
      </c>
      <c r="K733" s="52" t="s">
        <v>86</v>
      </c>
      <c r="L733" s="52" t="s">
        <v>86</v>
      </c>
      <c r="M733" s="75">
        <f t="shared" si="11"/>
        <v>0</v>
      </c>
    </row>
    <row r="734" spans="1:13" ht="14.25">
      <c r="A734" t="s">
        <v>376</v>
      </c>
      <c r="B734" t="s">
        <v>367</v>
      </c>
      <c r="C734" t="s">
        <v>368</v>
      </c>
      <c r="D734" t="s">
        <v>85</v>
      </c>
      <c r="E734" t="s">
        <v>79</v>
      </c>
      <c r="F734" s="52" t="s">
        <v>86</v>
      </c>
      <c r="G734" s="52" t="s">
        <v>86</v>
      </c>
      <c r="H734" s="52" t="s">
        <v>86</v>
      </c>
      <c r="I734" s="52" t="s">
        <v>86</v>
      </c>
      <c r="J734" s="52" t="s">
        <v>86</v>
      </c>
      <c r="K734" s="52" t="s">
        <v>86</v>
      </c>
      <c r="L734" s="52" t="s">
        <v>86</v>
      </c>
      <c r="M734" s="75">
        <f t="shared" si="11"/>
        <v>0</v>
      </c>
    </row>
    <row r="735" spans="1:13" ht="14.25">
      <c r="A735" t="s">
        <v>376</v>
      </c>
      <c r="B735" t="s">
        <v>369</v>
      </c>
      <c r="C735" t="s">
        <v>370</v>
      </c>
      <c r="D735" t="s">
        <v>85</v>
      </c>
      <c r="E735" t="s">
        <v>79</v>
      </c>
      <c r="F735" s="52" t="s">
        <v>86</v>
      </c>
      <c r="G735" s="52" t="s">
        <v>86</v>
      </c>
      <c r="H735" s="52" t="s">
        <v>86</v>
      </c>
      <c r="I735" s="52" t="s">
        <v>86</v>
      </c>
      <c r="J735" s="52" t="s">
        <v>86</v>
      </c>
      <c r="K735" s="52" t="s">
        <v>86</v>
      </c>
      <c r="L735" s="52" t="s">
        <v>86</v>
      </c>
      <c r="M735" s="75">
        <f t="shared" si="11"/>
        <v>0</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1B6D2-02D1-470A-9D32-1658597AFD22}">
  <sheetPr>
    <tabColor rgb="FF98C561"/>
  </sheetPr>
  <dimension ref="A1:Z21"/>
  <sheetViews>
    <sheetView zoomScale="80" zoomScaleNormal="80" workbookViewId="0"/>
  </sheetViews>
  <sheetFormatPr defaultRowHeight="12.75" customHeight="1"/>
  <cols>
    <col min="1" max="2" width="4" customWidth="1"/>
    <col min="3" max="3" width="14" customWidth="1"/>
    <col min="4" max="4" width="12.28515625" customWidth="1"/>
    <col min="5" max="6" width="10.42578125" customWidth="1"/>
    <col min="7" max="7" width="8.5703125" customWidth="1"/>
    <col min="8" max="9" width="9.5703125" customWidth="1"/>
    <col min="10" max="10" width="13.140625" customWidth="1"/>
    <col min="11" max="12" width="9.5703125" customWidth="1"/>
    <col min="13" max="13" width="18.7109375" customWidth="1"/>
    <col min="14" max="14" width="4.5703125" customWidth="1"/>
    <col min="15" max="25" width="7.140625" customWidth="1"/>
    <col min="26" max="26" width="46.140625" customWidth="1"/>
  </cols>
  <sheetData>
    <row r="1" spans="1:26" s="2" customFormat="1" ht="30.75">
      <c r="A1" s="1" t="e">
        <f ca="1" xml:space="preserve"> RIGHT(CELL("filename", $A$1), LEN(CELL("filename", $A$1)) - SEARCH("]", CELL("filename", $A$1)))</f>
        <v>#VALUE!</v>
      </c>
      <c r="B1" s="1"/>
      <c r="C1" s="1"/>
      <c r="D1" s="1"/>
      <c r="E1" s="1"/>
      <c r="F1" s="1"/>
      <c r="G1" s="1"/>
      <c r="H1" s="1"/>
      <c r="I1" s="1"/>
      <c r="J1" s="1"/>
      <c r="K1" s="1"/>
      <c r="L1" s="1"/>
      <c r="M1" s="1"/>
      <c r="N1" s="1"/>
      <c r="O1" s="1"/>
      <c r="P1" s="1"/>
      <c r="Q1" s="1"/>
      <c r="R1" s="1"/>
      <c r="S1" s="1"/>
      <c r="T1" s="1"/>
    </row>
    <row r="3" spans="1:26">
      <c r="A3" t="s">
        <v>377</v>
      </c>
    </row>
    <row r="5" spans="1:26">
      <c r="A5" t="s">
        <v>378</v>
      </c>
    </row>
    <row r="6" spans="1:26" ht="23.25" customHeight="1"/>
    <row r="7" spans="1:26" ht="30.75" customHeight="1">
      <c r="I7" s="4" t="s">
        <v>347</v>
      </c>
      <c r="M7" s="173" t="s">
        <v>379</v>
      </c>
    </row>
    <row r="8" spans="1:26" ht="30.75" customHeight="1" thickBot="1">
      <c r="E8" s="306" t="s">
        <v>380</v>
      </c>
      <c r="F8" s="307"/>
      <c r="G8" s="307"/>
      <c r="H8" s="307"/>
      <c r="I8" s="307"/>
      <c r="J8" s="307"/>
      <c r="K8" s="307"/>
      <c r="L8" s="307"/>
      <c r="M8" s="230" t="s">
        <v>381</v>
      </c>
      <c r="O8" s="306" t="s">
        <v>382</v>
      </c>
      <c r="P8" s="307"/>
      <c r="Q8" s="307"/>
      <c r="R8" s="307"/>
      <c r="S8" s="307"/>
      <c r="T8" s="307"/>
      <c r="U8" s="307"/>
      <c r="V8" s="307"/>
      <c r="W8" s="307"/>
      <c r="X8" s="307"/>
      <c r="Y8" s="308"/>
    </row>
    <row r="9" spans="1:26" ht="76.5" customHeight="1" thickBot="1">
      <c r="B9" s="76"/>
      <c r="C9" s="231" t="s">
        <v>138</v>
      </c>
      <c r="D9" s="232" t="s">
        <v>383</v>
      </c>
      <c r="E9" s="232" t="s">
        <v>384</v>
      </c>
      <c r="F9" s="232" t="s">
        <v>385</v>
      </c>
      <c r="G9" s="232" t="s">
        <v>386</v>
      </c>
      <c r="H9" s="232" t="s">
        <v>387</v>
      </c>
      <c r="I9" s="232" t="s">
        <v>388</v>
      </c>
      <c r="J9" s="232" t="s">
        <v>389</v>
      </c>
      <c r="K9" s="232" t="s">
        <v>390</v>
      </c>
      <c r="L9" s="232" t="s">
        <v>391</v>
      </c>
      <c r="M9" s="232" t="s">
        <v>392</v>
      </c>
      <c r="N9" s="233"/>
      <c r="O9" s="232" t="s">
        <v>67</v>
      </c>
      <c r="P9" s="232" t="s">
        <v>74</v>
      </c>
      <c r="Q9" s="232" t="s">
        <v>75</v>
      </c>
      <c r="R9" s="232" t="s">
        <v>76</v>
      </c>
      <c r="S9" s="232" t="s">
        <v>77</v>
      </c>
      <c r="T9" s="232" t="s">
        <v>78</v>
      </c>
      <c r="U9" s="232" t="s">
        <v>393</v>
      </c>
      <c r="V9" s="232" t="s">
        <v>394</v>
      </c>
      <c r="W9" s="232" t="s">
        <v>395</v>
      </c>
      <c r="X9" s="232" t="s">
        <v>396</v>
      </c>
      <c r="Y9" s="232" t="s">
        <v>397</v>
      </c>
      <c r="Z9" s="234" t="s">
        <v>398</v>
      </c>
    </row>
    <row r="10" spans="1:26" ht="13.15">
      <c r="C10" s="212" t="s">
        <v>82</v>
      </c>
      <c r="D10" s="213">
        <f ca="1">INDEX('Outputs to aggregator'!$P$7:$P$17, MATCH($C10, 'Outputs to aggregator'!$O$7:$O$17, 0) )</f>
        <v>17.021000000000001</v>
      </c>
      <c r="E10" s="197">
        <f ca="1">INDEX( 'Outputs to aggregator'!$P$24:$P$34, MATCH( $C10, 'Outputs to aggregator'!$O$24:$O$34, 0) )</f>
        <v>17.021000000000001</v>
      </c>
      <c r="F10" s="198">
        <f ca="1">SUMIFS('Modelled costs'!$E$5:$E$15,'Modelled costs'!$A$5:$A$15,C10)</f>
        <v>40</v>
      </c>
      <c r="G10" s="198">
        <f>INDEX(NETTOTEX_WASTE!F8:F18, MATCH(C10,NETTOTEX_WASTE!A8:A18, 0))</f>
        <v>6050.1791019508782</v>
      </c>
      <c r="H10" s="200">
        <f ca="1">E10/G10</f>
        <v>2.8133051457123947E-3</v>
      </c>
      <c r="I10" s="199" t="str">
        <f ca="1">IF(H10&gt;0.009,"Y","N")</f>
        <v>N</v>
      </c>
      <c r="J10" s="205" cm="1">
        <f t="array" ref="J10">_xlfn.XLOOKUP(C10&amp;'Post Adj &amp; FS Allowances'!$B$79,'Post Adj &amp; FS Allowances'!$A$5:$A$477&amp;'Post Adj &amp; FS Allowances'!$B$5:$B$477,'Post Adj &amp; FS Allowances'!$M$5:$M$477)</f>
        <v>16.512359527449576</v>
      </c>
      <c r="K10" s="199" t="str">
        <f ca="1">IF(I10="Y","Y","N")</f>
        <v>N</v>
      </c>
      <c r="L10" s="199"/>
      <c r="M10" s="214" t="str">
        <f ca="1">IF(K10="Y",(J10/F10),"")</f>
        <v/>
      </c>
      <c r="N10" s="215"/>
      <c r="O10" s="215"/>
      <c r="P10" s="215"/>
      <c r="Q10" s="215"/>
      <c r="R10" s="215"/>
      <c r="S10" s="215"/>
      <c r="T10" s="215" t="str">
        <f ca="1" xml:space="preserve"> IF( $K10 = "Y", $F10, "" )</f>
        <v/>
      </c>
      <c r="U10" s="215"/>
      <c r="V10" s="215"/>
      <c r="W10" s="215"/>
      <c r="X10" s="215"/>
      <c r="Y10" s="215"/>
      <c r="Z10" s="216"/>
    </row>
    <row r="11" spans="1:26" ht="13.15">
      <c r="B11" s="3"/>
      <c r="C11" s="217" t="s">
        <v>103</v>
      </c>
      <c r="D11" s="206">
        <f ca="1">INDEX('Outputs to aggregator'!$P$7:$P$17, MATCH($C11, 'Outputs to aggregator'!$O$7:$O$17, 0) )</f>
        <v>19.995000000000001</v>
      </c>
      <c r="E11" s="207">
        <f ca="1">INDEX( 'Outputs to aggregator'!$P$24:$P$34, MATCH( $C11, 'Outputs to aggregator'!$O$24:$O$34, 0) )</f>
        <v>13.996500000000001</v>
      </c>
      <c r="F11" s="208">
        <f ca="1">SUMIFS('Modelled costs'!$E$5:$E$15,'Modelled costs'!$A$5:$A$15,C11)</f>
        <v>10.934999999999999</v>
      </c>
      <c r="G11" s="208">
        <f>INDEX(NETTOTEX_WASTE!F9:F19, MATCH(C11,NETTOTEX_WASTE!A9:A19, 0))</f>
        <v>3318.1690000000003</v>
      </c>
      <c r="H11" s="202">
        <f ca="1">E11/G11</f>
        <v>4.218139582402222E-3</v>
      </c>
      <c r="I11" s="201" t="str">
        <f t="shared" ref="I11:I20" ca="1" si="0">IF(H11&gt;0.009,"Y","N")</f>
        <v>N</v>
      </c>
      <c r="J11" s="209" cm="1">
        <f t="array" ref="J11">_xlfn.XLOOKUP(C11&amp;'Post Adj &amp; FS Allowances'!$B$79,'Post Adj &amp; FS Allowances'!$A$5:$A$477&amp;'Post Adj &amp; FS Allowances'!$B$5:$B$477,'Post Adj &amp; FS Allowances'!$M$5:$M$477)</f>
        <v>13.643641953183584</v>
      </c>
      <c r="K11" s="201" t="str">
        <f t="shared" ref="K11:K20" ca="1" si="1">IF(I11="Y","Y","N")</f>
        <v>N</v>
      </c>
      <c r="L11" s="201"/>
      <c r="M11" s="210" t="str">
        <f ca="1">IF(K11="Y",(J11/F11),"")</f>
        <v/>
      </c>
      <c r="N11" s="8"/>
      <c r="O11" s="8"/>
      <c r="P11" s="8"/>
      <c r="Q11" s="8"/>
      <c r="R11" s="8"/>
      <c r="S11" s="8"/>
      <c r="T11" s="8" t="str">
        <f t="shared" ref="T11:T20" ca="1" si="2" xml:space="preserve"> IF( $K11 = "Y", $F11, "" )</f>
        <v/>
      </c>
      <c r="U11" s="8"/>
      <c r="V11" s="8"/>
      <c r="W11" s="8"/>
      <c r="X11" s="8"/>
      <c r="Y11" s="8"/>
      <c r="Z11" s="218"/>
    </row>
    <row r="12" spans="1:26" ht="13.15">
      <c r="C12" s="217" t="s">
        <v>104</v>
      </c>
      <c r="D12" s="206">
        <f ca="1">INDEX('Outputs to aggregator'!$P$7:$P$17, MATCH($C12, 'Outputs to aggregator'!$O$7:$O$17, 0) )</f>
        <v>0</v>
      </c>
      <c r="E12" s="207">
        <f>INDEX( 'Outputs to aggregator'!$P$24:$P$34, MATCH( $C12, 'Outputs to aggregator'!$O$24:$O$34, 0) )</f>
        <v>0</v>
      </c>
      <c r="F12" s="208">
        <f ca="1">SUMIFS('Modelled costs'!$E$5:$E$15,'Modelled costs'!$A$5:$A$15,C12)</f>
        <v>0</v>
      </c>
      <c r="G12" s="208">
        <f>INDEX(NETTOTEX_WASTE!F10:F20, MATCH(C12,NETTOTEX_WASTE!A10:A20, 0))</f>
        <v>61.302812018456414</v>
      </c>
      <c r="H12" s="202">
        <f t="shared" ref="H12:H20" si="3">E12/G12</f>
        <v>0</v>
      </c>
      <c r="I12" s="201" t="str">
        <f t="shared" si="0"/>
        <v>N</v>
      </c>
      <c r="J12" s="209" cm="1">
        <f t="array" ref="J12">_xlfn.XLOOKUP(C12&amp;'Post Adj &amp; FS Allowances'!$B$79,'Post Adj &amp; FS Allowances'!$A$5:$A$477&amp;'Post Adj &amp; FS Allowances'!$B$5:$B$477,'Post Adj &amp; FS Allowances'!$M$5:$M$477)</f>
        <v>0</v>
      </c>
      <c r="K12" s="201" t="str">
        <f t="shared" si="1"/>
        <v>N</v>
      </c>
      <c r="L12" s="201"/>
      <c r="M12" s="210" t="str">
        <f>IF(K12="Y",(J12/F12),"")</f>
        <v/>
      </c>
      <c r="N12" s="8"/>
      <c r="O12" s="211"/>
      <c r="P12" s="211"/>
      <c r="Q12" s="211"/>
      <c r="R12" s="211"/>
      <c r="S12" s="211"/>
      <c r="T12" s="8" t="str">
        <f t="shared" si="2"/>
        <v/>
      </c>
      <c r="U12" s="211"/>
      <c r="V12" s="211"/>
      <c r="W12" s="211"/>
      <c r="X12" s="211"/>
      <c r="Y12" s="211"/>
      <c r="Z12" s="219"/>
    </row>
    <row r="13" spans="1:26" ht="13.15">
      <c r="B13" s="3"/>
      <c r="C13" s="217" t="s">
        <v>105</v>
      </c>
      <c r="D13" s="206">
        <f ca="1">INDEX('Outputs to aggregator'!$P$7:$P$17, MATCH($C13, 'Outputs to aggregator'!$O$7:$O$17, 0) )</f>
        <v>19.670000000000002</v>
      </c>
      <c r="E13" s="207">
        <f ca="1">INDEX( 'Outputs to aggregator'!$P$24:$P$34, MATCH( $C13, 'Outputs to aggregator'!$O$24:$O$34, 0) )</f>
        <v>18.096400000000003</v>
      </c>
      <c r="F13" s="208">
        <f ca="1">SUMIFS('Modelled costs'!$E$5:$E$15,'Modelled costs'!$A$5:$A$15,C13)</f>
        <v>28.085000000000001</v>
      </c>
      <c r="G13" s="208">
        <f>INDEX(NETTOTEX_WASTE!F11:F21, MATCH(C13,NETTOTEX_WASTE!A11:A21, 0))</f>
        <v>3207.9274023759344</v>
      </c>
      <c r="H13" s="202">
        <f t="shared" ca="1" si="3"/>
        <v>5.64115010414419E-3</v>
      </c>
      <c r="I13" s="201" t="str">
        <f t="shared" ca="1" si="0"/>
        <v>N</v>
      </c>
      <c r="J13" s="209" cm="1">
        <f t="array" ref="J13">_xlfn.XLOOKUP(C13&amp;'Post Adj &amp; FS Allowances'!$B$79,'Post Adj &amp; FS Allowances'!$A$5:$A$477&amp;'Post Adj &amp; FS Allowances'!$B$5:$B$477,'Post Adj &amp; FS Allowances'!$M$5:$M$477)</f>
        <v>17.621574536732449</v>
      </c>
      <c r="K13" s="201" t="str">
        <f t="shared" ca="1" si="1"/>
        <v>N</v>
      </c>
      <c r="L13" s="201"/>
      <c r="M13" s="210" t="str">
        <f ca="1">IF(K13="Y",(J13/F13),"")</f>
        <v/>
      </c>
      <c r="N13" s="8"/>
      <c r="O13" s="211"/>
      <c r="P13" s="211"/>
      <c r="Q13" s="211"/>
      <c r="R13" s="211"/>
      <c r="S13" s="211"/>
      <c r="T13" s="8" t="str">
        <f t="shared" ca="1" si="2"/>
        <v/>
      </c>
      <c r="U13" s="211"/>
      <c r="V13" s="211"/>
      <c r="W13" s="211"/>
      <c r="X13" s="211"/>
      <c r="Y13" s="211"/>
      <c r="Z13" s="219"/>
    </row>
    <row r="14" spans="1:26" ht="13.15">
      <c r="B14" s="3"/>
      <c r="C14" s="217" t="s">
        <v>106</v>
      </c>
      <c r="D14" s="206">
        <f ca="1">INDEX('Outputs to aggregator'!$P$7:$P$17, MATCH($C14, 'Outputs to aggregator'!$O$7:$O$17, 0) )</f>
        <v>35.155299820028247</v>
      </c>
      <c r="E14" s="207">
        <f ca="1">INDEX( 'Outputs to aggregator'!$P$24:$P$34, MATCH( $C14, 'Outputs to aggregator'!$O$24:$O$34, 0) )</f>
        <v>31.639769838025423</v>
      </c>
      <c r="F14" s="208">
        <f ca="1">SUMIFS('Modelled costs'!$E$5:$E$15,'Modelled costs'!$A$5:$A$15,C14)</f>
        <v>23.943999999999999</v>
      </c>
      <c r="G14" s="208">
        <f>INDEX(NETTOTEX_WASTE!F12:F22, MATCH(C14,NETTOTEX_WASTE!A12:A22, 0))</f>
        <v>8618.71199666149</v>
      </c>
      <c r="H14" s="202">
        <f ca="1">E14/G14</f>
        <v>3.6710554721263778E-3</v>
      </c>
      <c r="I14" s="201" t="str">
        <f t="shared" ca="1" si="0"/>
        <v>N</v>
      </c>
      <c r="J14" s="209" cm="1">
        <f t="array" ref="J14">_xlfn.XLOOKUP(C14&amp;'Post Adj &amp; FS Allowances'!$B$79,'Post Adj &amp; FS Allowances'!$A$5:$A$477&amp;'Post Adj &amp; FS Allowances'!$B$5:$B$477,'Post Adj &amp; FS Allowances'!$M$5:$M$477)</f>
        <v>31.329335735117457</v>
      </c>
      <c r="K14" s="201" t="str">
        <f t="shared" ca="1" si="1"/>
        <v>N</v>
      </c>
      <c r="L14" s="201"/>
      <c r="M14" s="210" t="str">
        <f ca="1">IF(K14="Y",(J14/F14),"")</f>
        <v/>
      </c>
      <c r="N14" s="8"/>
      <c r="O14" s="211"/>
      <c r="P14" s="211"/>
      <c r="Q14" s="211"/>
      <c r="R14" s="211"/>
      <c r="S14" s="211"/>
      <c r="T14" s="8" t="str">
        <f t="shared" ca="1" si="2"/>
        <v/>
      </c>
      <c r="U14" s="211"/>
      <c r="V14" s="211"/>
      <c r="W14" s="211"/>
      <c r="X14" s="211"/>
      <c r="Y14" s="211"/>
      <c r="Z14" s="219"/>
    </row>
    <row r="15" spans="1:26" ht="13.15">
      <c r="C15" s="217" t="s">
        <v>107</v>
      </c>
      <c r="D15" s="206">
        <f ca="1">INDEX('Outputs to aggregator'!$P$7:$P$17, MATCH($C15, 'Outputs to aggregator'!$O$7:$O$17, 0) )</f>
        <v>31.18</v>
      </c>
      <c r="E15" s="207">
        <f ca="1">INDEX( 'Outputs to aggregator'!$P$24:$P$34, MATCH( $C15, 'Outputs to aggregator'!$O$24:$O$34, 0) )</f>
        <v>28.061999999999998</v>
      </c>
      <c r="F15" s="208">
        <f ca="1">SUMIFS('Modelled costs'!$E$5:$E$15,'Modelled costs'!$A$5:$A$15,C15)</f>
        <v>19.356000000000002</v>
      </c>
      <c r="G15" s="208">
        <f>INDEX(NETTOTEX_WASTE!F13:F23, MATCH(C15,NETTOTEX_WASTE!A13:A23, 0))</f>
        <v>2220.3792602351086</v>
      </c>
      <c r="H15" s="202">
        <f t="shared" ca="1" si="3"/>
        <v>1.2638381425445582E-2</v>
      </c>
      <c r="I15" s="201" t="str">
        <f t="shared" ca="1" si="0"/>
        <v>Y</v>
      </c>
      <c r="J15" s="209" cm="1">
        <f t="array" ref="J15">_xlfn.XLOOKUP(C15&amp;'Post Adj &amp; FS Allowances'!$B$79,'Post Adj &amp; FS Allowances'!$A$5:$A$477&amp;'Post Adj &amp; FS Allowances'!$B$5:$B$477,'Post Adj &amp; FS Allowances'!$M$5:$M$477)</f>
        <v>27.359959086112081</v>
      </c>
      <c r="K15" s="201" t="str">
        <f t="shared" ca="1" si="1"/>
        <v>Y</v>
      </c>
      <c r="L15" s="201"/>
      <c r="M15" s="243">
        <f ca="1">IFERROR((J15/F15),"")</f>
        <v>1.4135130753312708</v>
      </c>
      <c r="N15" s="8"/>
      <c r="O15" s="211"/>
      <c r="P15" s="211"/>
      <c r="Q15" s="211"/>
      <c r="R15" s="211"/>
      <c r="S15" s="211"/>
      <c r="T15" s="8">
        <f t="shared" ca="1" si="2"/>
        <v>19.356000000000002</v>
      </c>
      <c r="U15" s="211"/>
      <c r="V15" s="211"/>
      <c r="W15" s="211"/>
      <c r="X15" s="211"/>
      <c r="Y15" s="211"/>
      <c r="Z15" s="219" t="s">
        <v>399</v>
      </c>
    </row>
    <row r="16" spans="1:26" ht="13.15">
      <c r="C16" s="217" t="s">
        <v>108</v>
      </c>
      <c r="D16" s="206">
        <f ca="1">INDEX('Outputs to aggregator'!$P$7:$P$17, MATCH($C16, 'Outputs to aggregator'!$O$7:$O$17, 0) )</f>
        <v>0</v>
      </c>
      <c r="E16" s="207">
        <f>INDEX( 'Outputs to aggregator'!$P$24:$P$34, MATCH( $C16, 'Outputs to aggregator'!$O$24:$O$34, 0) )</f>
        <v>0</v>
      </c>
      <c r="F16" s="208">
        <f ca="1">SUMIFS('Modelled costs'!$E$5:$E$15,'Modelled costs'!$A$5:$A$15,C16)</f>
        <v>0</v>
      </c>
      <c r="G16" s="208">
        <f>INDEX(NETTOTEX_WASTE!F14:F24, MATCH(C16,NETTOTEX_WASTE!A14:A24, 0))</f>
        <v>5114.195692241</v>
      </c>
      <c r="H16" s="202">
        <f t="shared" si="3"/>
        <v>0</v>
      </c>
      <c r="I16" s="201" t="str">
        <f t="shared" si="0"/>
        <v>N</v>
      </c>
      <c r="J16" s="209" cm="1">
        <f t="array" ref="J16">_xlfn.XLOOKUP(C16&amp;'Post Adj &amp; FS Allowances'!$B$79,'Post Adj &amp; FS Allowances'!$A$5:$A$477&amp;'Post Adj &amp; FS Allowances'!$B$5:$B$477,'Post Adj &amp; FS Allowances'!$M$5:$M$477)</f>
        <v>0</v>
      </c>
      <c r="K16" s="201" t="str">
        <f t="shared" si="1"/>
        <v>N</v>
      </c>
      <c r="L16" s="201"/>
      <c r="M16" s="210" t="str">
        <f>IF(K16="Y",(J16/F16),"")</f>
        <v/>
      </c>
      <c r="N16" s="8"/>
      <c r="O16" s="211"/>
      <c r="P16" s="211"/>
      <c r="Q16" s="211"/>
      <c r="R16" s="211"/>
      <c r="S16" s="211"/>
      <c r="T16" s="8" t="str">
        <f t="shared" si="2"/>
        <v/>
      </c>
      <c r="U16" s="211"/>
      <c r="V16" s="211"/>
      <c r="W16" s="211"/>
      <c r="X16" s="211"/>
      <c r="Y16" s="211"/>
      <c r="Z16" s="219"/>
    </row>
    <row r="17" spans="3:26" ht="13.15">
      <c r="C17" s="217" t="s">
        <v>109</v>
      </c>
      <c r="D17" s="206">
        <f ca="1">INDEX('Outputs to aggregator'!$P$7:$P$17, MATCH($C17, 'Outputs to aggregator'!$O$7:$O$17, 0) )</f>
        <v>0</v>
      </c>
      <c r="E17" s="207">
        <f>INDEX( 'Outputs to aggregator'!$P$24:$P$34, MATCH( $C17, 'Outputs to aggregator'!$O$24:$O$34, 0) )</f>
        <v>0</v>
      </c>
      <c r="F17" s="208">
        <f ca="1">SUMIFS('Modelled costs'!$E$5:$E$15,'Modelled costs'!$A$5:$A$15,C17)</f>
        <v>0</v>
      </c>
      <c r="G17" s="208">
        <f>INDEX(NETTOTEX_WASTE!F15:F25, MATCH(C17,NETTOTEX_WASTE!A15:A25, 0))</f>
        <v>12775.473797822482</v>
      </c>
      <c r="H17" s="202">
        <f t="shared" si="3"/>
        <v>0</v>
      </c>
      <c r="I17" s="201" t="str">
        <f t="shared" si="0"/>
        <v>N</v>
      </c>
      <c r="J17" s="209" cm="1">
        <f t="array" ref="J17">_xlfn.XLOOKUP(C17&amp;'Post Adj &amp; FS Allowances'!$B$79,'Post Adj &amp; FS Allowances'!$A$5:$A$477&amp;'Post Adj &amp; FS Allowances'!$B$5:$B$477,'Post Adj &amp; FS Allowances'!$M$5:$M$477)</f>
        <v>0</v>
      </c>
      <c r="K17" s="201" t="str">
        <f t="shared" si="1"/>
        <v>N</v>
      </c>
      <c r="L17" s="201"/>
      <c r="M17" s="210" t="str">
        <f>IF(K17="Y",(J17/F17),"")</f>
        <v/>
      </c>
      <c r="N17" s="8"/>
      <c r="O17" s="15"/>
      <c r="P17" s="15"/>
      <c r="Q17" s="15"/>
      <c r="R17" s="15"/>
      <c r="S17" s="15"/>
      <c r="T17" s="8" t="str">
        <f t="shared" si="2"/>
        <v/>
      </c>
      <c r="U17" s="15"/>
      <c r="V17" s="15"/>
      <c r="W17" s="15"/>
      <c r="X17" s="15"/>
      <c r="Y17" s="15"/>
      <c r="Z17" s="220"/>
    </row>
    <row r="18" spans="3:26" ht="13.15">
      <c r="C18" s="217" t="s">
        <v>110</v>
      </c>
      <c r="D18" s="206">
        <f ca="1">INDEX('Outputs to aggregator'!$P$7:$P$17, MATCH($C18, 'Outputs to aggregator'!$O$7:$O$17, 0) )</f>
        <v>33.19212301677242</v>
      </c>
      <c r="E18" s="207">
        <f ca="1">INDEX( 'Outputs to aggregator'!$P$24:$P$34, MATCH( $C18, 'Outputs to aggregator'!$O$24:$O$34, 0) )</f>
        <v>33.19212301677242</v>
      </c>
      <c r="F18" s="208">
        <f ca="1">SUMIFS('Modelled costs'!$E$5:$E$15,'Modelled costs'!$A$5:$A$15,C18)</f>
        <v>29.02744132766831</v>
      </c>
      <c r="G18" s="208">
        <f>INDEX(NETTOTEX_WASTE!F16:F26, MATCH(C18,NETTOTEX_WASTE!A16:A26, 0))</f>
        <v>8993.1795747355063</v>
      </c>
      <c r="H18" s="202">
        <f t="shared" ca="1" si="3"/>
        <v>3.6908106572250466E-3</v>
      </c>
      <c r="I18" s="201" t="str">
        <f t="shared" ca="1" si="0"/>
        <v>N</v>
      </c>
      <c r="J18" s="209" cm="1">
        <f t="array" ref="J18">_xlfn.XLOOKUP(C18&amp;'Post Adj &amp; FS Allowances'!$B$79,'Post Adj &amp; FS Allowances'!$A$5:$A$477&amp;'Post Adj &amp; FS Allowances'!$B$5:$B$477,'Post Adj &amp; FS Allowances'!$M$5:$M$477)</f>
        <v>32.52217257697604</v>
      </c>
      <c r="K18" s="201" t="str">
        <f t="shared" ca="1" si="1"/>
        <v>N</v>
      </c>
      <c r="L18" s="201"/>
      <c r="M18" s="210" t="str">
        <f ca="1">IF(K18="Y",(J18/F18),"")</f>
        <v/>
      </c>
      <c r="N18" s="15"/>
      <c r="O18" s="15"/>
      <c r="P18" s="15"/>
      <c r="Q18" s="15"/>
      <c r="R18" s="15"/>
      <c r="S18" s="15"/>
      <c r="T18" s="8" t="str">
        <f t="shared" ca="1" si="2"/>
        <v/>
      </c>
      <c r="U18" s="15"/>
      <c r="V18" s="15"/>
      <c r="W18" s="15"/>
      <c r="X18" s="15"/>
      <c r="Y18" s="15"/>
      <c r="Z18" s="220"/>
    </row>
    <row r="19" spans="3:26" ht="13.15">
      <c r="C19" s="217" t="s">
        <v>111</v>
      </c>
      <c r="D19" s="206">
        <f ca="1">INDEX('Outputs to aggregator'!$P$7:$P$17, MATCH($C19, 'Outputs to aggregator'!$O$7:$O$17, 0) )</f>
        <v>0</v>
      </c>
      <c r="E19" s="207">
        <f>INDEX( 'Outputs to aggregator'!$P$24:$P$34, MATCH( $C19, 'Outputs to aggregator'!$O$24:$O$34, 0) )</f>
        <v>0</v>
      </c>
      <c r="F19" s="208">
        <f ca="1">SUMIFS('Modelled costs'!$E$5:$E$15,'Modelled costs'!$A$5:$A$15,C19)</f>
        <v>0</v>
      </c>
      <c r="G19" s="208">
        <f>INDEX(NETTOTEX_WASTE!F17:F27, MATCH(C19,NETTOTEX_WASTE!A17:A27, 0))</f>
        <v>3717.8809591462623</v>
      </c>
      <c r="H19" s="202">
        <f t="shared" si="3"/>
        <v>0</v>
      </c>
      <c r="I19" s="201" t="str">
        <f t="shared" si="0"/>
        <v>N</v>
      </c>
      <c r="J19" s="209" cm="1">
        <f t="array" ref="J19">_xlfn.XLOOKUP(C19&amp;'Post Adj &amp; FS Allowances'!$B$79,'Post Adj &amp; FS Allowances'!$A$5:$A$477&amp;'Post Adj &amp; FS Allowances'!$B$5:$B$477,'Post Adj &amp; FS Allowances'!$M$5:$M$477)</f>
        <v>0</v>
      </c>
      <c r="K19" s="201" t="str">
        <f t="shared" si="1"/>
        <v>N</v>
      </c>
      <c r="L19" s="201"/>
      <c r="M19" s="210" t="str">
        <f>IF(K19="Y",(J19/F19),"")</f>
        <v/>
      </c>
      <c r="N19" s="15"/>
      <c r="O19" s="15"/>
      <c r="P19" s="15"/>
      <c r="Q19" s="15"/>
      <c r="R19" s="15"/>
      <c r="S19" s="15"/>
      <c r="T19" s="8" t="str">
        <f t="shared" si="2"/>
        <v/>
      </c>
      <c r="U19" s="15"/>
      <c r="V19" s="15"/>
      <c r="W19" s="15"/>
      <c r="X19" s="15"/>
      <c r="Y19" s="15"/>
      <c r="Z19" s="220"/>
    </row>
    <row r="20" spans="3:26" ht="13.5" thickBot="1">
      <c r="C20" s="221" t="s">
        <v>112</v>
      </c>
      <c r="D20" s="222">
        <f ca="1">INDEX('Outputs to aggregator'!$P$7:$P$17, MATCH($C20, 'Outputs to aggregator'!$O$7:$O$17, 0) )</f>
        <v>6.0625711999999998</v>
      </c>
      <c r="E20" s="223">
        <f ca="1">INDEX( 'Outputs to aggregator'!$P$24:$P$34, MATCH( $C20, 'Outputs to aggregator'!$O$24:$O$34, 0) )</f>
        <v>5.7594426399999996</v>
      </c>
      <c r="F20" s="224">
        <f ca="1">SUMIFS('Modelled costs'!$E$5:$E$15,'Modelled costs'!$A$5:$A$15,C20)</f>
        <v>16.422999999999998</v>
      </c>
      <c r="G20" s="224">
        <f>INDEX(NETTOTEX_WASTE!F18:F28, MATCH(C20,NETTOTEX_WASTE!A18:A28, 0))</f>
        <v>4605.5684455095561</v>
      </c>
      <c r="H20" s="204">
        <f t="shared" ca="1" si="3"/>
        <v>1.2505389308925534E-3</v>
      </c>
      <c r="I20" s="203" t="str">
        <f t="shared" ca="1" si="0"/>
        <v>N</v>
      </c>
      <c r="J20" s="225" cm="1">
        <f t="array" ref="J20">_xlfn.XLOOKUP(C20&amp;'Post Adj &amp; FS Allowances'!$B$79,'Post Adj &amp; FS Allowances'!$A$5:$A$477&amp;'Post Adj &amp; FS Allowances'!$B$5:$B$477,'Post Adj &amp; FS Allowances'!$M$5:$M$477)</f>
        <v>5.5890700421835593</v>
      </c>
      <c r="K20" s="203" t="str">
        <f t="shared" ca="1" si="1"/>
        <v>N</v>
      </c>
      <c r="L20" s="203"/>
      <c r="M20" s="226" t="str">
        <f ca="1">IF(K20="Y",(J20/F20),"")</f>
        <v/>
      </c>
      <c r="N20" s="227"/>
      <c r="O20" s="227"/>
      <c r="P20" s="227"/>
      <c r="Q20" s="227"/>
      <c r="R20" s="227"/>
      <c r="S20" s="227"/>
      <c r="T20" s="228" t="str">
        <f t="shared" ca="1" si="2"/>
        <v/>
      </c>
      <c r="U20" s="227"/>
      <c r="V20" s="227"/>
      <c r="W20" s="227"/>
      <c r="X20" s="227"/>
      <c r="Y20" s="227"/>
      <c r="Z20" s="229"/>
    </row>
    <row r="21" spans="3:26" ht="13.15">
      <c r="E21" s="77"/>
      <c r="F21" s="77"/>
      <c r="G21" s="3"/>
      <c r="H21" s="78"/>
    </row>
  </sheetData>
  <mergeCells count="2">
    <mergeCell ref="O8:Y8"/>
    <mergeCell ref="E8:L8"/>
  </mergeCells>
  <conditionalFormatting sqref="H10:H14 H16:H20">
    <cfRule type="cellIs" dxfId="0" priority="1" operator="greaterThan">
      <formula>0.009</formula>
    </cfRule>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5E266-3914-4BFD-AF7A-DE5D9193EC36}">
  <sheetPr>
    <tabColor rgb="FFCCCCCE"/>
  </sheetPr>
  <dimension ref="B3:F32"/>
  <sheetViews>
    <sheetView zoomScale="80" zoomScaleNormal="80" workbookViewId="0"/>
  </sheetViews>
  <sheetFormatPr defaultRowHeight="12.75"/>
  <cols>
    <col min="6" max="6" width="20" bestFit="1" customWidth="1"/>
  </cols>
  <sheetData>
    <row r="3" spans="2:6" ht="13.15">
      <c r="B3" s="24" t="s">
        <v>400</v>
      </c>
      <c r="F3" s="24" t="s">
        <v>401</v>
      </c>
    </row>
    <row r="5" spans="2:6" ht="13.15">
      <c r="B5" s="16">
        <v>1</v>
      </c>
      <c r="C5" s="13" t="s">
        <v>82</v>
      </c>
      <c r="D5" t="s">
        <v>402</v>
      </c>
      <c r="F5" s="21" t="s">
        <v>158</v>
      </c>
    </row>
    <row r="6" spans="2:6" ht="13.15">
      <c r="B6" s="17">
        <v>2</v>
      </c>
      <c r="C6" s="13" t="s">
        <v>104</v>
      </c>
      <c r="D6" t="s">
        <v>402</v>
      </c>
      <c r="F6" s="19" t="s">
        <v>160</v>
      </c>
    </row>
    <row r="7" spans="2:6" ht="13.15">
      <c r="B7" s="17">
        <v>3</v>
      </c>
      <c r="C7" s="13" t="s">
        <v>105</v>
      </c>
      <c r="D7" t="s">
        <v>402</v>
      </c>
      <c r="F7" s="21" t="s">
        <v>403</v>
      </c>
    </row>
    <row r="8" spans="2:6" ht="13.15">
      <c r="B8" s="17">
        <v>4</v>
      </c>
      <c r="C8" s="13" t="s">
        <v>110</v>
      </c>
      <c r="D8" t="s">
        <v>402</v>
      </c>
      <c r="F8" s="25" t="s">
        <v>404</v>
      </c>
    </row>
    <row r="9" spans="2:6" ht="13.15">
      <c r="B9" s="17">
        <v>5</v>
      </c>
      <c r="C9" s="13" t="s">
        <v>108</v>
      </c>
      <c r="D9" t="s">
        <v>402</v>
      </c>
      <c r="F9" s="22"/>
    </row>
    <row r="10" spans="2:6" ht="13.15">
      <c r="B10" s="17">
        <v>6</v>
      </c>
      <c r="C10" s="13" t="s">
        <v>106</v>
      </c>
      <c r="D10" t="s">
        <v>402</v>
      </c>
    </row>
    <row r="11" spans="2:6" ht="13.15">
      <c r="B11" s="17">
        <v>7</v>
      </c>
      <c r="C11" s="13" t="s">
        <v>107</v>
      </c>
      <c r="D11" t="s">
        <v>402</v>
      </c>
    </row>
    <row r="12" spans="2:6" ht="13.15">
      <c r="B12" s="17">
        <v>8</v>
      </c>
      <c r="C12" s="13" t="s">
        <v>109</v>
      </c>
      <c r="D12" t="s">
        <v>402</v>
      </c>
    </row>
    <row r="13" spans="2:6" ht="13.15">
      <c r="B13" s="17">
        <v>9</v>
      </c>
      <c r="C13" s="13" t="s">
        <v>103</v>
      </c>
      <c r="D13" t="s">
        <v>402</v>
      </c>
    </row>
    <row r="14" spans="2:6" ht="13.15">
      <c r="B14" s="17">
        <v>10</v>
      </c>
      <c r="C14" s="13" t="s">
        <v>111</v>
      </c>
      <c r="D14" t="s">
        <v>402</v>
      </c>
    </row>
    <row r="15" spans="2:6" ht="13.15">
      <c r="B15" s="17">
        <v>11</v>
      </c>
      <c r="C15" s="13" t="s">
        <v>112</v>
      </c>
      <c r="D15" t="s">
        <v>402</v>
      </c>
    </row>
    <row r="16" spans="2:6" ht="13.15">
      <c r="B16" s="17">
        <v>12</v>
      </c>
      <c r="C16" s="13" t="s">
        <v>371</v>
      </c>
      <c r="D16" t="s">
        <v>405</v>
      </c>
    </row>
    <row r="17" spans="2:4" ht="13.15">
      <c r="B17" s="17">
        <v>13</v>
      </c>
      <c r="C17" s="13" t="s">
        <v>372</v>
      </c>
      <c r="D17" t="s">
        <v>405</v>
      </c>
    </row>
    <row r="18" spans="2:4" ht="13.15">
      <c r="B18" s="17">
        <v>14</v>
      </c>
      <c r="C18" s="13" t="s">
        <v>373</v>
      </c>
      <c r="D18" t="s">
        <v>405</v>
      </c>
    </row>
    <row r="19" spans="2:4" ht="13.15">
      <c r="B19" s="17">
        <v>15</v>
      </c>
      <c r="C19" s="13" t="s">
        <v>376</v>
      </c>
      <c r="D19" t="s">
        <v>405</v>
      </c>
    </row>
    <row r="20" spans="2:4" ht="13.15">
      <c r="B20" s="17">
        <v>16</v>
      </c>
      <c r="C20" s="13" t="s">
        <v>374</v>
      </c>
      <c r="D20" t="s">
        <v>405</v>
      </c>
    </row>
    <row r="21" spans="2:4" ht="13.15">
      <c r="B21" s="17">
        <v>17</v>
      </c>
      <c r="C21" s="13" t="s">
        <v>375</v>
      </c>
      <c r="D21" t="s">
        <v>405</v>
      </c>
    </row>
    <row r="24" spans="2:4" ht="13.15">
      <c r="B24" s="24" t="s">
        <v>406</v>
      </c>
    </row>
    <row r="26" spans="2:4">
      <c r="B26" s="36" t="s">
        <v>205</v>
      </c>
    </row>
    <row r="27" spans="2:4">
      <c r="B27" s="36" t="s">
        <v>407</v>
      </c>
    </row>
    <row r="28" spans="2:4">
      <c r="B28" s="36" t="s">
        <v>408</v>
      </c>
    </row>
    <row r="29" spans="2:4">
      <c r="B29" s="36" t="s">
        <v>205</v>
      </c>
    </row>
    <row r="30" spans="2:4">
      <c r="B30" s="36" t="s">
        <v>210</v>
      </c>
    </row>
    <row r="31" spans="2:4">
      <c r="B31" s="36" t="s">
        <v>215</v>
      </c>
    </row>
    <row r="32" spans="2:4">
      <c r="B32" s="36" t="s">
        <v>409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DFB774-5EF3-49A3-882C-4081683E311F}"/>
</file>

<file path=customXml/itemProps2.xml><?xml version="1.0" encoding="utf-8"?>
<ds:datastoreItem xmlns:ds="http://schemas.openxmlformats.org/officeDocument/2006/customXml" ds:itemID="{0BA7AD65-899A-48D8-8740-A226210CF1D0}"/>
</file>

<file path=customXml/itemProps3.xml><?xml version="1.0" encoding="utf-8"?>
<ds:datastoreItem xmlns:ds="http://schemas.openxmlformats.org/officeDocument/2006/customXml" ds:itemID="{A87A02D9-C289-403E-852D-4C40D269FD7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Hugh Myers</cp:lastModifiedBy>
  <cp:revision>1</cp:revision>
  <dcterms:created xsi:type="dcterms:W3CDTF">2024-12-14T14:59:24Z</dcterms:created>
  <dcterms:modified xsi:type="dcterms:W3CDTF">2024-12-16T14:58:58Z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Order">
    <vt:r8>8700</vt:r8>
  </property>
  <property fmtid="{D5CDD505-2E9C-101B-9397-08002B2CF9AE}" pid="4" name="j014a7bd3fd34d828fc493e84f684b49">
    <vt:lpwstr/>
  </property>
  <property fmtid="{D5CDD505-2E9C-101B-9397-08002B2CF9AE}" pid="5" name="Meeting">
    <vt:lpwstr/>
  </property>
  <property fmtid="{D5CDD505-2E9C-101B-9397-08002B2CF9AE}" pid="6" name="b2faa34e97554b63aaaf45270201a270">
    <vt:lpwstr/>
  </property>
  <property fmtid="{D5CDD505-2E9C-101B-9397-08002B2CF9AE}" pid="7" name="PageName">
    <vt:lpwstr/>
  </property>
  <property fmtid="{D5CDD505-2E9C-101B-9397-08002B2CF9AE}" pid="8" name="xd_ProgID">
    <vt:lpwstr/>
  </property>
  <property fmtid="{D5CDD505-2E9C-101B-9397-08002B2CF9AE}" pid="9" name="MediaServiceImageTags">
    <vt:lpwstr/>
  </property>
  <property fmtid="{D5CDD505-2E9C-101B-9397-08002B2CF9AE}" pid="10" name="Stakeholder 2">
    <vt:lpwstr/>
  </property>
  <property fmtid="{D5CDD505-2E9C-101B-9397-08002B2CF9AE}" pid="11" name="ContentTypeId">
    <vt:lpwstr>0x0101004010F36128E44943B1120CACFDAE9F7B</vt:lpwstr>
  </property>
  <property fmtid="{D5CDD505-2E9C-101B-9397-08002B2CF9AE}" pid="12" name="Hierarchy">
    <vt:lpwstr/>
  </property>
  <property fmtid="{D5CDD505-2E9C-101B-9397-08002B2CF9AE}" pid="13" name="ComplianceAssetId">
    <vt:lpwstr/>
  </property>
  <property fmtid="{D5CDD505-2E9C-101B-9397-08002B2CF9AE}" pid="14" name="TemplateUrl">
    <vt:lpwstr/>
  </property>
  <property fmtid="{D5CDD505-2E9C-101B-9397-08002B2CF9AE}" pid="15" name="Collection">
    <vt:lpwstr/>
  </property>
  <property fmtid="{D5CDD505-2E9C-101B-9397-08002B2CF9AE}" pid="16" name="m279c8e365374608a4eb2bb657f838c2">
    <vt:lpwstr/>
  </property>
  <property fmtid="{D5CDD505-2E9C-101B-9397-08002B2CF9AE}" pid="17" name="Project Code">
    <vt:lpwstr/>
  </property>
  <property fmtid="{D5CDD505-2E9C-101B-9397-08002B2CF9AE}" pid="18" name="OfwatPolicyType">
    <vt:lpwstr>2;#Form|370855c6-d98d-422f-af45-033b01692a3f</vt:lpwstr>
  </property>
  <property fmtid="{D5CDD505-2E9C-101B-9397-08002B2CF9AE}" pid="19" name="j7c77f2a1a924badb0d621542422dc19">
    <vt:lpwstr/>
  </property>
  <property fmtid="{D5CDD505-2E9C-101B-9397-08002B2CF9AE}" pid="20" name="OfwatPolicyCategory">
    <vt:lpwstr>3;#All Ofwat|818d8686-f149-4d61-afd2-beebc820126a</vt:lpwstr>
  </property>
  <property fmtid="{D5CDD505-2E9C-101B-9397-08002B2CF9AE}" pid="21" name="Stakeholder 3">
    <vt:lpwstr/>
  </property>
  <property fmtid="{D5CDD505-2E9C-101B-9397-08002B2CF9AE}" pid="22" name="Water Companies">
    <vt:lpwstr/>
  </property>
  <property fmtid="{D5CDD505-2E9C-101B-9397-08002B2CF9AE}" pid="23" name="_ExtendedDescription">
    <vt:lpwstr/>
  </property>
  <property fmtid="{D5CDD505-2E9C-101B-9397-08002B2CF9AE}" pid="24" name="e3282ffb8aa84113a2fc01ee206d1f3f">
    <vt:lpwstr>Form|370855c6-d98d-422f-af45-033b01692a3f</vt:lpwstr>
  </property>
  <property fmtid="{D5CDD505-2E9C-101B-9397-08002B2CF9AE}" pid="25" name="a9250910d34f4f6d82af870f608babb6">
    <vt:lpwstr/>
  </property>
  <property fmtid="{D5CDD505-2E9C-101B-9397-08002B2CF9AE}" pid="26" name="oe9d4f963f4c420b8d2b35d038476850">
    <vt:lpwstr/>
  </property>
  <property fmtid="{D5CDD505-2E9C-101B-9397-08002B2CF9AE}" pid="27" name="TriggerFlowInfo">
    <vt:lpwstr/>
  </property>
  <property fmtid="{D5CDD505-2E9C-101B-9397-08002B2CF9AE}" pid="28" name="Stakeholder">
    <vt:lpwstr/>
  </property>
  <property fmtid="{D5CDD505-2E9C-101B-9397-08002B2CF9AE}" pid="29" name="Document Type">
    <vt:lpwstr/>
  </property>
  <property fmtid="{D5CDD505-2E9C-101B-9397-08002B2CF9AE}" pid="30" name="Security Classification">
    <vt:lpwstr/>
  </property>
  <property fmtid="{D5CDD505-2E9C-101B-9397-08002B2CF9AE}" pid="31" name="OfwatPolicyTopic">
    <vt:lpwstr/>
  </property>
  <property fmtid="{D5CDD505-2E9C-101B-9397-08002B2CF9AE}" pid="32" name="b128efbe498d4e38a73555a2e7be12ea">
    <vt:lpwstr/>
  </property>
  <property fmtid="{D5CDD505-2E9C-101B-9397-08002B2CF9AE}" pid="33" name="Stakeholder 4">
    <vt:lpwstr/>
  </property>
  <property fmtid="{D5CDD505-2E9C-101B-9397-08002B2CF9AE}" pid="34" name="xd_Signature">
    <vt:bool>false</vt:bool>
  </property>
  <property fmtid="{D5CDD505-2E9C-101B-9397-08002B2CF9AE}" pid="35" name="GUID">
    <vt:lpwstr>2879a730-d57d-4bee-a1a9-aef614050b47</vt:lpwstr>
  </property>
  <property fmtid="{D5CDD505-2E9C-101B-9397-08002B2CF9AE}" pid="36" name="da4e9ae56afa494a84f353054bd212ec">
    <vt:lpwstr/>
  </property>
  <property fmtid="{D5CDD505-2E9C-101B-9397-08002B2CF9AE}" pid="37" name="f8aa492165544285b4c7fe9d1b6ad82c">
    <vt:lpwstr/>
  </property>
  <property fmtid="{D5CDD505-2E9C-101B-9397-08002B2CF9AE}" pid="38" name="Stakeholder 5">
    <vt:lpwstr/>
  </property>
  <property fmtid="{D5CDD505-2E9C-101B-9397-08002B2CF9AE}" pid="39" name="Area">
    <vt:lpwstr>2;#All Ofwat|a2f0c570-ff2d-47bb-b6f0-977a73bf09bf</vt:lpwstr>
  </property>
  <property fmtid="{D5CDD505-2E9C-101B-9397-08002B2CF9AE}" pid="40" name="b20f10deb29d4945907115b7b62c5b70">
    <vt:lpwstr/>
  </property>
  <property fmtid="{D5CDD505-2E9C-101B-9397-08002B2CF9AE}" pid="41" name="DocumentType">
    <vt:lpwstr>4;#Form|0296d661-b298-4bb3-82b3-ac8e6c6047c5</vt:lpwstr>
  </property>
  <property fmtid="{D5CDD505-2E9C-101B-9397-08002B2CF9AE}" pid="42" name="a3e3f1078fb942d09b9b3b0aad8c1e11">
    <vt:lpwstr>All Ofwat|818d8686-f149-4d61-afd2-beebc820126a</vt:lpwstr>
  </property>
</Properties>
</file>