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12" codeName="{00000000-0000-0000-0000-000000000000}"/>
  <workbookPr filterPrivacy="1" codeName="ThisWorkbook"/>
  <xr:revisionPtr revIDLastSave="45" documentId="8_{74AE4085-DC61-457E-B92D-6EE180A4A59B}" xr6:coauthVersionLast="47" xr6:coauthVersionMax="47" xr10:uidLastSave="{D79725A8-0432-48EF-8E76-43C64522E53F}"/>
  <bookViews>
    <workbookView xWindow="40920" yWindow="-120" windowWidth="29040" windowHeight="15720" tabRatio="899" xr2:uid="{A89805E1-3CAC-4CB9-BF88-0D2CA0D0CE66}"/>
  </bookViews>
  <sheets>
    <sheet name="Cover" sheetId="92" r:id="rId1"/>
    <sheet name="Conceptual model" sheetId="93" r:id="rId2"/>
    <sheet name="Inputs &gt;&gt;" sheetId="20" r:id="rId3"/>
    <sheet name="BPT input" sheetId="78" r:id="rId4"/>
    <sheet name="Consolidated Data" sheetId="79" r:id="rId5"/>
    <sheet name="Input Override" sheetId="80" r:id="rId6"/>
    <sheet name="Data Final" sheetId="81" r:id="rId7"/>
    <sheet name="Analysis&gt;&gt;" sheetId="69" r:id="rId8"/>
    <sheet name="Phase 1 - Initial Assessment" sheetId="55" r:id="rId9"/>
    <sheet name="Phase 2 - Net Zero Value" sheetId="75" r:id="rId10"/>
    <sheet name="Unit Costs" sheetId="82" r:id="rId11"/>
    <sheet name="Phase 3 - Unit Cost Ranking" sheetId="83" r:id="rId12"/>
    <sheet name="Allowance" sheetId="85" r:id="rId13"/>
    <sheet name="F_Outputs" sheetId="86" r:id="rId14"/>
  </sheets>
  <definedNames>
    <definedName name="_1st_model_column_flag">#REF!</definedName>
    <definedName name="_2020_25_RCV___nominal.ADDN1">#REF!</definedName>
    <definedName name="_2020_25_RCV___nominal.ADDN1.BEG">#REF!</definedName>
    <definedName name="_2020_25_RCV___nominal.ADDN2">#REF!</definedName>
    <definedName name="_2020_25_RCV___nominal.ADDN2.BEG">#REF!</definedName>
    <definedName name="_2020_25_RCV___nominal.BR">#REF!</definedName>
    <definedName name="_2020_25_RCV___nominal.BR.BEG">#REF!</definedName>
    <definedName name="_2020_25_RCV___nominal.WN">#REF!</definedName>
    <definedName name="_2020_25_RCV___nominal.WN.BEG">#REF!</definedName>
    <definedName name="_2020_25_RCV___nominal.WR">#REF!</definedName>
    <definedName name="_2020_25_RCV___nominal.WR.BEG">#REF!</definedName>
    <definedName name="_2020_25_RCV___nominal.WWN">#REF!</definedName>
    <definedName name="_2020_25_RCV___nominal.WWN.BEG">#REF!</definedName>
    <definedName name="_2020_25_RCV___not_negative_check.ADDN1">#REF!</definedName>
    <definedName name="_2020_25_RCV___not_negative_check.ADDN2">#REF!</definedName>
    <definedName name="_2020_25_RCV___not_negative_check.BR">#REF!</definedName>
    <definedName name="_2020_25_RCV___not_negative_check.WN">#REF!</definedName>
    <definedName name="_2020_25_RCV___not_negative_check.WR">#REF!</definedName>
    <definedName name="_2020_25_RCV___not_negative_check.WWN">#REF!</definedName>
    <definedName name="_2020_25_RCV___not_negative_check_overall.ADDN1">#REF!</definedName>
    <definedName name="_2020_25_RCV___not_negative_check_overall.ADDN2">#REF!</definedName>
    <definedName name="_2020_25_RCV___not_negative_check_overall.BR">#REF!</definedName>
    <definedName name="_2020_25_RCV___not_negative_check_overall.WN">#REF!</definedName>
    <definedName name="_2020_25_RCV___not_negative_check_overall.WR">#REF!</definedName>
    <definedName name="_2020_25_RCV___not_negative_check_overall.WWN">#REF!</definedName>
    <definedName name="_2020_25_RCV___opening_plus_movement___nominal.ADDN1">#REF!</definedName>
    <definedName name="_2020_25_RCV___opening_plus_movement___nominal.ADDN2">#REF!</definedName>
    <definedName name="_2020_25_RCV___opening_plus_movement___nominal.BR">#REF!</definedName>
    <definedName name="_2020_25_RCV___opening_plus_movement___nominal.WN">#REF!</definedName>
    <definedName name="_2020_25_RCV___opening_plus_movement___nominal.WR">#REF!</definedName>
    <definedName name="_2020_25_RCV___opening_plus_movement___nominal.WWN">#REF!</definedName>
    <definedName name="_2020_25_RCV___real.ADDN1">#REF!</definedName>
    <definedName name="_2020_25_RCV___real.ADDN2">#REF!</definedName>
    <definedName name="_2020_25_RCV___real.BR">#REF!</definedName>
    <definedName name="_2020_25_RCV___real.WN">#REF!</definedName>
    <definedName name="_2020_25_RCV___real.WR">#REF!</definedName>
    <definedName name="_2020_25_RCV___real.WWN">#REF!</definedName>
    <definedName name="_2020_25_RCV_initial_balance___nominal.ADDN1">#REF!</definedName>
    <definedName name="_2020_25_RCV_initial_balance___nominal.ADDN2">#REF!</definedName>
    <definedName name="_2020_25_RCV_initial_balance___nominal.BR">#REF!</definedName>
    <definedName name="_2020_25_RCV_initial_balance___nominal.WN">#REF!</definedName>
    <definedName name="_2020_25_RCV_initial_balance___nominal.WR">#REF!</definedName>
    <definedName name="_2020_25_RCV_initial_balance___nominal.WWN">#REF!</definedName>
    <definedName name="_2020_25_RCV_initial_balance___not_negative_check.ADDN1">#REF!</definedName>
    <definedName name="_2020_25_RCV_initial_balance___not_negative_check.ADDN2">#REF!</definedName>
    <definedName name="_2020_25_RCV_initial_balance___not_negative_check.BR">#REF!</definedName>
    <definedName name="_2020_25_RCV_initial_balance___not_negative_check.WN">#REF!</definedName>
    <definedName name="_2020_25_RCV_initial_balance___not_negative_check.WR">#REF!</definedName>
    <definedName name="_2020_25_RCV_initial_balance___not_negative_check.WWN">#REF!</definedName>
    <definedName name="_2020_25_RCV_initial_balance___not_negative_check_overall.ADDN1">#REF!</definedName>
    <definedName name="_2020_25_RCV_initial_balance___not_negative_check_overall.ADDN2">#REF!</definedName>
    <definedName name="_2020_25_RCV_initial_balance___not_negative_check_overall.BR">#REF!</definedName>
    <definedName name="_2020_25_RCV_initial_balance___not_negative_check_overall.WN">#REF!</definedName>
    <definedName name="_2020_25_RCV_initial_balance___not_negative_check_overall.WR">#REF!</definedName>
    <definedName name="_2020_25_RCV_initial_balance___not_negative_check_overall.WWN">#REF!</definedName>
    <definedName name="_2020_25_RCV_initial_balance___wholesale___nominal">#REF!</definedName>
    <definedName name="_2020_25_RCV_run_off___nominal.ADDN1">#REF!</definedName>
    <definedName name="_2020_25_RCV_run_off___nominal.ADDN2">#REF!</definedName>
    <definedName name="_2020_25_RCV_run_off___nominal.BR">#REF!</definedName>
    <definedName name="_2020_25_RCV_run_off___nominal.WN">#REF!</definedName>
    <definedName name="_2020_25_RCV_run_off___nominal.WR">#REF!</definedName>
    <definedName name="_2020_25_RCV_run_off___nominal.WWN">#REF!</definedName>
    <definedName name="_2020_25_RCV_run_off___real.ADDN1">#REF!</definedName>
    <definedName name="_2020_25_RCV_run_off___real.ADDN2">#REF!</definedName>
    <definedName name="_2020_25_RCV_run_off___real.BR">#REF!</definedName>
    <definedName name="_2020_25_RCV_run_off___real.WN">#REF!</definedName>
    <definedName name="_2020_25_RCV_run_off___real.WR">#REF!</definedName>
    <definedName name="_2020_25_RCV_run_off___real.WWN">#REF!</definedName>
    <definedName name="_AtRisk_SimSetting_AutomaticallyGenerateReports">FALSE</definedName>
    <definedName name="_AtRisk_SimSetting_AutomaticResultsDisplayMode">0</definedName>
    <definedName name="_AtRisk_SimSetting_ConvergenceConfidenceLevel">0.95</definedName>
    <definedName name="_AtRisk_SimSetting_ConvergencePercentileToTest">0.9</definedName>
    <definedName name="_AtRisk_SimSetting_ConvergencePerformMeanTest">TRUE</definedName>
    <definedName name="_AtRisk_SimSetting_ConvergencePerformPercentileTest">FALSE</definedName>
    <definedName name="_AtRisk_SimSetting_ConvergencePerformStdDeviationTest">FALSE</definedName>
    <definedName name="_AtRisk_SimSetting_ConvergenceTestAllOutputs">TRUE</definedName>
    <definedName name="_AtRisk_SimSetting_ConvergenceTestingPeriod">100</definedName>
    <definedName name="_AtRisk_SimSetting_ConvergenceTolerance">0.03</definedName>
    <definedName name="_AtRisk_SimSetting_LiveUpdate">TRUE</definedName>
    <definedName name="_AtRisk_SimSetting_LiveUpdatePeriod">-1</definedName>
    <definedName name="_AtRisk_SimSetting_MacroRecalculationBehavior">0</definedName>
    <definedName name="_AtRisk_SimSetting_RandomNumberGenerator">0</definedName>
    <definedName name="_AtRisk_SimSetting_ReportOptionCustomItemsCount">0</definedName>
    <definedName name="_AtRisk_SimSetting_ReportOptionDataMode">1</definedName>
    <definedName name="_AtRisk_SimSetting_ReportOptionReportMultiSimType">1</definedName>
    <definedName name="_AtRisk_SimSetting_ReportOptionReportPlacement">1</definedName>
    <definedName name="_AtRisk_SimSetting_ReportOptionReportSelection">257</definedName>
    <definedName name="_AtRisk_SimSetting_ReportOptionReportsFileType">1</definedName>
    <definedName name="_AtRisk_SimSetting_ReportOptionSelectiveQR">FALSE</definedName>
    <definedName name="_AtRisk_SimSetting_ReportsList">257</definedName>
    <definedName name="_AtRisk_SimSetting_ShowSimulationProgressWindow">TRUE</definedName>
    <definedName name="_AtRisk_SimSetting_SimNameCount">0</definedName>
    <definedName name="_AtRisk_SimSetting_SmartSensitivityAnalysisEnabled">TRUE</definedName>
    <definedName name="_AtRisk_SimSetting_StatisticFunctionUpdating">1</definedName>
    <definedName name="_AtRisk_SimSetting_StdRecalcActiveSimulationNumber">1</definedName>
    <definedName name="_AtRisk_SimSetting_StdRecalcBehavior">1</definedName>
    <definedName name="_AtRisk_SimSetting_StdRecalcWithoutRiskStatic">0</definedName>
    <definedName name="_AtRisk_SimSetting_StdRecalcWithoutRiskStaticPercentile">0.5</definedName>
    <definedName name="_xlnm._FilterDatabase" localSheetId="6" hidden="1">'Data Final'!$B$4:$U$98</definedName>
    <definedName name="_xlnm._FilterDatabase" localSheetId="5" hidden="1">'Input Override'!$A$8:$T$100</definedName>
    <definedName name="_xlnm._FilterDatabase" localSheetId="8" hidden="1">'Phase 1 - Initial Assessment'!$S$3:$T$95</definedName>
    <definedName name="_xlnm._FilterDatabase" localSheetId="9" hidden="1">'Phase 2 - Net Zero Value'!$W$3:$X$95</definedName>
    <definedName name="_xlnm._FilterDatabase" localSheetId="11" hidden="1">'Phase 3 - Unit Cost Ranking'!$B$4:$G$4</definedName>
    <definedName name="_xlnm._FilterDatabase" localSheetId="10" hidden="1">'Unit Costs'!$B$4:$E$95</definedName>
    <definedName name="_Order1">255</definedName>
    <definedName name="_Order2">255</definedName>
    <definedName name="_Sort" localSheetId="13" hidden="1">#REF!</definedName>
    <definedName name="_Sort" hidden="1">#REF!</definedName>
    <definedName name="Active_____of_dividends_issued_as_scrip_shares">#REF!</definedName>
    <definedName name="Active_____of_ILD">#REF!</definedName>
    <definedName name="Active_____of_ordinary_dividends_paid_as_interim_dividend">#REF!</definedName>
    <definedName name="Active___2020_25_RCV_opening_balance___real.ADDN1">#REF!</definedName>
    <definedName name="Active___2020_25_RCV_opening_balance___real.ADDN2">#REF!</definedName>
    <definedName name="Active___2020_25_RCV_opening_balance___real.BR">#REF!</definedName>
    <definedName name="Active___2020_25_RCV_opening_balance___real.WN">#REF!</definedName>
    <definedName name="Active___2020_25_RCV_opening_balance___real.WR">#REF!</definedName>
    <definedName name="Active___2020_25_RCV_opening_balance___real.WWN">#REF!</definedName>
    <definedName name="Active___accounting_charge_included_in_regulatory_accounts_for_Defined_Contribution_schemes___charge_for_DC_schemes___control___real.ADDN1">#REF!</definedName>
    <definedName name="Active___accounting_charge_included_in_regulatory_accounts_for_Defined_Contribution_schemes___charge_for_DC_schemes___control___real.ADDN2">#REF!</definedName>
    <definedName name="Active___accounting_charge_included_in_regulatory_accounts_for_Defined_Contribution_schemes___charge_for_DC_schemes___control___real.BR">#REF!</definedName>
    <definedName name="Active___accounting_charge_included_in_regulatory_accounts_for_Defined_Contribution_schemes___charge_for_DC_schemes___control___real.WN">#REF!</definedName>
    <definedName name="Active___accounting_charge_included_in_regulatory_accounts_for_Defined_Contribution_schemes___charge_for_DC_schemes___control___real.WR">#REF!</definedName>
    <definedName name="Active___accounting_charge_included_in_regulatory_accounts_for_Defined_Contribution_schemes___charge_for_DC_schemes___control___real.WWN">#REF!</definedName>
    <definedName name="Active___actual_opening_Fixed_rate_debt___nominal.ADDN1">#REF!</definedName>
    <definedName name="Active___actual_opening_Fixed_rate_debt___nominal.ADDN2">#REF!</definedName>
    <definedName name="Active___actual_opening_Fixed_rate_debt___nominal.BR">#REF!</definedName>
    <definedName name="Active___actual_opening_Fixed_rate_debt___nominal.WN">#REF!</definedName>
    <definedName name="Active___actual_opening_Fixed_rate_debt___nominal.WR">#REF!</definedName>
    <definedName name="Active___actual_opening_Fixed_rate_debt___nominal.WWN">#REF!</definedName>
    <definedName name="Active___actual_opening_Floating_rate_debt___nominal.ADDN1">#REF!</definedName>
    <definedName name="Active___actual_opening_Floating_rate_debt___nominal.ADDN2">#REF!</definedName>
    <definedName name="Active___actual_opening_Floating_rate_debt___nominal.BR">#REF!</definedName>
    <definedName name="Active___actual_opening_Floating_rate_debt___nominal.WN">#REF!</definedName>
    <definedName name="Active___actual_opening_Floating_rate_debt___nominal.WR">#REF!</definedName>
    <definedName name="Active___actual_opening_Floating_rate_debt___nominal.WWN">#REF!</definedName>
    <definedName name="Active___actual_opening_index_linked_debt___nominal.ADDN1">#REF!</definedName>
    <definedName name="Active___actual_opening_index_linked_debt___nominal.ADDN2">#REF!</definedName>
    <definedName name="Active___actual_opening_index_linked_debt___nominal.BR">#REF!</definedName>
    <definedName name="Active___actual_opening_index_linked_debt___nominal.WN">#REF!</definedName>
    <definedName name="Active___actual_opening_index_linked_debt___nominal.WR">#REF!</definedName>
    <definedName name="Active___actual_opening_index_linked_debt___nominal.WWN">#REF!</definedName>
    <definedName name="Active___adjustment_to_tax_payment___control___nominal.ADDN1">#REF!</definedName>
    <definedName name="Active___adjustment_to_tax_payment___control___nominal.ADDN2">#REF!</definedName>
    <definedName name="Active___adjustment_to_tax_payment___control___nominal.BR">#REF!</definedName>
    <definedName name="Active___adjustment_to_tax_payment___control___nominal.WN">#REF!</definedName>
    <definedName name="Active___adjustment_to_tax_payment___control___nominal.WR">#REF!</definedName>
    <definedName name="Active___adjustment_to_tax_payment___control___nominal.WWN">#REF!</definedName>
    <definedName name="Active___Adjustment_to_Wholesale_revenue_requirement___real.ADDN1">#REF!</definedName>
    <definedName name="Active___Adjustment_to_Wholesale_revenue_requirement___real.ADDN2">#REF!</definedName>
    <definedName name="Active___Adjustment_to_Wholesale_revenue_requirement___real.BR">#REF!</definedName>
    <definedName name="Active___Adjustment_to_Wholesale_revenue_requirement___real.WN">#REF!</definedName>
    <definedName name="Active___Adjustment_to_Wholesale_revenue_requirement___real.WR">#REF!</definedName>
    <definedName name="Active___Adjustment_to_Wholesale_revenue_requirement___real.WWN">#REF!</definedName>
    <definedName name="Active___Allowable_depreciation_on_capitalised_revenue_expenditure__infra___non_infra____control___nominal.ADDN1">#REF!</definedName>
    <definedName name="Active___Allowable_depreciation_on_capitalised_revenue_expenditure__infra___non_infra____control___nominal.ADDN2">#REF!</definedName>
    <definedName name="Active___Allowable_depreciation_on_capitalised_revenue_expenditure__infra___non_infra____control___nominal.BR">#REF!</definedName>
    <definedName name="Active___Allowable_depreciation_on_capitalised_revenue_expenditure__infra___non_infra____control___nominal.WN">#REF!</definedName>
    <definedName name="Active___Allowable_depreciation_on_capitalised_revenue_expenditure__infra___non_infra____control___nominal.WR">#REF!</definedName>
    <definedName name="Active___Allowable_depreciation_on_capitalised_revenue_expenditure__infra___non_infra____control___nominal.WWN">#REF!</definedName>
    <definedName name="Active___Allowed_depreciation___Business___nominal">#REF!</definedName>
    <definedName name="Active___Alternative_revenue_value___nominal.ADDN1">#REF!</definedName>
    <definedName name="Active___Alternative_revenue_value___nominal.ADDN2">#REF!</definedName>
    <definedName name="Active___Alternative_revenue_value___nominal.BR">#REF!</definedName>
    <definedName name="Active___Alternative_revenue_value___nominal.WN">#REF!</definedName>
    <definedName name="Active___Alternative_revenue_value___nominal.WR">#REF!</definedName>
    <definedName name="Active___Alternative_revenue_value___nominal.WWN">#REF!</definedName>
    <definedName name="Active___Alternative_revenue_value___real.ADDN1">#REF!</definedName>
    <definedName name="Active___Alternative_revenue_value___real.ADDN2">#REF!</definedName>
    <definedName name="Active___Alternative_revenue_value___real.BR">#REF!</definedName>
    <definedName name="Active___Alternative_revenue_value___real.WN">#REF!</definedName>
    <definedName name="Active___Alternative_revenue_value___real.WR">#REF!</definedName>
    <definedName name="Active___Alternative_revenue_value___real.WWN">#REF!</definedName>
    <definedName name="Active___bank_interest_rate__receivable_.ADDN1">#REF!</definedName>
    <definedName name="Active___bank_interest_rate__receivable_.ADDN2">#REF!</definedName>
    <definedName name="Active___bank_interest_rate__receivable_.BR">#REF!</definedName>
    <definedName name="Active___bank_interest_rate__receivable_.WN">#REF!</definedName>
    <definedName name="Active___bank_interest_rate__receivable_.WR">#REF!</definedName>
    <definedName name="Active___bank_interest_rate__receivable_.WWN">#REF!</definedName>
    <definedName name="Active___Base_revenue_for_2024_25___real.ADDN1">#REF!</definedName>
    <definedName name="Active___Base_revenue_for_2024_25___real.ADDN2">#REF!</definedName>
    <definedName name="Active___Base_revenue_for_2024_25___real.BR">#REF!</definedName>
    <definedName name="Active___Base_revenue_for_2024_25___real.WN">#REF!</definedName>
    <definedName name="Active___Base_revenue_for_2024_25___real.WR">#REF!</definedName>
    <definedName name="Active___Base_revenue_for_2024_25___real.WWN">#REF!</definedName>
    <definedName name="Active___Blended_interest_rate_on_change_in_borrowings">#REF!</definedName>
    <definedName name="Active___Busines_retail_Advance_receipts_creditor_days_unmeasured">#REF!</definedName>
    <definedName name="Active___Busines_retail_Measured_income_accrual_rate">#REF!</definedName>
    <definedName name="Active___Business__retail_total_allowed_depreciation___real">#REF!</definedName>
    <definedName name="Active___Business_Advance_Receipts_Weighting___Unmeasured">#REF!</definedName>
    <definedName name="Active___Business_Measured_income_accrual_Opening_balance___nominal">#REF!</definedName>
    <definedName name="Active___Business_measured_income_proportion_of_total_Business_income">#REF!</definedName>
    <definedName name="Active___Business_retail_average_cost_per_customer_in_Tariff_Band__Welsh_companies____real.1">#REF!</definedName>
    <definedName name="Active___Business_retail_average_cost_per_customer_in_Tariff_Band__Welsh_companies____real.2">#REF!</definedName>
    <definedName name="Active___Business_retail_average_cost_per_customer_in_Tariff_Band__Welsh_companies____real.3">#REF!</definedName>
    <definedName name="Active___Business_retail_margin___Override">#REF!</definedName>
    <definedName name="Active___Business_retail_revenue_adjustment___real">#REF!</definedName>
    <definedName name="Active___Business_retail_revenue_override___nominal">#REF!</definedName>
    <definedName name="Active___business_weighted_average_debtor_days">#REF!</definedName>
    <definedName name="Active___Capex_creditor_days">#REF!</definedName>
    <definedName name="Active___Capital_expenditure___proportion_of_new_capital_expenditure_qualifying_for_the_main_rate_pool___control.ADDN1">#REF!</definedName>
    <definedName name="Active___Capital_expenditure___proportion_of_new_capital_expenditure_qualifying_for_the_main_rate_pool___control.ADDN2">#REF!</definedName>
    <definedName name="Active___Capital_expenditure___proportion_of_new_capital_expenditure_qualifying_for_the_main_rate_pool___control.BR">#REF!</definedName>
    <definedName name="Active___Capital_expenditure___proportion_of_new_capital_expenditure_qualifying_for_the_main_rate_pool___control.WN">#REF!</definedName>
    <definedName name="Active___Capital_expenditure___proportion_of_new_capital_expenditure_qualifying_for_the_main_rate_pool___control.WR">#REF!</definedName>
    <definedName name="Active___Capital_expenditure___proportion_of_new_capital_expenditure_qualifying_for_the_main_rate_pool___control.WWN">#REF!</definedName>
    <definedName name="Active___Capital_expenditure___proportion_of_new_capital_expenditure_qualifying_for_the_special_rate_pool___control.ADDN1">#REF!</definedName>
    <definedName name="Active___Capital_expenditure___proportion_of_new_capital_expenditure_qualifying_for_the_special_rate_pool___control.ADDN2">#REF!</definedName>
    <definedName name="Active___Capital_expenditure___proportion_of_new_capital_expenditure_qualifying_for_the_special_rate_pool___control.BR">#REF!</definedName>
    <definedName name="Active___Capital_expenditure___proportion_of_new_capital_expenditure_qualifying_for_the_special_rate_pool___control.WN">#REF!</definedName>
    <definedName name="Active___Capital_expenditure___proportion_of_new_capital_expenditure_qualifying_for_the_special_rate_pool___control.WR">#REF!</definedName>
    <definedName name="Active___Capital_expenditure___proportion_of_new_capital_expenditure_qualifying_for_the_special_rate_pool___control.WWN">#REF!</definedName>
    <definedName name="Active___Capital_expenditure_on_assets_principally_used_by_business_retail___real">#REF!</definedName>
    <definedName name="Active___Capital_expenditure_on_assets_principally_used_by_residential_retail___real">#REF!</definedName>
    <definedName name="Active___Capital_expenditure_writing_down_allowance_main_rate_pool">#REF!</definedName>
    <definedName name="Active___Capital_expenditure_writing_down_allowance_main_rate_pool___first_year_rate">#REF!</definedName>
    <definedName name="Active___Capital_expenditure_writing_down_allowance_special_rate_pool">#REF!</definedName>
    <definedName name="Active___Capital_expenditure_writing_down_allowance_special_rate_pool___first_year_rate">#REF!</definedName>
    <definedName name="Active___Capital_expenditure_writing_down_allowance_structures_and_buildings_rate_pool">#REF!</definedName>
    <definedName name="Active___Capital_expenditure_writing_down_allowance_structures_and_buildings_rate_pool___first_year_rate">#REF!</definedName>
    <definedName name="Active___Cash_and_cash_equivalents_actual_initial_balance___control___nominal.ADDN1">#REF!</definedName>
    <definedName name="Active___Cash_and_cash_equivalents_actual_initial_balance___control___nominal.ADDN2">#REF!</definedName>
    <definedName name="Active___Cash_and_cash_equivalents_actual_initial_balance___control___nominal.BR">#REF!</definedName>
    <definedName name="Active___Cash_and_cash_equivalents_actual_initial_balance___control___nominal.WN">#REF!</definedName>
    <definedName name="Active___Cash_and_cash_equivalents_actual_initial_balance___control___nominal.WR">#REF!</definedName>
    <definedName name="Active___Cash_and_cash_equivalents_actual_initial_balance___control___nominal.WWN">#REF!</definedName>
    <definedName name="Active___Cash_and_cash_equivalents_actual_initial_balance___wholesale___nominal">#REF!</definedName>
    <definedName name="Active___Cash_contributions__DB_schemes__ongoing____actual_and_forecast___control___real.ADDN1">#REF!</definedName>
    <definedName name="Active___Cash_contributions__DB_schemes__ongoing____actual_and_forecast___control___real.ADDN2">#REF!</definedName>
    <definedName name="Active___Cash_contributions__DB_schemes__ongoing____actual_and_forecast___control___real.BR">#REF!</definedName>
    <definedName name="Active___Cash_contributions__DB_schemes__ongoing____actual_and_forecast___control___real.WN">#REF!</definedName>
    <definedName name="Active___Cash_contributions__DB_schemes__ongoing____actual_and_forecast___control___real.WR">#REF!</definedName>
    <definedName name="Active___Cash_contributions__DB_schemes__ongoing____actual_and_forecast___control___real.WWN">#REF!</definedName>
    <definedName name="Active___Charge_for_DB_schemes___residential_retail___charge_for_DB_schemes___control___real.ADDN1">#REF!</definedName>
    <definedName name="Active___Charge_for_DB_schemes___residential_retail___charge_for_DB_schemes___control___real.ADDN2">#REF!</definedName>
    <definedName name="Active___Charge_for_DB_schemes___residential_retail___charge_for_DB_schemes___control___real.BR">#REF!</definedName>
    <definedName name="Active___Charge_for_DB_schemes___residential_retail___charge_for_DB_schemes___control___real.WN">#REF!</definedName>
    <definedName name="Active___Charge_for_DB_schemes___residential_retail___charge_for_DB_schemes___control___real.WR">#REF!</definedName>
    <definedName name="Active___Charge_for_DB_schemes___residential_retail___charge_for_DB_schemes___control___real.WWN">#REF!</definedName>
    <definedName name="Active___Consumer_price_index__including_housing_costs____Consumer_Price_Index__with_housing__for_April">#REF!</definedName>
    <definedName name="Active___Consumer_price_index__including_housing_costs____Consumer_Price_Index__with_housing__for_August">#REF!</definedName>
    <definedName name="Active___Consumer_price_index__including_housing_costs____Consumer_Price_Index__with_housing__for_December">#REF!</definedName>
    <definedName name="Active___Consumer_price_index__including_housing_costs____Consumer_Price_Index__with_housing__for_February">#REF!</definedName>
    <definedName name="Active___Consumer_price_index__including_housing_costs____Consumer_Price_Index__with_housing__for_January">#REF!</definedName>
    <definedName name="Active___Consumer_price_index__including_housing_costs____Consumer_Price_Index__with_housing__for_July">#REF!</definedName>
    <definedName name="Active___Consumer_price_index__including_housing_costs____Consumer_Price_Index__with_housing__for_June">#REF!</definedName>
    <definedName name="Active___Consumer_price_index__including_housing_costs____Consumer_Price_Index__with_housing__for_March">#REF!</definedName>
    <definedName name="Active___Consumer_price_index__including_housing_costs____Consumer_Price_Index__with_housing__for_May">#REF!</definedName>
    <definedName name="Active___Consumer_price_index__including_housing_costs____Consumer_Price_Index__with_housing__for_November">#REF!</definedName>
    <definedName name="Active___Consumer_price_index__including_housing_costs____Consumer_Price_Index__with_housing__for_November___Constant">#REF!</definedName>
    <definedName name="Active___Consumer_price_index__including_housing_costs____Consumer_Price_Index__with_housing__for_October">#REF!</definedName>
    <definedName name="Active___Consumer_price_index__including_housing_costs____Consumer_Price_Index__with_housing__for_September">#REF!</definedName>
    <definedName name="Active___Cost_to_serve_metered_dual_customers___real">#REF!</definedName>
    <definedName name="Active___Cost_to_serve_metered_sewerage_customers___real">#REF!</definedName>
    <definedName name="Active___Cost_to_serve_metered_water_customers___real">#REF!</definedName>
    <definedName name="Active___Cost_to_serve_per_unmetered_water_customers___real">#REF!</definedName>
    <definedName name="Active___Cost_to_serve_unmetered_dual_customers___real">#REF!</definedName>
    <definedName name="Active___Cost_to_serve_unmetered_sewerage_customers___real">#REF!</definedName>
    <definedName name="Active___CPI_H____2022_23___April">#REF!</definedName>
    <definedName name="Active___CPI_H____2022_23___August">#REF!</definedName>
    <definedName name="Active___CPI_H____2022_23___December">#REF!</definedName>
    <definedName name="Active___CPI_H____2022_23___February">#REF!</definedName>
    <definedName name="Active___CPI_H____2022_23___January">#REF!</definedName>
    <definedName name="Active___CPI_H____2022_23___July">#REF!</definedName>
    <definedName name="Active___CPI_H____2022_23___June">#REF!</definedName>
    <definedName name="Active___CPI_H____2022_23___March">#REF!</definedName>
    <definedName name="Active___CPI_H____2022_23___May">#REF!</definedName>
    <definedName name="Active___CPI_H____2022_23___November">#REF!</definedName>
    <definedName name="Active___CPI_H____2022_23___October">#REF!</definedName>
    <definedName name="Active___CPI_H____2022_23___September">#REF!</definedName>
    <definedName name="Active___Current_tax_liabilities___Appointee_b_f___nominal">#REF!</definedName>
    <definedName name="Active___Debtors_other___nominal">#REF!</definedName>
    <definedName name="Active___Depreciation_b_f___control___active___nominal.ADDN1">#REF!</definedName>
    <definedName name="Active___Depreciation_b_f___control___active___nominal.ADDN2">#REF!</definedName>
    <definedName name="Active___Depreciation_b_f___control___active___nominal.BR">#REF!</definedName>
    <definedName name="Active___Depreciation_b_f___control___active___nominal.WN">#REF!</definedName>
    <definedName name="Active___Depreciation_b_f___control___active___nominal.WR">#REF!</definedName>
    <definedName name="Active___Depreciation_b_f___control___active___nominal.WWN">#REF!</definedName>
    <definedName name="Active___Disallowable_expenditure___Change_in_general_provisions___control___nominal.ADDN1">#REF!</definedName>
    <definedName name="Active___Disallowable_expenditure___Change_in_general_provisions___control___nominal.ADDN2">#REF!</definedName>
    <definedName name="Active___Disallowable_expenditure___Change_in_general_provisions___control___nominal.BR">#REF!</definedName>
    <definedName name="Active___Disallowable_expenditure___Change_in_general_provisions___control___nominal.WN">#REF!</definedName>
    <definedName name="Active___Disallowable_expenditure___Change_in_general_provisions___control___nominal.WR">#REF!</definedName>
    <definedName name="Active___Disallowable_expenditure___Change_in_general_provisions___control___nominal.WWN">#REF!</definedName>
    <definedName name="Active___Discount_rate_for_reprofiling_allowed_revenue.ADDN1">#REF!</definedName>
    <definedName name="Active___Discount_rate_for_reprofiling_allowed_revenue.ADDN2">#REF!</definedName>
    <definedName name="Active___Discount_rate_for_reprofiling_allowed_revenue.BR">#REF!</definedName>
    <definedName name="Active___Discount_rate_for_reprofiling_allowed_revenue.WN">#REF!</definedName>
    <definedName name="Active___Discount_rate_for_reprofiling_allowed_revenue.WR">#REF!</definedName>
    <definedName name="Active___Discount_rate_for_reprofiling_allowed_revenue.WWN">#REF!</definedName>
    <definedName name="Active___Dividend_creditors_wholesale_retail_split____business_retail___nominal">#REF!</definedName>
    <definedName name="Active___Dividend_creditors_wholesale_retail_split___Dividend_creditors___residential_retail___nominal">#REF!</definedName>
    <definedName name="Active___dividend_yield">#REF!</definedName>
    <definedName name="Active___Expenditure___Total_residential_retail_costs___Residential_measured___Water_and_Wastewater___nominal">#REF!</definedName>
    <definedName name="Active___Expenditure___Total_residential_retail_costs___Residential_unmeasured___Water_and_Wastewater___nominal">#REF!</definedName>
    <definedName name="Active___Finance_lease_depreciation___control___nominal.ADDN1">#REF!</definedName>
    <definedName name="Active___Finance_lease_depreciation___control___nominal.ADDN2">#REF!</definedName>
    <definedName name="Active___Finance_lease_depreciation___control___nominal.BR">#REF!</definedName>
    <definedName name="Active___Finance_lease_depreciation___control___nominal.WN">#REF!</definedName>
    <definedName name="Active___Finance_lease_depreciation___control___nominal.WR">#REF!</definedName>
    <definedName name="Active___Finance_lease_depreciation___control___nominal.WWN">#REF!</definedName>
    <definedName name="Active___Fixed_asset_net_book_value_at_31_March___business_retail___nominal">#REF!</definedName>
    <definedName name="Active___Fixed_asset_net_book_value_at_31_March___residential_retail___nominal">#REF!</definedName>
    <definedName name="Active___Fixed_assets_b_f___control___active___nominal.ADDN1">#REF!</definedName>
    <definedName name="Active___Fixed_assets_b_f___control___active___nominal.ADDN2">#REF!</definedName>
    <definedName name="Active___Fixed_assets_b_f___control___active___nominal.BR">#REF!</definedName>
    <definedName name="Active___Fixed_assets_b_f___control___active___nominal.WN">#REF!</definedName>
    <definedName name="Active___Fixed_assets_b_f___control___active___nominal.WR">#REF!</definedName>
    <definedName name="Active___Fixed_assets_b_f___control___active___nominal.WWN">#REF!</definedName>
    <definedName name="Active___Grants_and_contributions___capex___non_price_control___real.ADDN1">#REF!</definedName>
    <definedName name="Active___Grants_and_contributions___capex___non_price_control___real.ADDN2">#REF!</definedName>
    <definedName name="Active___Grants_and_contributions___capex___non_price_control___real.BR">#REF!</definedName>
    <definedName name="Active___Grants_and_contributions___capex___non_price_control___real.WN">#REF!</definedName>
    <definedName name="Active___Grants_and_contributions___capex___non_price_control___real.WR">#REF!</definedName>
    <definedName name="Active___Grants_and_contributions___capex___non_price_control___real.WWN">#REF!</definedName>
    <definedName name="Active___Grants_and_contributions___opex___non_price_control___real.ADDN1">#REF!</definedName>
    <definedName name="Active___Grants_and_contributions___opex___non_price_control___real.ADDN2">#REF!</definedName>
    <definedName name="Active___Grants_and_contributions___opex___non_price_control___real.BR">#REF!</definedName>
    <definedName name="Active___Grants_and_contributions___opex___non_price_control___real.WN">#REF!</definedName>
    <definedName name="Active___Grants_and_contributions___opex___non_price_control___real.WR">#REF!</definedName>
    <definedName name="Active___Grants_and_contributions___opex___non_price_control___real.WWN">#REF!</definedName>
    <definedName name="Active___Grants_and_contributions_net_of_income_offset___capex___price_control___real.ADDN1">#REF!</definedName>
    <definedName name="Active___Grants_and_contributions_net_of_income_offset___capex___price_control___real.ADDN2">#REF!</definedName>
    <definedName name="Active___Grants_and_contributions_net_of_income_offset___capex___price_control___real.BR">#REF!</definedName>
    <definedName name="Active___Grants_and_contributions_net_of_income_offset___capex___price_control___real.WN">#REF!</definedName>
    <definedName name="Active___Grants_and_contributions_net_of_income_offset___capex___price_control___real.WR">#REF!</definedName>
    <definedName name="Active___Grants_and_contributions_net_of_income_offset___capex___price_control___real.WWN">#REF!</definedName>
    <definedName name="Active___Grants_and_contributions_net_of_income_offset___opex___price_control___real.ADDN1">#REF!</definedName>
    <definedName name="Active___Grants_and_contributions_net_of_income_offset___opex___price_control___real.ADDN2">#REF!</definedName>
    <definedName name="Active___Grants_and_contributions_net_of_income_offset___opex___price_control___real.BR">#REF!</definedName>
    <definedName name="Active___Grants_and_contributions_net_of_income_offset___opex___price_control___real.WN">#REF!</definedName>
    <definedName name="Active___Grants_and_contributions_net_of_income_offset___opex___price_control___real.WR">#REF!</definedName>
    <definedName name="Active___Grants_and_contributions_net_of_income_offset___opex___price_control___real.WWN">#REF!</definedName>
    <definedName name="Active___Gross_capital_expenditure_including_g_c___including_cost_sharing___real.ADDN1">#REF!</definedName>
    <definedName name="Active___Gross_capital_expenditure_including_g_c___including_cost_sharing___real.ADDN2">#REF!</definedName>
    <definedName name="Active___Gross_capital_expenditure_including_g_c___including_cost_sharing___real.BR">#REF!</definedName>
    <definedName name="Active___Gross_capital_expenditure_including_g_c___including_cost_sharing___real.WN">#REF!</definedName>
    <definedName name="Active___Gross_capital_expenditure_including_g_c___including_cost_sharing___real.WR">#REF!</definedName>
    <definedName name="Active___Gross_capital_expenditure_including_g_c___including_cost_sharing___real.WWN">#REF!</definedName>
    <definedName name="Active___HH_Advance_receipts_creditor_days_measured">#REF!</definedName>
    <definedName name="Active___HH_Advance_receipts_creditor_days_unmeasured">#REF!</definedName>
    <definedName name="Active___HH_Measured_income_accrual___nominal">#REF!</definedName>
    <definedName name="Active___HH_Measured_income_accrual_rate">#REF!</definedName>
    <definedName name="Active___HH_measured_trade_debtors">#REF!</definedName>
    <definedName name="Active___HH_measured_trade_receivables___net___nominal">#REF!</definedName>
    <definedName name="Active___HH_unmeasured_trade_debtors">#REF!</definedName>
    <definedName name="Active___HH_unmeasured_trade_receivables___nominal">#REF!</definedName>
    <definedName name="Active___Households_connected_for_sewerage_only___metered">#REF!</definedName>
    <definedName name="Active___Households_connected_for_sewerage_only___unmetered">#REF!</definedName>
    <definedName name="Active___Households_connected_for_water_and_sewerage___metered">#REF!</definedName>
    <definedName name="Active___Households_connected_for_water_and_sewerage___unmetered">#REF!</definedName>
    <definedName name="Active___Households_connected_for_water_only___metered">#REF!</definedName>
    <definedName name="Active___Households_connected_for_water_only___unmetered">#REF!</definedName>
    <definedName name="Active___Innovation___Water_efficiency_funding___real.ADDN1">#REF!</definedName>
    <definedName name="Active___Innovation___Water_efficiency_funding___real.ADDN2">#REF!</definedName>
    <definedName name="Active___Innovation___Water_efficiency_funding___real.BR">#REF!</definedName>
    <definedName name="Active___Innovation___Water_efficiency_funding___real.WN">#REF!</definedName>
    <definedName name="Active___Innovation___Water_efficiency_funding___real.WR">#REF!</definedName>
    <definedName name="Active___Innovation___Water_efficiency_funding___real.WWN">#REF!</definedName>
    <definedName name="Active___Innovation_funding___real.ADDN1">#REF!</definedName>
    <definedName name="Active___Innovation_funding___real.ADDN2">#REF!</definedName>
    <definedName name="Active___Innovation_funding___real.BR">#REF!</definedName>
    <definedName name="Active___Innovation_funding___real.WN">#REF!</definedName>
    <definedName name="Active___Innovation_funding___real.WR">#REF!</definedName>
    <definedName name="Active___Innovation_funding___real.WWN">#REF!</definedName>
    <definedName name="Active___Interest_rate___Business___Active">#REF!</definedName>
    <definedName name="Active___Interest_rate___Residential">#REF!</definedName>
    <definedName name="Active___interest_rate_on_CPIH_index_linked_loans.ADDN1">#REF!</definedName>
    <definedName name="Active___interest_rate_on_CPIH_index_linked_loans.ADDN2">#REF!</definedName>
    <definedName name="Active___interest_rate_on_CPIH_index_linked_loans.BR">#REF!</definedName>
    <definedName name="Active___interest_rate_on_CPIH_index_linked_loans.WN">#REF!</definedName>
    <definedName name="Active___interest_rate_on_CPIH_index_linked_loans.WR">#REF!</definedName>
    <definedName name="Active___interest_rate_on_CPIH_index_linked_loans.WWN">#REF!</definedName>
    <definedName name="Active___interest_rate_on_fixed_rate_debt.ADDN1">#REF!</definedName>
    <definedName name="Active___interest_rate_on_fixed_rate_debt.ADDN2">#REF!</definedName>
    <definedName name="Active___interest_rate_on_fixed_rate_debt.BR">#REF!</definedName>
    <definedName name="Active___interest_rate_on_fixed_rate_debt.WN">#REF!</definedName>
    <definedName name="Active___interest_rate_on_fixed_rate_debt.WR">#REF!</definedName>
    <definedName name="Active___interest_rate_on_fixed_rate_debt.WWN">#REF!</definedName>
    <definedName name="Active___interest_rate_on_RPI_index_linked_loans.ADDN1">#REF!</definedName>
    <definedName name="Active___interest_rate_on_RPI_index_linked_loans.ADDN2">#REF!</definedName>
    <definedName name="Active___interest_rate_on_RPI_index_linked_loans.BR">#REF!</definedName>
    <definedName name="Active___interest_rate_on_RPI_index_linked_loans.WN">#REF!</definedName>
    <definedName name="Active___interest_rate_on_RPI_index_linked_loans.WR">#REF!</definedName>
    <definedName name="Active___interest_rate_on_RPI_index_linked_loans.WWN">#REF!</definedName>
    <definedName name="Active___Inventories_balance___control___nominal.ADDN1">#REF!</definedName>
    <definedName name="Active___Inventories_balance___control___nominal.ADDN2">#REF!</definedName>
    <definedName name="Active___Inventories_balance___control___nominal.BR">#REF!</definedName>
    <definedName name="Active___Inventories_balance___control___nominal.WN">#REF!</definedName>
    <definedName name="Active___Inventories_balance___control___nominal.WR">#REF!</definedName>
    <definedName name="Active___Inventories_balance___control___nominal.WWN">#REF!</definedName>
    <definedName name="Active___IRE_totex_adjustment_for_ACICR__Ofwat____nominal.ADDN1">#REF!</definedName>
    <definedName name="Active___IRE_totex_adjustment_for_ACICR__Ofwat____nominal.ADDN2">#REF!</definedName>
    <definedName name="Active___IRE_totex_adjustment_for_ACICR__Ofwat____nominal.BR">#REF!</definedName>
    <definedName name="Active___IRE_totex_adjustment_for_ACICR__Ofwat____nominal.WN">#REF!</definedName>
    <definedName name="Active___IRE_totex_adjustment_for_ACICR__Ofwat____nominal.WR">#REF!</definedName>
    <definedName name="Active___IRE_totex_adjustment_for_ACICR__Ofwat____nominal.WWN">#REF!</definedName>
    <definedName name="Active___IRE_totex_adjustment_for_ACICR__Ofwat____real.ADDN1">#REF!</definedName>
    <definedName name="Active___IRE_totex_adjustment_for_ACICR__Ofwat____real.ADDN2">#REF!</definedName>
    <definedName name="Active___IRE_totex_adjustment_for_ACICR__Ofwat____real.BR">#REF!</definedName>
    <definedName name="Active___IRE_totex_adjustment_for_ACICR__Ofwat____real.WN">#REF!</definedName>
    <definedName name="Active___IRE_totex_adjustment_for_ACICR__Ofwat____real.WR">#REF!</definedName>
    <definedName name="Active___IRE_totex_adjustment_for_ACICR__Ofwat____real.WWN">#REF!</definedName>
    <definedName name="Active___Long_term_CPI_H__assumed_percentage_increase">#REF!</definedName>
    <definedName name="Active___Measured_charge___business.ADDN1">#REF!</definedName>
    <definedName name="Active___Measured_charge___business.ADDN2">#REF!</definedName>
    <definedName name="Active___Measured_charge___business.BR">#REF!</definedName>
    <definedName name="Active___Measured_charge___business.WN">#REF!</definedName>
    <definedName name="Active___Measured_charge___business.WR">#REF!</definedName>
    <definedName name="Active___Measured_charge___business.WWN">#REF!</definedName>
    <definedName name="Active___Measured_charge___residential.ADDN1">#REF!</definedName>
    <definedName name="Active___Measured_charge___residential.ADDN2">#REF!</definedName>
    <definedName name="Active___Measured_charge___residential.BR">#REF!</definedName>
    <definedName name="Active___Measured_charge___residential.WN">#REF!</definedName>
    <definedName name="Active___Measured_charge___residential.WR">#REF!</definedName>
    <definedName name="Active___Measured_charge___residential.WWN">#REF!</definedName>
    <definedName name="Active___Movement_in_intangible_asset_and_investments_balance___control___nominal.ADDN1">#REF!</definedName>
    <definedName name="Active___Movement_in_intangible_asset_and_investments_balance___control___nominal.ADDN2">#REF!</definedName>
    <definedName name="Active___Movement_in_intangible_asset_and_investments_balance___control___nominal.BR">#REF!</definedName>
    <definedName name="Active___Movement_in_intangible_asset_and_investments_balance___control___nominal.WN">#REF!</definedName>
    <definedName name="Active___Movement_in_intangible_asset_and_investments_balance___control___nominal.WR">#REF!</definedName>
    <definedName name="Active___Movement_in_intangible_asset_and_investments_balance___control___nominal.WWN">#REF!</definedName>
    <definedName name="Active___Movement_in_other_liabilities___control___nominal.ADDN1">#REF!</definedName>
    <definedName name="Active___Movement_in_other_liabilities___control___nominal.ADDN2">#REF!</definedName>
    <definedName name="Active___Movement_in_other_liabilities___control___nominal.BR">#REF!</definedName>
    <definedName name="Active___Movement_in_other_liabilities___control___nominal.WN">#REF!</definedName>
    <definedName name="Active___Movement_in_other_liabilities___control___nominal.WR">#REF!</definedName>
    <definedName name="Active___Movement_in_other_liabilities___control___nominal.WWN">#REF!</definedName>
    <definedName name="Active___Movement_in_Pensions___control___nominal.ADDN1">#REF!</definedName>
    <definedName name="Active___Movement_in_Pensions___control___nominal.ADDN2">#REF!</definedName>
    <definedName name="Active___Movement_in_Pensions___control___nominal.BR">#REF!</definedName>
    <definedName name="Active___Movement_in_Pensions___control___nominal.WN">#REF!</definedName>
    <definedName name="Active___Movement_in_Pensions___control___nominal.WR">#REF!</definedName>
    <definedName name="Active___Movement_in_Pensions___control___nominal.WWN">#REF!</definedName>
    <definedName name="Active___Movement_in_provisions___control___nominal.ADDN1">#REF!</definedName>
    <definedName name="Active___Movement_in_provisions___control___nominal.ADDN2">#REF!</definedName>
    <definedName name="Active___Movement_in_provisions___control___nominal.BR">#REF!</definedName>
    <definedName name="Active___Movement_in_provisions___control___nominal.WN">#REF!</definedName>
    <definedName name="Active___Movement_in_provisions___control___nominal.WR">#REF!</definedName>
    <definedName name="Active___Movement_in_provisions___control___nominal.WWN">#REF!</definedName>
    <definedName name="Active___movement_in_trade_debtor___business___nominal">#REF!</definedName>
    <definedName name="Active___new_capital_expenditure___proportion_of_new_capital_expenditure_not_qualifying_for_capital_allowance_deductions.ADDN1">#REF!</definedName>
    <definedName name="Active___new_capital_expenditure___proportion_of_new_capital_expenditure_not_qualifying_for_capital_allowance_deductions.ADDN2">#REF!</definedName>
    <definedName name="Active___new_capital_expenditure___proportion_of_new_capital_expenditure_not_qualifying_for_capital_allowance_deductions.BR">#REF!</definedName>
    <definedName name="Active___new_capital_expenditure___proportion_of_new_capital_expenditure_not_qualifying_for_capital_allowance_deductions.WN">#REF!</definedName>
    <definedName name="Active___new_capital_expenditure___proportion_of_new_capital_expenditure_not_qualifying_for_capital_allowance_deductions.WR">#REF!</definedName>
    <definedName name="Active___new_capital_expenditure___proportion_of_new_capital_expenditure_not_qualifying_for_capital_allowance_deductions.WWN">#REF!</definedName>
    <definedName name="Active___New_capital_expenditure___proportion_of_new_capital_expenditure_qualifying_for_the_structures_and_buildings_pool___control.ADDN1">#REF!</definedName>
    <definedName name="Active___New_capital_expenditure___proportion_of_new_capital_expenditure_qualifying_for_the_structures_and_buildings_pool___control.ADDN2">#REF!</definedName>
    <definedName name="Active___New_capital_expenditure___proportion_of_new_capital_expenditure_qualifying_for_the_structures_and_buildings_pool___control.BR">#REF!</definedName>
    <definedName name="Active___New_capital_expenditure___proportion_of_new_capital_expenditure_qualifying_for_the_structures_and_buildings_pool___control.WN">#REF!</definedName>
    <definedName name="Active___New_capital_expenditure___proportion_of_new_capital_expenditure_qualifying_for_the_structures_and_buildings_pool___control.WR">#REF!</definedName>
    <definedName name="Active___New_capital_expenditure___proportion_of_new_capital_expenditure_qualifying_for_the_structures_and_buildings_pool___control.WWN">#REF!</definedName>
    <definedName name="Active___Non_price_control_income___principal_services___real.ADDN1">#REF!</definedName>
    <definedName name="Active___Non_price_control_income___principal_services___real.ADDN2">#REF!</definedName>
    <definedName name="Active___Non_price_control_income___principal_services___real.BR">#REF!</definedName>
    <definedName name="Active___Non_price_control_income___principal_services___real.WN">#REF!</definedName>
    <definedName name="Active___Non_price_control_income___principal_services___real.WR">#REF!</definedName>
    <definedName name="Active___Non_price_control_income___principal_services___real.WWN">#REF!</definedName>
    <definedName name="Active___Non_price_control_income___third_party_services___Bulk_supplies___contract_not_qualifying_for_water_trading_incentives___signed_before_1_April_2020___real.ADDN1">#REF!</definedName>
    <definedName name="Active___Non_price_control_income___third_party_services___Bulk_supplies___contract_not_qualifying_for_water_trading_incentives___signed_before_1_April_2020___real.ADDN2">#REF!</definedName>
    <definedName name="Active___Non_price_control_income___third_party_services___Bulk_supplies___contract_not_qualifying_for_water_trading_incentives___signed_before_1_April_2020___real.BR">#REF!</definedName>
    <definedName name="Active___Non_price_control_income___third_party_services___Bulk_supplies___contract_not_qualifying_for_water_trading_incentives___signed_before_1_April_2020___real.WN">#REF!</definedName>
    <definedName name="Active___Non_price_control_income___third_party_services___Bulk_supplies___contract_not_qualifying_for_water_trading_incentives___signed_before_1_April_2020___real.WR">#REF!</definedName>
    <definedName name="Active___Non_price_control_income___third_party_services___Bulk_supplies___contract_not_qualifying_for_water_trading_incentives___signed_before_1_April_2020___real.WWN">#REF!</definedName>
    <definedName name="Active___Non_price_control_income___third_party_services___Bulk_supplies___contract_qualifying_for_water_trading_incentives___on_or_after_1_April_2020___real.ADDN1">#REF!</definedName>
    <definedName name="Active___Non_price_control_income___third_party_services___Bulk_supplies___contract_qualifying_for_water_trading_incentives___on_or_after_1_April_2020___real.ADDN2">#REF!</definedName>
    <definedName name="Active___Non_price_control_income___third_party_services___Bulk_supplies___contract_qualifying_for_water_trading_incentives___on_or_after_1_April_2020___real.BR">#REF!</definedName>
    <definedName name="Active___Non_price_control_income___third_party_services___Bulk_supplies___contract_qualifying_for_water_trading_incentives___on_or_after_1_April_2020___real.WN">#REF!</definedName>
    <definedName name="Active___Non_price_control_income___third_party_services___Bulk_supplies___contract_qualifying_for_water_trading_incentives___on_or_after_1_April_2020___real.WR">#REF!</definedName>
    <definedName name="Active___Non_price_control_income___third_party_services___Bulk_supplies___contract_qualifying_for_water_trading_incentives___on_or_after_1_April_2020___real.WWN">#REF!</definedName>
    <definedName name="Active___Non_price_control_income___third_party_services___Bulk_supplies___General___real.ADDN1">#REF!</definedName>
    <definedName name="Active___Non_price_control_income___third_party_services___Bulk_supplies___General___real.ADDN2">#REF!</definedName>
    <definedName name="Active___Non_price_control_income___third_party_services___Bulk_supplies___General___real.BR">#REF!</definedName>
    <definedName name="Active___Non_price_control_income___third_party_services___Bulk_supplies___General___real.WN">#REF!</definedName>
    <definedName name="Active___Non_price_control_income___third_party_services___Bulk_supplies___General___real.WR">#REF!</definedName>
    <definedName name="Active___Non_price_control_income___third_party_services___Bulk_supplies___General___real.WWN">#REF!</definedName>
    <definedName name="Active___Non_price_control_income___third_party_services___other___real.ADDN1">#REF!</definedName>
    <definedName name="Active___Non_price_control_income___third_party_services___other___real.ADDN2">#REF!</definedName>
    <definedName name="Active___Non_price_control_income___third_party_services___other___real.BR">#REF!</definedName>
    <definedName name="Active___Non_price_control_income___third_party_services___other___real.WN">#REF!</definedName>
    <definedName name="Active___Non_price_control_income___third_party_services___other___real.WR">#REF!</definedName>
    <definedName name="Active___Non_price_control_income___third_party_services___other___real.WWN">#REF!</definedName>
    <definedName name="Active___Notional_target_gearing___control.ADDN1">#REF!</definedName>
    <definedName name="Active___Notional_target_gearing___control.ADDN2">#REF!</definedName>
    <definedName name="Active___Notional_target_gearing___control.BR">#REF!</definedName>
    <definedName name="Active___Notional_target_gearing___control.WN">#REF!</definedName>
    <definedName name="Active___Notional_target_gearing___control.WR">#REF!</definedName>
    <definedName name="Active___Notional_target_gearing___control.WWN">#REF!</definedName>
    <definedName name="Active___opening_business_debtors_measured___nominal">#REF!</definedName>
    <definedName name="Active___opening_business_debtors_unmeasured___nominal">#REF!</definedName>
    <definedName name="Active___Opening_business_retail_measured_advance_receipts___nominal">#REF!</definedName>
    <definedName name="Active___Opening_business_retail_unmeasured_advance_receipts___nominal">#REF!</definedName>
    <definedName name="Active___Opening_Called_up_share_capital_balance___control___nominal.ADDN1">#REF!</definedName>
    <definedName name="Active___Opening_Called_up_share_capital_balance___control___nominal.ADDN2">#REF!</definedName>
    <definedName name="Active___Opening_Called_up_share_capital_balance___control___nominal.BR">#REF!</definedName>
    <definedName name="Active___Opening_Called_up_share_capital_balance___control___nominal.WN">#REF!</definedName>
    <definedName name="Active___Opening_Called_up_share_capital_balance___control___nominal.WR">#REF!</definedName>
    <definedName name="Active___Opening_Called_up_share_capital_balance___control___nominal.WWN">#REF!</definedName>
    <definedName name="Active___Opening_Capex_creditors_balance___control___nominal.ADDN1">#REF!</definedName>
    <definedName name="Active___Opening_Capex_creditors_balance___control___nominal.ADDN2">#REF!</definedName>
    <definedName name="Active___Opening_Capex_creditors_balance___control___nominal.BR">#REF!</definedName>
    <definedName name="Active___Opening_Capex_creditors_balance___control___nominal.WN">#REF!</definedName>
    <definedName name="Active___Opening_Capex_creditors_balance___control___nominal.WR">#REF!</definedName>
    <definedName name="Active___Opening_Capex_creditors_balance___control___nominal.WWN">#REF!</definedName>
    <definedName name="Active___Opening_Capital_allowance_balance___main_rate_pool___new_capital_expenditure___control___nominal.ADDN1">#REF!</definedName>
    <definedName name="Active___Opening_Capital_allowance_balance___main_rate_pool___new_capital_expenditure___control___nominal.ADDN2">#REF!</definedName>
    <definedName name="Active___Opening_Capital_allowance_balance___main_rate_pool___new_capital_expenditure___control___nominal.BR">#REF!</definedName>
    <definedName name="Active___Opening_Capital_allowance_balance___main_rate_pool___new_capital_expenditure___control___nominal.WN">#REF!</definedName>
    <definedName name="Active___Opening_Capital_allowance_balance___main_rate_pool___new_capital_expenditure___control___nominal.WR">#REF!</definedName>
    <definedName name="Active___Opening_Capital_allowance_balance___main_rate_pool___new_capital_expenditure___control___nominal.WWN">#REF!</definedName>
    <definedName name="Active___Opening_Capital_allowance_balance___special_rate_pool___Capital_expenditure___control___nominal.ADDN1">#REF!</definedName>
    <definedName name="Active___Opening_Capital_allowance_balance___special_rate_pool___Capital_expenditure___control___nominal.ADDN2">#REF!</definedName>
    <definedName name="Active___Opening_Capital_allowance_balance___special_rate_pool___Capital_expenditure___control___nominal.BR">#REF!</definedName>
    <definedName name="Active___Opening_Capital_allowance_balance___special_rate_pool___Capital_expenditure___control___nominal.WN">#REF!</definedName>
    <definedName name="Active___Opening_Capital_allowance_balance___special_rate_pool___Capital_expenditure___control___nominal.WR">#REF!</definedName>
    <definedName name="Active___Opening_Capital_allowance_balance___special_rate_pool___Capital_expenditure___control___nominal.WWN">#REF!</definedName>
    <definedName name="Active___Opening_Capital_allowance_balance___structures_and_buildings_pool___Capital_expenditure___control___nominal.ADDN1">#REF!</definedName>
    <definedName name="Active___Opening_Capital_allowance_balance___structures_and_buildings_pool___Capital_expenditure___control___nominal.ADDN2">#REF!</definedName>
    <definedName name="Active___Opening_Capital_allowance_balance___structures_and_buildings_pool___Capital_expenditure___control___nominal.BR">#REF!</definedName>
    <definedName name="Active___Opening_Capital_allowance_balance___structures_and_buildings_pool___Capital_expenditure___control___nominal.WN">#REF!</definedName>
    <definedName name="Active___Opening_Capital_allowance_balance___structures_and_buildings_pool___Capital_expenditure___control___nominal.WR">#REF!</definedName>
    <definedName name="Active___Opening_Capital_allowance_balance___structures_and_buildings_pool___Capital_expenditure___control___nominal.WWN">#REF!</definedName>
    <definedName name="Active___Opening_cash_balance___Appointee___nominal">#REF!</definedName>
    <definedName name="Active___opening_current_tax_liabilities___control___nominal.ADDN1">#REF!</definedName>
    <definedName name="Active___opening_current_tax_liabilities___control___nominal.ADDN2">#REF!</definedName>
    <definedName name="Active___opening_current_tax_liabilities___control___nominal.BR">#REF!</definedName>
    <definedName name="Active___opening_current_tax_liabilities___control___nominal.WN">#REF!</definedName>
    <definedName name="Active___opening_current_tax_liabilities___control___nominal.WR">#REF!</definedName>
    <definedName name="Active___opening_current_tax_liabilities___control___nominal.WWN">#REF!</definedName>
    <definedName name="Active___Opening_Deferred_tax_balance___control___nominal.ADDN1">#REF!</definedName>
    <definedName name="Active___Opening_Deferred_tax_balance___control___nominal.ADDN2">#REF!</definedName>
    <definedName name="Active___Opening_Deferred_tax_balance___control___nominal.BR">#REF!</definedName>
    <definedName name="Active___Opening_Deferred_tax_balance___control___nominal.WN">#REF!</definedName>
    <definedName name="Active___Opening_Deferred_tax_balance___control___nominal.WR">#REF!</definedName>
    <definedName name="Active___Opening_Deferred_tax_balance___control___nominal.WWN">#REF!</definedName>
    <definedName name="Active___Opening_Dividend_cashflow_balance___control___nominal.ADDN1">#REF!</definedName>
    <definedName name="Active___Opening_Dividend_cashflow_balance___control___nominal.ADDN2">#REF!</definedName>
    <definedName name="Active___Opening_Dividend_cashflow_balance___control___nominal.BR">#REF!</definedName>
    <definedName name="Active___Opening_Dividend_cashflow_balance___control___nominal.WN">#REF!</definedName>
    <definedName name="Active___Opening_Dividend_cashflow_balance___control___nominal.WR">#REF!</definedName>
    <definedName name="Active___Opening_Dividend_cashflow_balance___control___nominal.WWN">#REF!</definedName>
    <definedName name="Active___Opening_Dividend_creditors_balance___control___nominal.ADDN1">#REF!</definedName>
    <definedName name="Active___Opening_Dividend_creditors_balance___control___nominal.ADDN2">#REF!</definedName>
    <definedName name="Active___Opening_Dividend_creditors_balance___control___nominal.BR">#REF!</definedName>
    <definedName name="Active___Opening_Dividend_creditors_balance___control___nominal.WN">#REF!</definedName>
    <definedName name="Active___Opening_Dividend_creditors_balance___control___nominal.WR">#REF!</definedName>
    <definedName name="Active___Opening_Dividend_creditors_balance___control___nominal.WWN">#REF!</definedName>
    <definedName name="Active___Opening_household_measured_advance_receipts___nominal">#REF!</definedName>
    <definedName name="Active___Opening_household_unmeasured_advance_receipts___nominal">#REF!</definedName>
    <definedName name="Active___opening_Intangible_asset_and_investments_balance___control___nominal.ADDN1">#REF!</definedName>
    <definedName name="Active___opening_Intangible_asset_and_investments_balance___control___nominal.ADDN2">#REF!</definedName>
    <definedName name="Active___opening_Intangible_asset_and_investments_balance___control___nominal.BR">#REF!</definedName>
    <definedName name="Active___opening_Intangible_asset_and_investments_balance___control___nominal.WN">#REF!</definedName>
    <definedName name="Active___opening_Intangible_asset_and_investments_balance___control___nominal.WR">#REF!</definedName>
    <definedName name="Active___opening_Intangible_asset_and_investments_balance___control___nominal.WWN">#REF!</definedName>
    <definedName name="Active___Opening_Non_distributable_reserves_balance___control___nominal.ADDN1">#REF!</definedName>
    <definedName name="Active___Opening_Non_distributable_reserves_balance___control___nominal.ADDN2">#REF!</definedName>
    <definedName name="Active___Opening_Non_distributable_reserves_balance___control___nominal.BR">#REF!</definedName>
    <definedName name="Active___Opening_Non_distributable_reserves_balance___control___nominal.WN">#REF!</definedName>
    <definedName name="Active___Opening_Non_distributable_reserves_balance___control___nominal.WR">#REF!</definedName>
    <definedName name="Active___Opening_Non_distributable_reserves_balance___control___nominal.WWN">#REF!</definedName>
    <definedName name="Active___Opening_Other_creditors_balance___control___nominal.ADDN1">#REF!</definedName>
    <definedName name="Active___Opening_Other_creditors_balance___control___nominal.ADDN2">#REF!</definedName>
    <definedName name="Active___Opening_Other_creditors_balance___control___nominal.BR">#REF!</definedName>
    <definedName name="Active___Opening_Other_creditors_balance___control___nominal.WN">#REF!</definedName>
    <definedName name="Active___Opening_Other_creditors_balance___control___nominal.WR">#REF!</definedName>
    <definedName name="Active___Opening_Other_creditors_balance___control___nominal.WWN">#REF!</definedName>
    <definedName name="Active___Opening_Other_debtors_balance___control___nominal.ADDN1">#REF!</definedName>
    <definedName name="Active___Opening_Other_debtors_balance___control___nominal.ADDN2">#REF!</definedName>
    <definedName name="Active___Opening_Other_debtors_balance___control___nominal.BR">#REF!</definedName>
    <definedName name="Active___Opening_Other_debtors_balance___control___nominal.WN">#REF!</definedName>
    <definedName name="Active___Opening_Other_debtors_balance___control___nominal.WR">#REF!</definedName>
    <definedName name="Active___Opening_Other_debtors_balance___control___nominal.WWN">#REF!</definedName>
    <definedName name="Active___Opening_Other_liabilities_balance___control___nominal.ADDN1">#REF!</definedName>
    <definedName name="Active___Opening_Other_liabilities_balance___control___nominal.ADDN2">#REF!</definedName>
    <definedName name="Active___Opening_Other_liabilities_balance___control___nominal.BR">#REF!</definedName>
    <definedName name="Active___Opening_Other_liabilities_balance___control___nominal.WN">#REF!</definedName>
    <definedName name="Active___Opening_Other_liabilities_balance___control___nominal.WR">#REF!</definedName>
    <definedName name="Active___Opening_Other_liabilities_balance___control___nominal.WWN">#REF!</definedName>
    <definedName name="Active___Opening_Provisions_balance___control___nominal.ADDN1">#REF!</definedName>
    <definedName name="Active___Opening_Provisions_balance___control___nominal.ADDN2">#REF!</definedName>
    <definedName name="Active___Opening_Provisions_balance___control___nominal.BR">#REF!</definedName>
    <definedName name="Active___Opening_Provisions_balance___control___nominal.WN">#REF!</definedName>
    <definedName name="Active___Opening_Provisions_balance___control___nominal.WR">#REF!</definedName>
    <definedName name="Active___Opening_Provisions_balance___control___nominal.WWN">#REF!</definedName>
    <definedName name="Active___Opening_retained_cash_balance___Business___nominal">#REF!</definedName>
    <definedName name="Active___Opening_retained_cash_balance___Residential___nominal">#REF!</definedName>
    <definedName name="Active___Opening_retained_cash_balance___Retail___nominal">#REF!</definedName>
    <definedName name="Active___Opening_retained_earnings_balance___Business___nominal">#REF!</definedName>
    <definedName name="Active___opening_retained_earnings_balance___control___nominal.ADDN1">#REF!</definedName>
    <definedName name="Active___opening_retained_earnings_balance___control___nominal.ADDN2">#REF!</definedName>
    <definedName name="Active___opening_retained_earnings_balance___control___nominal.BR">#REF!</definedName>
    <definedName name="Active___opening_retained_earnings_balance___control___nominal.WN">#REF!</definedName>
    <definedName name="Active___opening_retained_earnings_balance___control___nominal.WR">#REF!</definedName>
    <definedName name="Active___opening_retained_earnings_balance___control___nominal.WWN">#REF!</definedName>
    <definedName name="Active___opening_retained_earnings_balance___Retail___nominal">#REF!</definedName>
    <definedName name="Active___opening_retained_earnings_balance___wholesale___nominal">#REF!</definedName>
    <definedName name="Active___Opening_Retirement_benefit_asset____liabilities__balance___control___nominal.ADDN1">#REF!</definedName>
    <definedName name="Active___Opening_Retirement_benefit_asset____liabilities__balance___control___nominal.ADDN2">#REF!</definedName>
    <definedName name="Active___Opening_Retirement_benefit_asset____liabilities__balance___control___nominal.BR">#REF!</definedName>
    <definedName name="Active___Opening_Retirement_benefit_asset____liabilities__balance___control___nominal.WN">#REF!</definedName>
    <definedName name="Active___Opening_Retirement_benefit_asset____liabilities__balance___control___nominal.WR">#REF!</definedName>
    <definedName name="Active___Opening_Retirement_benefit_asset____liabilities__balance___control___nominal.WWN">#REF!</definedName>
    <definedName name="Active___opening_Tax_loss_balance___wholesale___nominal.ADDN1">#REF!</definedName>
    <definedName name="Active___opening_Tax_loss_balance___wholesale___nominal.ADDN2">#REF!</definedName>
    <definedName name="Active___opening_Tax_loss_balance___wholesale___nominal.BR">#REF!</definedName>
    <definedName name="Active___opening_Tax_loss_balance___wholesale___nominal.WN">#REF!</definedName>
    <definedName name="Active___opening_Tax_loss_balance___wholesale___nominal.WR">#REF!</definedName>
    <definedName name="Active___opening_Tax_loss_balance___wholesale___nominal.WWN">#REF!</definedName>
    <definedName name="Active___Opening_trade_and_other_payables___Wholesale_creditors___business_retail___nominal">#REF!</definedName>
    <definedName name="Active___Opening_Trade_creditors_balance___control___nominal.ADDN1">#REF!</definedName>
    <definedName name="Active___Opening_Trade_creditors_balance___control___nominal.ADDN2">#REF!</definedName>
    <definedName name="Active___Opening_Trade_creditors_balance___control___nominal.BR">#REF!</definedName>
    <definedName name="Active___Opening_Trade_creditors_balance___control___nominal.WN">#REF!</definedName>
    <definedName name="Active___Opening_Trade_creditors_balance___control___nominal.WR">#REF!</definedName>
    <definedName name="Active___Opening_Trade_creditors_balance___control___nominal.WWN">#REF!</definedName>
    <definedName name="Active___Opening_Trade_debtors_balance___control___nominal.ADDN1">#REF!</definedName>
    <definedName name="Active___Opening_Trade_debtors_balance___control___nominal.ADDN2">#REF!</definedName>
    <definedName name="Active___Opening_Trade_debtors_balance___control___nominal.BR">#REF!</definedName>
    <definedName name="Active___Opening_Trade_debtors_balance___control___nominal.WN">#REF!</definedName>
    <definedName name="Active___Opening_Trade_debtors_balance___control___nominal.WR">#REF!</definedName>
    <definedName name="Active___Opening_Trade_debtors_balance___control___nominal.WWN">#REF!</definedName>
    <definedName name="Active___operating_costs_associated_with_equity_issuance___real.ADDN1">#REF!</definedName>
    <definedName name="Active___operating_costs_associated_with_equity_issuance___real.ADDN2">#REF!</definedName>
    <definedName name="Active___operating_costs_associated_with_equity_issuance___real.BR">#REF!</definedName>
    <definedName name="Active___operating_costs_associated_with_equity_issuance___real.WN">#REF!</definedName>
    <definedName name="Active___operating_costs_associated_with_equity_issuance___real.WR">#REF!</definedName>
    <definedName name="Active___operating_costs_associated_with_equity_issuance___real.WWN">#REF!</definedName>
    <definedName name="Active___Ordinary_dividend_override___nominal">#REF!</definedName>
    <definedName name="Active___Ordinary_shares_issued___control___nominal.ADDN1">#REF!</definedName>
    <definedName name="Active___Ordinary_shares_issued___control___nominal.ADDN2">#REF!</definedName>
    <definedName name="Active___Ordinary_shares_issued___control___nominal.BR">#REF!</definedName>
    <definedName name="Active___Ordinary_shares_issued___control___nominal.WN">#REF!</definedName>
    <definedName name="Active___Ordinary_shares_issued___control___nominal.WR">#REF!</definedName>
    <definedName name="Active___Ordinary_shares_issued___control___nominal.WWN">#REF!</definedName>
    <definedName name="Active___Other_adjustments_to_taxable_profits___control___nominal.ADDN1">#REF!</definedName>
    <definedName name="Active___Other_adjustments_to_taxable_profits___control___nominal.ADDN2">#REF!</definedName>
    <definedName name="Active___Other_adjustments_to_taxable_profits___control___nominal.BR">#REF!</definedName>
    <definedName name="Active___Other_adjustments_to_taxable_profits___control___nominal.WN">#REF!</definedName>
    <definedName name="Active___Other_adjustments_to_taxable_profits___control___nominal.WR">#REF!</definedName>
    <definedName name="Active___Other_adjustments_to_taxable_profits___control___nominal.WWN">#REF!</definedName>
    <definedName name="Active___Other_creditors_target_balance___control___nominal.ADDN1">#REF!</definedName>
    <definedName name="Active___Other_creditors_target_balance___control___nominal.ADDN2">#REF!</definedName>
    <definedName name="Active___Other_creditors_target_balance___control___nominal.BR">#REF!</definedName>
    <definedName name="Active___Other_creditors_target_balance___control___nominal.WN">#REF!</definedName>
    <definedName name="Active___Other_creditors_target_balance___control___nominal.WR">#REF!</definedName>
    <definedName name="Active___Other_creditors_target_balance___control___nominal.WWN">#REF!</definedName>
    <definedName name="Active___other_debtors_target_balance___control___nominal.ADDN1">#REF!</definedName>
    <definedName name="Active___other_debtors_target_balance___control___nominal.ADDN2">#REF!</definedName>
    <definedName name="Active___other_debtors_target_balance___control___nominal.BR">#REF!</definedName>
    <definedName name="Active___other_debtors_target_balance___control___nominal.WN">#REF!</definedName>
    <definedName name="Active___other_debtors_target_balance___control___nominal.WR">#REF!</definedName>
    <definedName name="Active___other_debtors_target_balance___control___nominal.WWN">#REF!</definedName>
    <definedName name="Active___Other_operating_income___real.ADDN1">#REF!</definedName>
    <definedName name="Active___Other_operating_income___real.ADDN2">#REF!</definedName>
    <definedName name="Active___Other_operating_income___real.BR">#REF!</definedName>
    <definedName name="Active___Other_operating_income___real.WN">#REF!</definedName>
    <definedName name="Active___Other_operating_income___real.WR">#REF!</definedName>
    <definedName name="Active___Other_operating_income___real.WWN">#REF!</definedName>
    <definedName name="Active___Other_price_control_income___Third_party_revenue___real.ADDN1">#REF!</definedName>
    <definedName name="Active___Other_price_control_income___Third_party_revenue___real.ADDN2">#REF!</definedName>
    <definedName name="Active___Other_price_control_income___Third_party_revenue___real.BR">#REF!</definedName>
    <definedName name="Active___Other_price_control_income___Third_party_revenue___real.WN">#REF!</definedName>
    <definedName name="Active___Other_price_control_income___Third_party_revenue___real.WR">#REF!</definedName>
    <definedName name="Active___Other_price_control_income___Third_party_revenue___real.WWN">#REF!</definedName>
    <definedName name="Active___Other_taxable_income___Amortisation_on_grants_and_contributions___control___nominal.ADDN1">#REF!</definedName>
    <definedName name="Active___Other_taxable_income___Amortisation_on_grants_and_contributions___control___nominal.ADDN2">#REF!</definedName>
    <definedName name="Active___Other_taxable_income___Amortisation_on_grants_and_contributions___control___nominal.BR">#REF!</definedName>
    <definedName name="Active___Other_taxable_income___Amortisation_on_grants_and_contributions___control___nominal.WN">#REF!</definedName>
    <definedName name="Active___Other_taxable_income___Amortisation_on_grants_and_contributions___control___nominal.WR">#REF!</definedName>
    <definedName name="Active___Other_taxable_income___Amortisation_on_grants_and_contributions___control___nominal.WWN">#REF!</definedName>
    <definedName name="Active___Other_taxable_income___Grants_and_contributions_taxable_on_receipt___control___nominal.ADDN1">#REF!</definedName>
    <definedName name="Active___Other_taxable_income___Grants_and_contributions_taxable_on_receipt___control___nominal.ADDN2">#REF!</definedName>
    <definedName name="Active___Other_taxable_income___Grants_and_contributions_taxable_on_receipt___control___nominal.BR">#REF!</definedName>
    <definedName name="Active___Other_taxable_income___Grants_and_contributions_taxable_on_receipt___control___nominal.WN">#REF!</definedName>
    <definedName name="Active___Other_taxable_income___Grants_and_contributions_taxable_on_receipt___control___nominal.WR">#REF!</definedName>
    <definedName name="Active___Other_taxable_income___Grants_and_contributions_taxable_on_receipt___control___nominal.WWN">#REF!</definedName>
    <definedName name="Active___overdraft_interest_rate.ADDN1">#REF!</definedName>
    <definedName name="Active___overdraft_interest_rate.ADDN2">#REF!</definedName>
    <definedName name="Active___overdraft_interest_rate.BR">#REF!</definedName>
    <definedName name="Active___overdraft_interest_rate.WN">#REF!</definedName>
    <definedName name="Active___overdraft_interest_rate.WR">#REF!</definedName>
    <definedName name="Active___overdraft_interest_rate.WWN">#REF!</definedName>
    <definedName name="Active___P_L_expenditure_not_allowable_as_a_deduction_from_taxable_trading_profits___control___nominal.ADDN1">#REF!</definedName>
    <definedName name="Active___P_L_expenditure_not_allowable_as_a_deduction_from_taxable_trading_profits___control___nominal.ADDN2">#REF!</definedName>
    <definedName name="Active___P_L_expenditure_not_allowable_as_a_deduction_from_taxable_trading_profits___control___nominal.BR">#REF!</definedName>
    <definedName name="Active___P_L_expenditure_not_allowable_as_a_deduction_from_taxable_trading_profits___control___nominal.WN">#REF!</definedName>
    <definedName name="Active___P_L_expenditure_not_allowable_as_a_deduction_from_taxable_trading_profits___control___nominal.WR">#REF!</definedName>
    <definedName name="Active___P_L_expenditure_not_allowable_as_a_deduction_from_taxable_trading_profits___control___nominal.WWN">#REF!</definedName>
    <definedName name="Active___P_L_expenditure_relating_to_renewals_not_allowable_as_a_deduction_from_taxable_trading_profits___control___nominal.ADDN1">#REF!</definedName>
    <definedName name="Active___P_L_expenditure_relating_to_renewals_not_allowable_as_a_deduction_from_taxable_trading_profits___control___nominal.ADDN2">#REF!</definedName>
    <definedName name="Active___P_L_expenditure_relating_to_renewals_not_allowable_as_a_deduction_from_taxable_trading_profits___control___nominal.BR">#REF!</definedName>
    <definedName name="Active___P_L_expenditure_relating_to_renewals_not_allowable_as_a_deduction_from_taxable_trading_profits___control___nominal.WN">#REF!</definedName>
    <definedName name="Active___P_L_expenditure_relating_to_renewals_not_allowable_as_a_deduction_from_taxable_trading_profits___control___nominal.WR">#REF!</definedName>
    <definedName name="Active___P_L_expenditure_relating_to_renewals_not_allowable_as_a_deduction_from_taxable_trading_profits___control___nominal.WWN">#REF!</definedName>
    <definedName name="Active___PAYG_rate___Total_PAYG_rate.ADDN1">#REF!</definedName>
    <definedName name="Active___PAYG_rate___Total_PAYG_rate.ADDN2">#REF!</definedName>
    <definedName name="Active___PAYG_rate___Total_PAYG_rate.BR">#REF!</definedName>
    <definedName name="Active___PAYG_rate___Total_PAYG_rate.WN">#REF!</definedName>
    <definedName name="Active___PAYG_rate___Total_PAYG_rate.WR">#REF!</definedName>
    <definedName name="Active___PAYG_rate___Total_PAYG_rate.WWN">#REF!</definedName>
    <definedName name="Active___Pension_deficit_recovery____real.ADDN1">#REF!</definedName>
    <definedName name="Active___Pension_deficit_recovery____real.ADDN2">#REF!</definedName>
    <definedName name="Active___Pension_deficit_recovery____real.BR">#REF!</definedName>
    <definedName name="Active___Pension_deficit_recovery____real.WN">#REF!</definedName>
    <definedName name="Active___Pension_deficit_recovery____real.WR">#REF!</definedName>
    <definedName name="Active___Pension_deficit_recovery____real.WWN">#REF!</definedName>
    <definedName name="Active___Percentage_earnings_distributed_as_dividends">#REF!</definedName>
    <definedName name="Active___Post_financeability_adjustments_eligible_for_tax_uplift___real.ADDN1">#REF!</definedName>
    <definedName name="Active___Post_financeability_adjustments_eligible_for_tax_uplift___real.ADDN2">#REF!</definedName>
    <definedName name="Active___Post_financeability_adjustments_eligible_for_tax_uplift___real.BR">#REF!</definedName>
    <definedName name="Active___Post_financeability_adjustments_eligible_for_tax_uplift___real.WN">#REF!</definedName>
    <definedName name="Active___Post_financeability_adjustments_eligible_for_tax_uplift___real.WR">#REF!</definedName>
    <definedName name="Active___Post_financeability_adjustments_eligible_for_tax_uplift___real.WWN">#REF!</definedName>
    <definedName name="Active___Post_financeability_adjustments_not_eligible_for_tax_uplift___real.ADDN1">#REF!</definedName>
    <definedName name="Active___Post_financeability_adjustments_not_eligible_for_tax_uplift___real.ADDN2">#REF!</definedName>
    <definedName name="Active___Post_financeability_adjustments_not_eligible_for_tax_uplift___real.BR">#REF!</definedName>
    <definedName name="Active___Post_financeability_adjustments_not_eligible_for_tax_uplift___real.WN">#REF!</definedName>
    <definedName name="Active___Post_financeability_adjustments_not_eligible_for_tax_uplift___real.WR">#REF!</definedName>
    <definedName name="Active___Post_financeability_adjustments_not_eligible_for_tax_uplift___real.WWN">#REF!</definedName>
    <definedName name="Active___Pre_2020_RCV_opening_balance___real.ADDN1">#REF!</definedName>
    <definedName name="Active___Pre_2020_RCV_opening_balance___real.ADDN2">#REF!</definedName>
    <definedName name="Active___Pre_2020_RCV_opening_balance___real.BR">#REF!</definedName>
    <definedName name="Active___Pre_2020_RCV_opening_balance___real.WN">#REF!</definedName>
    <definedName name="Active___Pre_2020_RCV_opening_balance___real.WR">#REF!</definedName>
    <definedName name="Active___Pre_2020_RCV_opening_balance___real.WWN">#REF!</definedName>
    <definedName name="Active___Pre_2025_RCV_Run_off_rate.ADDN1">#REF!</definedName>
    <definedName name="Active___Pre_2025_RCV_Run_off_rate.ADDN2">#REF!</definedName>
    <definedName name="Active___Pre_2025_RCV_Run_off_rate.BR">#REF!</definedName>
    <definedName name="Active___Pre_2025_RCV_Run_off_rate.WN">#REF!</definedName>
    <definedName name="Active___Pre_2025_RCV_Run_off_rate.WR">#REF!</definedName>
    <definedName name="Active___Pre_2025_RCV_Run_off_rate.WWN">#REF!</definedName>
    <definedName name="Active___Price_control_income___third_party_services___Rechargeable_works___real.ADDN1">#REF!</definedName>
    <definedName name="Active___Price_control_income___third_party_services___Rechargeable_works___real.ADDN2">#REF!</definedName>
    <definedName name="Active___Price_control_income___third_party_services___Rechargeable_works___real.BR">#REF!</definedName>
    <definedName name="Active___Price_control_income___third_party_services___Rechargeable_works___real.WN">#REF!</definedName>
    <definedName name="Active___Price_control_income___third_party_services___Rechargeable_works___real.WR">#REF!</definedName>
    <definedName name="Active___Price_control_income___third_party_services___Rechargeable_works___real.WWN">#REF!</definedName>
    <definedName name="Active___Prior_period_company_residential_apportionment">#REF!</definedName>
    <definedName name="Active___Proportion_of_capitalised_revenue_expenditure__infra___non_infra_.ADDN1">#REF!</definedName>
    <definedName name="Active___Proportion_of_capitalised_revenue_expenditure__infra___non_infra_.ADDN2">#REF!</definedName>
    <definedName name="Active___Proportion_of_capitalised_revenue_expenditure__infra___non_infra_.BR">#REF!</definedName>
    <definedName name="Active___Proportion_of_capitalised_revenue_expenditure__infra___non_infra_.WN">#REF!</definedName>
    <definedName name="Active___Proportion_of_capitalised_revenue_expenditure__infra___non_infra_.WR">#REF!</definedName>
    <definedName name="Active___Proportion_of_capitalised_revenue_expenditure__infra___non_infra_.WWN">#REF!</definedName>
    <definedName name="Active___proportion_of_new_capital_expenditure_qualifying_for_a_full_deduction.ADDN1">#REF!</definedName>
    <definedName name="Active___proportion_of_new_capital_expenditure_qualifying_for_a_full_deduction.ADDN2">#REF!</definedName>
    <definedName name="Active___proportion_of_new_capital_expenditure_qualifying_for_a_full_deduction.BR">#REF!</definedName>
    <definedName name="Active___proportion_of_new_capital_expenditure_qualifying_for_a_full_deduction.WN">#REF!</definedName>
    <definedName name="Active___proportion_of_new_capital_expenditure_qualifying_for_a_full_deduction.WR">#REF!</definedName>
    <definedName name="Active___proportion_of_new_capital_expenditure_qualifying_for_a_full_deduction.WWN">#REF!</definedName>
    <definedName name="Active___Proportion_of_new_capital_expenditure_qualifying_for_high_level_deduction_main_rate_pool.ADDN1">#REF!</definedName>
    <definedName name="Active___Proportion_of_new_capital_expenditure_qualifying_for_high_level_deduction_main_rate_pool.ADDN2">#REF!</definedName>
    <definedName name="Active___Proportion_of_new_capital_expenditure_qualifying_for_high_level_deduction_main_rate_pool.BR">#REF!</definedName>
    <definedName name="Active___Proportion_of_new_capital_expenditure_qualifying_for_high_level_deduction_main_rate_pool.WN">#REF!</definedName>
    <definedName name="Active___Proportion_of_new_capital_expenditure_qualifying_for_high_level_deduction_main_rate_pool.WR">#REF!</definedName>
    <definedName name="Active___Proportion_of_new_capital_expenditure_qualifying_for_high_level_deduction_main_rate_pool.WWN">#REF!</definedName>
    <definedName name="Active___Proportion_of_new_capital_expenditure_qualifying_for_high_level_deduction_special_rate_pool.ADDN1">#REF!</definedName>
    <definedName name="Active___Proportion_of_new_capital_expenditure_qualifying_for_high_level_deduction_special_rate_pool.ADDN2">#REF!</definedName>
    <definedName name="Active___Proportion_of_new_capital_expenditure_qualifying_for_high_level_deduction_special_rate_pool.BR">#REF!</definedName>
    <definedName name="Active___Proportion_of_new_capital_expenditure_qualifying_for_high_level_deduction_special_rate_pool.WN">#REF!</definedName>
    <definedName name="Active___Proportion_of_new_capital_expenditure_qualifying_for_high_level_deduction_special_rate_pool.WR">#REF!</definedName>
    <definedName name="Active___Proportion_of_new_capital_expenditure_qualifying_for_high_level_deduction_special_rate_pool.WWN">#REF!</definedName>
    <definedName name="Active___Proportion_of_new_capital_expenditure_qualifying_for_high_level_deduction_structures_and_buildings_rate_pool.ADDN1">#REF!</definedName>
    <definedName name="Active___Proportion_of_new_capital_expenditure_qualifying_for_high_level_deduction_structures_and_buildings_rate_pool.ADDN2">#REF!</definedName>
    <definedName name="Active___Proportion_of_new_capital_expenditure_qualifying_for_high_level_deduction_structures_and_buildings_rate_pool.BR">#REF!</definedName>
    <definedName name="Active___Proportion_of_new_capital_expenditure_qualifying_for_high_level_deduction_structures_and_buildings_rate_pool.WN">#REF!</definedName>
    <definedName name="Active___Proportion_of_new_capital_expenditure_qualifying_for_high_level_deduction_structures_and_buildings_rate_pool.WR">#REF!</definedName>
    <definedName name="Active___Proportion_of_new_capital_expenditure_qualifying_for_high_level_deduction_structures_and_buildings_rate_pool.WWN">#REF!</definedName>
    <definedName name="Active___Proportion_of_RPI_linked_debt">#REF!</definedName>
    <definedName name="Active___proportion_of_taxable_profits_available_for_tax_loss_utilisation">#REF!</definedName>
    <definedName name="Active___QAA_reward__penalty____real.ADDN1">#REF!</definedName>
    <definedName name="Active___QAA_reward__penalty____real.ADDN2">#REF!</definedName>
    <definedName name="Active___QAA_reward__penalty____real.BR">#REF!</definedName>
    <definedName name="Active___QAA_reward__penalty____real.WN">#REF!</definedName>
    <definedName name="Active___QAA_reward__penalty____real.WR">#REF!</definedName>
    <definedName name="Active___QAA_reward__penalty____real.WWN">#REF!</definedName>
    <definedName name="Active___real_dividend_growth">#REF!</definedName>
    <definedName name="Active___Reprofiling_revenue___real.ADDN1">#REF!</definedName>
    <definedName name="Active___Reprofiling_revenue___real.ADDN2">#REF!</definedName>
    <definedName name="Active___Reprofiling_revenue___real.BR">#REF!</definedName>
    <definedName name="Active___Reprofiling_revenue___real.WN">#REF!</definedName>
    <definedName name="Active___Reprofiling_revenue___real.WR">#REF!</definedName>
    <definedName name="Active___Reprofiling_revenue___real.WWN">#REF!</definedName>
    <definedName name="Active___Residential_net_margin_for_company">#REF!</definedName>
    <definedName name="Active___Residential_Retail_allowed_depreciation__post_efficiency_challenge_and_adjustments____real">#REF!</definedName>
    <definedName name="Active___Residential_retail_costs__opex_plus_depn__exc_3rd_party_services____measured___Wastewater_only___nominal">#REF!</definedName>
    <definedName name="Active___Residential_retail_costs__opex_plus_depn__exc_3rd_party_services____measured___Water_only___nominal">#REF!</definedName>
    <definedName name="Active___Residential_retail_costs__opex_plus_depn__exc_3rd_party_services____unmeasured___Wastewater_only___nominal">#REF!</definedName>
    <definedName name="Active___Residential_retail_costs__opex_plus_depn__exc_3rd_party_services____unmeasured___Water_only___nominal">#REF!</definedName>
    <definedName name="Active___Residential_retail_revenue_adjustment___real">#REF!</definedName>
    <definedName name="Active___Retail___Corporation_tax_creditor_b_f___nominal">#REF!</definedName>
    <definedName name="Active___Retail___Retail_creditor_months__Payment_terms___Business_retail_pays_wholesaler_in_arrears__advance_">#REF!</definedName>
    <definedName name="Active___Retail___Retail_creditor_months__Payment_terms___Residential_retail_pays_wholesaler_in_arrears__advance_">#REF!</definedName>
    <definedName name="Active___Retirement_benefit_asset____liability__balance___Business___nominal">#REF!</definedName>
    <definedName name="Active___Retirement_benefit_asset____liability__balance___Residential___nominal">#REF!</definedName>
    <definedName name="Active___Run_off_rate_for_Post_2025_RCV.ADDN1">#REF!</definedName>
    <definedName name="Active___Run_off_rate_for_Post_2025_RCV.ADDN2">#REF!</definedName>
    <definedName name="Active___Run_off_rate_for_Post_2025_RCV.BR">#REF!</definedName>
    <definedName name="Active___Run_off_rate_for_Post_2025_RCV.WN">#REF!</definedName>
    <definedName name="Active___Run_off_rate_for_Post_2025_RCV.WR">#REF!</definedName>
    <definedName name="Active___Run_off_rate_for_Post_2025_RCV.WWN">#REF!</definedName>
    <definedName name="Active___Statutory_Corporation_tax_rate">#REF!</definedName>
    <definedName name="Active___Tariff_Band___Forecast_allocated_wholesale_charge___nominal.1">#REF!</definedName>
    <definedName name="Active___Tariff_Band___Forecast_allocated_wholesale_charge___nominal.2">#REF!</definedName>
    <definedName name="Active___Tariff_Band___Forecast_allocated_wholesale_charge___nominal.3">#REF!</definedName>
    <definedName name="Active___tariff_band___net_margin_percentage.1">#REF!</definedName>
    <definedName name="Active___tariff_band___net_margin_percentage.2">#REF!</definedName>
    <definedName name="Active___tariff_band___net_margin_percentage.3">#REF!</definedName>
    <definedName name="Active___Tariff_Band___Number_of_customers___Tariff_Band.1">#REF!</definedName>
    <definedName name="Active___Tariff_Band___Number_of_customers___Tariff_Band.2">#REF!</definedName>
    <definedName name="Active___Tariff_Band___Number_of_customers___Tariff_Band.3">#REF!</definedName>
    <definedName name="Active___tax_cashflow_initial_balance___wholesale___nominal.ADDN1">#REF!</definedName>
    <definedName name="Active___tax_cashflow_initial_balance___wholesale___nominal.ADDN2">#REF!</definedName>
    <definedName name="Active___tax_cashflow_initial_balance___wholesale___nominal.BR">#REF!</definedName>
    <definedName name="Active___tax_cashflow_initial_balance___wholesale___nominal.WN">#REF!</definedName>
    <definedName name="Active___tax_cashflow_initial_balance___wholesale___nominal.WR">#REF!</definedName>
    <definedName name="Active___tax_cashflow_initial_balance___wholesale___nominal.WWN">#REF!</definedName>
    <definedName name="Active___Tax_loss_allowance___nominal">#REF!</definedName>
    <definedName name="Active___Tonnes_of_dry_solid___BR">#REF!</definedName>
    <definedName name="Active___Total_Additional_control_customers_WN">#REF!</definedName>
    <definedName name="Active___Total_Additional_control_customers_WR">#REF!</definedName>
    <definedName name="Active___Total_direct_procurement_from_customers___infrastructure_cost____control___real.ADDN1">#REF!</definedName>
    <definedName name="Active___Total_direct_procurement_from_customers___infrastructure_cost____control___real.ADDN2">#REF!</definedName>
    <definedName name="Active___Total_direct_procurement_from_customers___infrastructure_cost____control___real.BR">#REF!</definedName>
    <definedName name="Active___Total_direct_procurement_from_customers___infrastructure_cost____control___real.WN">#REF!</definedName>
    <definedName name="Active___Total_direct_procurement_from_customers___infrastructure_cost____control___real.WR">#REF!</definedName>
    <definedName name="Active___Total_direct_procurement_from_customers___infrastructure_cost____control___real.WWN">#REF!</definedName>
    <definedName name="Active___Total_direct_procurement_from_customers___infrastructure_cost_1___real.ADDN1">#REF!</definedName>
    <definedName name="Active___Total_direct_procurement_from_customers___infrastructure_cost_1___real.ADDN2">#REF!</definedName>
    <definedName name="Active___Total_direct_procurement_from_customers___infrastructure_cost_1___real.BR">#REF!</definedName>
    <definedName name="Active___Total_direct_procurement_from_customers___infrastructure_cost_1___real.WN">#REF!</definedName>
    <definedName name="Active___Total_direct_procurement_from_customers___infrastructure_cost_1___real.WR">#REF!</definedName>
    <definedName name="Active___Total_direct_procurement_from_customers___infrastructure_cost_1___real.WWN">#REF!</definedName>
    <definedName name="Active___Total_direct_procurement_from_customers___infrastructure_cost_2___real.ADDN1">#REF!</definedName>
    <definedName name="Active___Total_direct_procurement_from_customers___infrastructure_cost_2___real.ADDN2">#REF!</definedName>
    <definedName name="Active___Total_direct_procurement_from_customers___infrastructure_cost_2___real.BR">#REF!</definedName>
    <definedName name="Active___Total_direct_procurement_from_customers___infrastructure_cost_2___real.WN">#REF!</definedName>
    <definedName name="Active___Total_direct_procurement_from_customers___infrastructure_cost_2___real.WR">#REF!</definedName>
    <definedName name="Active___Total_direct_procurement_from_customers___infrastructure_cost_2___real.WWN">#REF!</definedName>
    <definedName name="Active___Total_direct_procurement_from_customers___infrastructure_cost_3___real.ADDN1">#REF!</definedName>
    <definedName name="Active___Total_direct_procurement_from_customers___infrastructure_cost_3___real.ADDN2">#REF!</definedName>
    <definedName name="Active___Total_direct_procurement_from_customers___infrastructure_cost_3___real.BR">#REF!</definedName>
    <definedName name="Active___Total_direct_procurement_from_customers___infrastructure_cost_3___real.WN">#REF!</definedName>
    <definedName name="Active___Total_direct_procurement_from_customers___infrastructure_cost_3___real.WR">#REF!</definedName>
    <definedName name="Active___Total_direct_procurement_from_customers___infrastructure_cost_3___real.WWN">#REF!</definedName>
    <definedName name="Active___Total_direct_procurement_from_customers___infrastructure_cost_4___real.ADDN1">#REF!</definedName>
    <definedName name="Active___Total_direct_procurement_from_customers___infrastructure_cost_4___real.ADDN2">#REF!</definedName>
    <definedName name="Active___Total_direct_procurement_from_customers___infrastructure_cost_4___real.BR">#REF!</definedName>
    <definedName name="Active___Total_direct_procurement_from_customers___infrastructure_cost_4___real.WN">#REF!</definedName>
    <definedName name="Active___Total_direct_procurement_from_customers___infrastructure_cost_4___real.WR">#REF!</definedName>
    <definedName name="Active___Total_direct_procurement_from_customers___infrastructure_cost_4___real.WWN">#REF!</definedName>
    <definedName name="Active___Total_direct_procurement_from_customers___infrastructure_cost_5___real.ADDN1">#REF!</definedName>
    <definedName name="Active___Total_direct_procurement_from_customers___infrastructure_cost_5___real.ADDN2">#REF!</definedName>
    <definedName name="Active___Total_direct_procurement_from_customers___infrastructure_cost_5___real.BR">#REF!</definedName>
    <definedName name="Active___Total_direct_procurement_from_customers___infrastructure_cost_5___real.WN">#REF!</definedName>
    <definedName name="Active___Total_direct_procurement_from_customers___infrastructure_cost_5___real.WR">#REF!</definedName>
    <definedName name="Active___Total_direct_procurement_from_customers___infrastructure_cost_5___real.WWN">#REF!</definedName>
    <definedName name="Active___Total_direct_procurement_from_customers___infrastructure_cost_6___real.ADDN1">#REF!</definedName>
    <definedName name="Active___Total_direct_procurement_from_customers___infrastructure_cost_6___real.ADDN2">#REF!</definedName>
    <definedName name="Active___Total_direct_procurement_from_customers___infrastructure_cost_6___real.BR">#REF!</definedName>
    <definedName name="Active___Total_direct_procurement_from_customers___infrastructure_cost_6___real.WN">#REF!</definedName>
    <definedName name="Active___Total_direct_procurement_from_customers___infrastructure_cost_6___real.WR">#REF!</definedName>
    <definedName name="Active___Total_direct_procurement_from_customers___infrastructure_cost_6___real.WWN">#REF!</definedName>
    <definedName name="Active___Total_gross_operational_expenditure___including_cost_sharing___real.ADDN1">#REF!</definedName>
    <definedName name="Active___Total_gross_operational_expenditure___including_cost_sharing___real.ADDN2">#REF!</definedName>
    <definedName name="Active___Total_gross_operational_expenditure___including_cost_sharing___real.BR">#REF!</definedName>
    <definedName name="Active___Total_gross_operational_expenditure___including_cost_sharing___real.WN">#REF!</definedName>
    <definedName name="Active___Total_gross_operational_expenditure___including_cost_sharing___real.WR">#REF!</definedName>
    <definedName name="Active___Total_gross_operational_expenditure___including_cost_sharing___real.WWN">#REF!</definedName>
    <definedName name="Active___Total_other_price_control_income___real.ADDN1">#REF!</definedName>
    <definedName name="Active___Total_other_price_control_income___real.ADDN2">#REF!</definedName>
    <definedName name="Active___Total_other_price_control_income___real.BR">#REF!</definedName>
    <definedName name="Active___Total_other_price_control_income___real.WN">#REF!</definedName>
    <definedName name="Active___Total_other_price_control_income___real.WR">#REF!</definedName>
    <definedName name="Active___Total_other_price_control_income___real.WWN">#REF!</definedName>
    <definedName name="Active___Trade_and_other_payables___Retail_other_payables___nominal">#REF!</definedName>
    <definedName name="Active___Trade_and_other_payables___Retail_trade_payables___nominal">#REF!</definedName>
    <definedName name="Active___Trade_and_other_payables___Wholesale_creditors___residential_retail___nominal">#REF!</definedName>
    <definedName name="Active___Unmeasured_charge___business.ADDN1">#REF!</definedName>
    <definedName name="Active___Unmeasured_charge___business.ADDN2">#REF!</definedName>
    <definedName name="Active___Unmeasured_charge___business.BR">#REF!</definedName>
    <definedName name="Active___Unmeasured_charge___business.WN">#REF!</definedName>
    <definedName name="Active___Unmeasured_charge___business.WR">#REF!</definedName>
    <definedName name="Active___Unmeasured_charge___business.WWN">#REF!</definedName>
    <definedName name="Active___Unmeasured_charge___residential.ADDN1">#REF!</definedName>
    <definedName name="Active___Unmeasured_charge___residential.ADDN2">#REF!</definedName>
    <definedName name="Active___Unmeasured_charge___residential.BR">#REF!</definedName>
    <definedName name="Active___Unmeasured_charge___residential.WN">#REF!</definedName>
    <definedName name="Active___Unmeasured_charge___residential.WR">#REF!</definedName>
    <definedName name="Active___Unmeasured_charge___residential.WWN">#REF!</definedName>
    <definedName name="Active___Water_efficiency_funding___real.ADDN1">#REF!</definedName>
    <definedName name="Active___Water_efficiency_funding___real.ADDN2">#REF!</definedName>
    <definedName name="Active___Water_efficiency_funding___real.BR">#REF!</definedName>
    <definedName name="Active___Water_efficiency_funding___real.WN">#REF!</definedName>
    <definedName name="Active___Water_efficiency_funding___real.WR">#REF!</definedName>
    <definedName name="Active___Water_efficiency_funding___real.WWN">#REF!</definedName>
    <definedName name="Active___Wholesale___Trade_creditor_days___control.ADDN1">#REF!</definedName>
    <definedName name="Active___Wholesale___Trade_creditor_days___control.ADDN2">#REF!</definedName>
    <definedName name="Active___Wholesale___Trade_creditor_days___control.BR">#REF!</definedName>
    <definedName name="Active___Wholesale___Trade_creditor_days___control.WN">#REF!</definedName>
    <definedName name="Active___Wholesale___Trade_creditor_days___control.WR">#REF!</definedName>
    <definedName name="Active___Wholesale___Trade_creditor_days___control.WWN">#REF!</definedName>
    <definedName name="Active___Wholesale_and_retail_line_item_split___actual_company_structure___Retained_profits___residential_retail___nominal">#REF!</definedName>
    <definedName name="Active___Wholesale_and_retail_line_item_split___Capex_creditor___business_retail___nominal">#REF!</definedName>
    <definedName name="Active___Wholesale_and_retail_line_item_split___capex_creditors___residential_retail___nominal">#REF!</definedName>
    <definedName name="Active___Wholesale_DB_pension_cash_excess_over_charge___control___real.ADDN1">#REF!</definedName>
    <definedName name="Active___Wholesale_DB_pension_cash_excess_over_charge___control___real.ADDN2">#REF!</definedName>
    <definedName name="Active___Wholesale_DB_pension_cash_excess_over_charge___control___real.BR">#REF!</definedName>
    <definedName name="Active___Wholesale_DB_pension_cash_excess_over_charge___control___real.WN">#REF!</definedName>
    <definedName name="Active___Wholesale_DB_pension_cash_excess_over_charge___control___real.WR">#REF!</definedName>
    <definedName name="Active___Wholesale_DB_pension_cash_excess_over_charge___control___real.WWN">#REF!</definedName>
    <definedName name="Active___Wholesale_fixed_asset_life__post_override____control.ADDN1">#REF!</definedName>
    <definedName name="Active___Wholesale_fixed_asset_life__post_override____control.ADDN2">#REF!</definedName>
    <definedName name="Active___Wholesale_fixed_asset_life__post_override____control.BR">#REF!</definedName>
    <definedName name="Active___Wholesale_fixed_asset_life__post_override____control.WN">#REF!</definedName>
    <definedName name="Active___Wholesale_fixed_asset_life__post_override____control.WR">#REF!</definedName>
    <definedName name="Active___Wholesale_fixed_asset_life__post_override____control.WWN">#REF!</definedName>
    <definedName name="Active___Wholesale_WACC___notional___Cost_of_debt___nominal.ADDN1">#REF!</definedName>
    <definedName name="Active___Wholesale_WACC___notional___Cost_of_debt___nominal.ADDN2">#REF!</definedName>
    <definedName name="Active___Wholesale_WACC___notional___Cost_of_debt___nominal.BR">#REF!</definedName>
    <definedName name="Active___Wholesale_WACC___notional___Cost_of_debt___nominal.WN">#REF!</definedName>
    <definedName name="Active___Wholesale_WACC___notional___Cost_of_debt___nominal.WR">#REF!</definedName>
    <definedName name="Active___Wholesale_WACC___notional___Cost_of_debt___nominal.WWN">#REF!</definedName>
    <definedName name="Active___Wholesale_WACC___notional___Equity___nominal.ADDN1">#REF!</definedName>
    <definedName name="Active___Wholesale_WACC___notional___Equity___nominal.ADDN2">#REF!</definedName>
    <definedName name="Active___Wholesale_WACC___notional___Equity___nominal.BR">#REF!</definedName>
    <definedName name="Active___Wholesale_WACC___notional___Equity___nominal.WN">#REF!</definedName>
    <definedName name="Active___Wholesale_WACC___notional___Equity___nominal.WR">#REF!</definedName>
    <definedName name="Active___Wholesale_WACC___notional___Equity___nominal.WWN">#REF!</definedName>
    <definedName name="Active___Wholesale_WACC___notional___Gearing___nominal.ADDN1">#REF!</definedName>
    <definedName name="Active___Wholesale_WACC___notional___Gearing___nominal.ADDN2">#REF!</definedName>
    <definedName name="Active___Wholesale_WACC___notional___Gearing___nominal.BR">#REF!</definedName>
    <definedName name="Active___Wholesale_WACC___notional___Gearing___nominal.WN">#REF!</definedName>
    <definedName name="Active___Wholesale_WACC___notional___Gearing___nominal.WR">#REF!</definedName>
    <definedName name="Active___Wholesale_WACC___notional___Gearing___nominal.WWN">#REF!</definedName>
    <definedName name="Active___Year_on_year___change___CPI_H___Financial_year_average_indices_year_on_year__">#REF!</definedName>
    <definedName name="Active__RPI_CPIH_wedge_for_RPI_ILD_indexation_rate">#REF!</definedName>
    <definedName name="Actual_opening_Fixed_rate_debt___wholesale___nominal">#REF!</definedName>
    <definedName name="Actual_opening_index_linked_debt___wholesale___nominal">#REF!</definedName>
    <definedName name="Additional_control_1___Allowed_Revenues___real">#REF!</definedName>
    <definedName name="Additional_control_1___K___periodic">#REF!</definedName>
    <definedName name="Additional_control_1_allowed_revenue_build_up___check">#REF!</definedName>
    <definedName name="Additional_control_1_allowed_revenue_build_up___check_overall">#REF!</definedName>
    <definedName name="Additional_control_2___Allowed_Revenues___real">#REF!</definedName>
    <definedName name="Additional_control_2___K___periodic">#REF!</definedName>
    <definedName name="Additional_control_2_allowed_revenue_build_up___check">#REF!</definedName>
    <definedName name="Additional_control_2_allowed_revenue_build_up___check_overall">#REF!</definedName>
    <definedName name="Additional_WoC_Modelled">#REF!</definedName>
    <definedName name="Additions_to_capital_allowance___main_rate_pool___new_capital_expenditure___nominal.ADDN1">#REF!</definedName>
    <definedName name="Additions_to_capital_allowance___main_rate_pool___new_capital_expenditure___nominal.ADDN2">#REF!</definedName>
    <definedName name="Additions_to_capital_allowance___main_rate_pool___new_capital_expenditure___nominal.BR">#REF!</definedName>
    <definedName name="Additions_to_capital_allowance___main_rate_pool___new_capital_expenditure___nominal.WN">#REF!</definedName>
    <definedName name="Additions_to_capital_allowance___main_rate_pool___new_capital_expenditure___nominal.WR">#REF!</definedName>
    <definedName name="Additions_to_capital_allowance___main_rate_pool___new_capital_expenditure___nominal.WWN">#REF!</definedName>
    <definedName name="Additions_to_capital_allowance___special_rate_pool___new_capital_expenditure____nominal.ADDN1">#REF!</definedName>
    <definedName name="Additions_to_capital_allowance___special_rate_pool___new_capital_expenditure____nominal.ADDN2">#REF!</definedName>
    <definedName name="Additions_to_capital_allowance___special_rate_pool___new_capital_expenditure____nominal.BR">#REF!</definedName>
    <definedName name="Additions_to_capital_allowance___special_rate_pool___new_capital_expenditure____nominal.WN">#REF!</definedName>
    <definedName name="Additions_to_capital_allowance___special_rate_pool___new_capital_expenditure____nominal.WR">#REF!</definedName>
    <definedName name="Additions_to_capital_allowance___special_rate_pool___new_capital_expenditure____nominal.WWN">#REF!</definedName>
    <definedName name="Additions_to_capital_allowance___structures_and_buildings_pool___new_capital_expenditure___nominal.ADDN1">#REF!</definedName>
    <definedName name="Additions_to_capital_allowance___structures_and_buildings_pool___new_capital_expenditure___nominal.ADDN2">#REF!</definedName>
    <definedName name="Additions_to_capital_allowance___structures_and_buildings_pool___new_capital_expenditure___nominal.BR">#REF!</definedName>
    <definedName name="Additions_to_capital_allowance___structures_and_buildings_pool___new_capital_expenditure___nominal.WN">#REF!</definedName>
    <definedName name="Additions_to_capital_allowance___structures_and_buildings_pool___new_capital_expenditure___nominal.WR">#REF!</definedName>
    <definedName name="Additions_to_capital_allowance___structures_and_buildings_pool___new_capital_expenditure___nominal.WWN">#REF!</definedName>
    <definedName name="Addn_average_bill___5yr_average___nominal">#REF!</definedName>
    <definedName name="Addn_average_bill___5yr_average___real">#REF!</definedName>
    <definedName name="Addn_average_bill___WoC___nominal">#REF!</definedName>
    <definedName name="Addn_average_bill___WoC___real">#REF!</definedName>
    <definedName name="Addn_average_bill_growth___nominal">#REF!</definedName>
    <definedName name="Addn_average_bill_growth___real">#REF!</definedName>
    <definedName name="Adjusted_cash_interest_cover_ratio____control__Alternative_.ADDN1">#REF!</definedName>
    <definedName name="Adjusted_cash_interest_cover_ratio____control__Alternative_.ADDN2">#REF!</definedName>
    <definedName name="Adjusted_cash_interest_cover_ratio____control__Alternative_.BR">#REF!</definedName>
    <definedName name="Adjusted_cash_interest_cover_ratio____control__Alternative_.WN">#REF!</definedName>
    <definedName name="Adjusted_cash_interest_cover_ratio____control__Alternative_.WR">#REF!</definedName>
    <definedName name="Adjusted_cash_interest_cover_ratio____control__Alternative_.WWN">#REF!</definedName>
    <definedName name="Adjusted_cash_interest_cover_ratio___Post_Fin_adj___Appointee__Alternative_">#REF!</definedName>
    <definedName name="Adjusted_cash_interest_cover_ratio__Alternative____Appointee">#REF!</definedName>
    <definedName name="Adjusted_cash_interest_cover_ratio__Alternative____weighted_average___Appointee">#REF!</definedName>
    <definedName name="Adjusted_cash_interest_cover_ratio__Ofwat____Appointee">#REF!</definedName>
    <definedName name="Adjusted_cash_interest_cover_ratio__Ofwat____control.ADDN1">#REF!</definedName>
    <definedName name="Adjusted_cash_interest_cover_ratio__Ofwat____control.ADDN2">#REF!</definedName>
    <definedName name="Adjusted_cash_interest_cover_ratio__Ofwat____control.BR">#REF!</definedName>
    <definedName name="Adjusted_cash_interest_cover_ratio__Ofwat____control.WN">#REF!</definedName>
    <definedName name="Adjusted_cash_interest_cover_ratio__Ofwat____control.WR">#REF!</definedName>
    <definedName name="Adjusted_cash_interest_cover_ratio__Ofwat____control.WWN">#REF!</definedName>
    <definedName name="Adjusted_cash_interest_cover_ratio__Ofwat____Post_Fin_adj___Appointee">#REF!</definedName>
    <definedName name="Adjusted_cash_interest_cover_ratio__Ofwat____weighted_average___Appointee">#REF!</definedName>
    <definedName name="Adjusted_opening_fixed_rate_debt___nominal.ADDN1">#REF!</definedName>
    <definedName name="Adjusted_opening_fixed_rate_debt___nominal.ADDN2">#REF!</definedName>
    <definedName name="Adjusted_opening_fixed_rate_debt___nominal.BR">#REF!</definedName>
    <definedName name="Adjusted_opening_fixed_rate_debt___nominal.WN">#REF!</definedName>
    <definedName name="Adjusted_opening_fixed_rate_debt___nominal.WR">#REF!</definedName>
    <definedName name="Adjusted_opening_fixed_rate_debt___nominal.WWN">#REF!</definedName>
    <definedName name="Adjusted_opening_ILD___nominal.ADDN1">#REF!</definedName>
    <definedName name="Adjusted_opening_ILD___nominal.ADDN2">#REF!</definedName>
    <definedName name="Adjusted_opening_ILD___nominal.BR">#REF!</definedName>
    <definedName name="Adjusted_opening_ILD___nominal.WN">#REF!</definedName>
    <definedName name="Adjusted_opening_ILD___nominal.WR">#REF!</definedName>
    <definedName name="Adjusted_opening_ILD___nominal.WWN">#REF!</definedName>
    <definedName name="Adjusted_taxable_profit__loss__wholesale_available_for_tax_loss_utilisation">#REF!</definedName>
    <definedName name="Adjusted_taxable_profit__loss__wholesale_available_for_tax_loss_utilisation___post_financeability___nominal">#REF!</definedName>
    <definedName name="Adjustment_factor_for_dual_service_bills___bill_module">#REF!</definedName>
    <definedName name="Adjustment_factor_for_single_service_bills___bill_module">#REF!</definedName>
    <definedName name="Adjustment_for_mid_year_cashflow_in_discounting_years">#REF!</definedName>
    <definedName name="Adjustment_for_pension_contributions___nominal.ADDN1">#REF!</definedName>
    <definedName name="Adjustment_for_pension_contributions___nominal.ADDN2">#REF!</definedName>
    <definedName name="Adjustment_for_pension_contributions___nominal.BR">#REF!</definedName>
    <definedName name="Adjustment_for_pension_contributions___nominal.WN">#REF!</definedName>
    <definedName name="Adjustment_for_pension_contributions___nominal.WR">#REF!</definedName>
    <definedName name="Adjustment_for_pension_contributions___nominal.WWN">#REF!</definedName>
    <definedName name="Adjustment_for_pension_contributions___wholesale___nominal">#REF!</definedName>
    <definedName name="Adjustment_to_net_debt_for_post_financeability_adjustments___nominal">#REF!</definedName>
    <definedName name="Adjustment_to_opening_fixed_rate_debt___nominal.ADDN1">#REF!</definedName>
    <definedName name="Adjustment_to_opening_fixed_rate_debt___nominal.ADDN2">#REF!</definedName>
    <definedName name="Adjustment_to_opening_fixed_rate_debt___nominal.BR">#REF!</definedName>
    <definedName name="Adjustment_to_opening_fixed_rate_debt___nominal.WN">#REF!</definedName>
    <definedName name="Adjustment_to_opening_fixed_rate_debt___nominal.WR">#REF!</definedName>
    <definedName name="Adjustment_to_opening_fixed_rate_debt___nominal.WWN">#REF!</definedName>
    <definedName name="Adjustment_to_remove_post_financeability_tax_uplift_double_count___real.ADDN1">#REF!</definedName>
    <definedName name="Adjustment_to_remove_post_financeability_tax_uplift_double_count___real.ADDN2">#REF!</definedName>
    <definedName name="Adjustment_to_remove_post_financeability_tax_uplift_double_count___real.BR">#REF!</definedName>
    <definedName name="Adjustment_to_remove_post_financeability_tax_uplift_double_count___real.WN">#REF!</definedName>
    <definedName name="Adjustment_to_remove_post_financeability_tax_uplift_double_count___real.WR">#REF!</definedName>
    <definedName name="Adjustment_to_remove_post_financeability_tax_uplift_double_count___real.WWN">#REF!</definedName>
    <definedName name="Adjustment_to_taxable_profit_loss_due_to_post_financeability_revenues___nominal.ADDN1">#REF!</definedName>
    <definedName name="Adjustment_to_taxable_profit_loss_due_to_post_financeability_revenues___nominal.ADDN2">#REF!</definedName>
    <definedName name="Adjustment_to_taxable_profit_loss_due_to_post_financeability_revenues___nominal.BR">#REF!</definedName>
    <definedName name="Adjustment_to_taxable_profit_loss_due_to_post_financeability_revenues___nominal.WN">#REF!</definedName>
    <definedName name="Adjustment_to_taxable_profit_loss_due_to_post_financeability_revenues___nominal.WR">#REF!</definedName>
    <definedName name="Adjustment_to_taxable_profit_loss_due_to_post_financeability_revenues___nominal.WWN">#REF!</definedName>
    <definedName name="Adjustment_to_taxable_profit_loss_due_to_post_financeability_revenues___wholesale___nominal">#REF!</definedName>
    <definedName name="Adjustment_to_Wholesale_revenue_requirement___nominal.ADDN1">#REF!</definedName>
    <definedName name="Adjustment_to_Wholesale_revenue_requirement___nominal.ADDN2">#REF!</definedName>
    <definedName name="Adjustment_to_Wholesale_revenue_requirement___nominal.BR">#REF!</definedName>
    <definedName name="Adjustment_to_Wholesale_revenue_requirement___nominal.WN">#REF!</definedName>
    <definedName name="Adjustment_to_Wholesale_revenue_requirement___nominal.WR">#REF!</definedName>
    <definedName name="Adjustment_to_Wholesale_revenue_requirement___nominal.WWN">#REF!</definedName>
    <definedName name="Adjustment_to_Wholesale_revenue_requirement___real___ADDN1">#REF!</definedName>
    <definedName name="Adjustment_to_Wholesale_revenue_requirement___real___ADDN2">#REF!</definedName>
    <definedName name="Adjustment_to_Wholesale_revenue_requirement___real___BR">#REF!</definedName>
    <definedName name="Adjustment_to_Wholesale_revenue_requirement___real___WN">#REF!</definedName>
    <definedName name="Adjustment_to_Wholesale_revenue_requirement___real___WR">#REF!</definedName>
    <definedName name="Adjustment_to_Wholesale_revenue_requirement___real___WWN">#REF!</definedName>
    <definedName name="Advance_receipts_measured_balance___Business___nominal">#REF!</definedName>
    <definedName name="Advance_receipts_measured_balance___Business___nominal.BEG">#REF!</definedName>
    <definedName name="Advance_receipts_measured_balance___Residential___nominal">#REF!</definedName>
    <definedName name="Advance_receipts_measured_balance___Residential___nominal.BEG">#REF!</definedName>
    <definedName name="Advance_receipts_measured_balance___Retail___nominal">#REF!</definedName>
    <definedName name="Advance_receipts_measured_movement___business___nominal">#REF!</definedName>
    <definedName name="Advance_receipts_measured_movement___residential___nominal">#REF!</definedName>
    <definedName name="Advance_receipts_measured_target_balance___business___nominal">#REF!</definedName>
    <definedName name="Advance_receipts_measured_target_balance___residential___nominal">#REF!</definedName>
    <definedName name="Advance_receipts_unmeasured_balance___Business___nominal">#REF!</definedName>
    <definedName name="Advance_receipts_unmeasured_balance___Business___nominal.BEG">#REF!</definedName>
    <definedName name="Advance_receipts_unmeasured_balance___Residential___nominal">#REF!</definedName>
    <definedName name="Advance_receipts_unmeasured_balance___Residential___nominal.BEG">#REF!</definedName>
    <definedName name="Advance_receipts_unmeasured_balance___Retail___nominal">#REF!</definedName>
    <definedName name="Advance_receipts_unmeasured_movement___business___nominal">#REF!</definedName>
    <definedName name="Advance_receipts_unmeasured_movement___residential___nominal">#REF!</definedName>
    <definedName name="Advance_receipts_unmeasured_target_balance___business___nominal">#REF!</definedName>
    <definedName name="Advance_receipts_unmeasured_target_balance___residential___nominal">#REF!</definedName>
    <definedName name="Alerts_breached_any_period">#REF!</definedName>
    <definedName name="Allowable_deductions_to_taxable_profit____loss____control___nominal.ADDN1">#REF!</definedName>
    <definedName name="Allowable_deductions_to_taxable_profit____loss____control___nominal.ADDN2">#REF!</definedName>
    <definedName name="Allowable_deductions_to_taxable_profit____loss____control___nominal.BR">#REF!</definedName>
    <definedName name="Allowable_deductions_to_taxable_profit____loss____control___nominal.WN">#REF!</definedName>
    <definedName name="Allowable_deductions_to_taxable_profit____loss____control___nominal.WR">#REF!</definedName>
    <definedName name="Allowable_deductions_to_taxable_profit____loss____control___nominal.WWN">#REF!</definedName>
    <definedName name="Allowable_deductions_to_taxable_profit____loss____nominal">#REF!</definedName>
    <definedName name="Allowable_deductions_to_taxable_profit____loss____post_financeability___control___nominal.ADDN1">#REF!</definedName>
    <definedName name="Allowable_deductions_to_taxable_profit____loss____post_financeability___control___nominal.ADDN2">#REF!</definedName>
    <definedName name="Allowable_deductions_to_taxable_profit____loss____post_financeability___control___nominal.BR">#REF!</definedName>
    <definedName name="Allowable_deductions_to_taxable_profit____loss____post_financeability___control___nominal.WN">#REF!</definedName>
    <definedName name="Allowable_deductions_to_taxable_profit____loss____post_financeability___control___nominal.WR">#REF!</definedName>
    <definedName name="Allowable_deductions_to_taxable_profit____loss____post_financeability___control___nominal.WWN">#REF!</definedName>
    <definedName name="Allowable_deductions_to_taxable_profit____loss____post_financeability___nominal">#REF!</definedName>
    <definedName name="Allowance_per_measured_dual_service_customer__Thousands__inc_DPC_margin___real">#REF!</definedName>
    <definedName name="Allowance_per_measured_dual_service_customer_inc_DPC_margin_______nominal">#REF!</definedName>
    <definedName name="Allowance_per_measured_dual_service_customer_inc_DPC_margin_______real">#REF!</definedName>
    <definedName name="Allowance_per_measured_dual_service_customer_inc_DPC_margin___post_financeability_adjustments_______nominal">#REF!</definedName>
    <definedName name="Allowance_per_measured_dual_service_customer_inc_DPC_margin___post_financeability_adjustments_______real">#REF!</definedName>
    <definedName name="Allowance_per_measured_sewerage_customer__Thousands__inc_DPC_margin___real">#REF!</definedName>
    <definedName name="Allowance_per_measured_sewerage_customer_inc_DPC_margin_______nominal">#REF!</definedName>
    <definedName name="Allowance_per_measured_sewerage_customer_inc_DPC_margin_______real">#REF!</definedName>
    <definedName name="Allowance_per_measured_sewerage_customer_inc_DPC_margin___post_financeability_adjustments_______nominal">#REF!</definedName>
    <definedName name="Allowance_per_measured_sewerage_customer_inc_DPC_margin___post_financeability_adjustments_______real">#REF!</definedName>
    <definedName name="Allowance_per_measured_water_customer__Thousands__inc_DPC_margin___real">#REF!</definedName>
    <definedName name="Allowance_per_measured_water_customer_inc_DPC_margin_______nominal">#REF!</definedName>
    <definedName name="Allowance_per_measured_water_customer_inc_DPC_margin_______real">#REF!</definedName>
    <definedName name="Allowance_per_measured_water_customer_inc_DPC_margin___post_financeability_______nominal">#REF!</definedName>
    <definedName name="Allowance_per_measured_water_customer_inc_DPC_margin___post_financeability_______real">#REF!</definedName>
    <definedName name="Allowance_per_unmeasured_dual_customer__Thousands__inc_DPC_margin___real">#REF!</definedName>
    <definedName name="Allowance_per_unmeasured_dual_customer_inc_DPC_margin_______nominal">#REF!</definedName>
    <definedName name="Allowance_per_unmeasured_dual_customer_inc_DPC_margin_______real">#REF!</definedName>
    <definedName name="Allowance_per_unmeasured_dual_customer_inc_DPC_margin___post_financeability_adjustments_______nominal">#REF!</definedName>
    <definedName name="Allowance_per_unmeasured_dual_customer_inc_DPC_margin___post_financeability_adjustments_______real">#REF!</definedName>
    <definedName name="Allowance_per_unmeasured_sewerage_customer__Thousands__inc_DPC_margin___real">#REF!</definedName>
    <definedName name="Allowance_per_unmeasured_sewerage_customer_inc_DPC_margin_______nominal">#REF!</definedName>
    <definedName name="Allowance_per_unmeasured_sewerage_customer_inc_DPC_margin_______real">#REF!</definedName>
    <definedName name="Allowance_per_unmeasured_sewerage_customer_inc_DPC_margin___post_financeability_adjustments_______nominal">#REF!</definedName>
    <definedName name="Allowance_per_unmeasured_sewerage_customer_inc_DPC_margin___post_financeability_adjustments_______real">#REF!</definedName>
    <definedName name="Allowance_per_unmeasured_water_customer__Thousands__inc_DPC_margin___real">#REF!</definedName>
    <definedName name="Allowance_per_unmeasured_water_customer_inc_DPC_margin_______nominal">#REF!</definedName>
    <definedName name="Allowance_per_unmeasured_water_customer_inc_DPC_margin_______real">#REF!</definedName>
    <definedName name="Allowance_per_unmeasured_water_customer_inc_DPC_margin___post_financeability_adjustments_______nominal">#REF!</definedName>
    <definedName name="Allowance_per_unmeasured_water_customer_inc_DPC_margin___post_financeability_adjustments_______real">#REF!</definedName>
    <definedName name="Allowed_depreciation___Business___nominal">#REF!</definedName>
    <definedName name="Allowed_depreciation___Business___nominal___POS">#REF!</definedName>
    <definedName name="Allowed_depreciation___Post_efficiency_challenge_and_adjustment__Retail_depreciation_Business____nominal">#REF!</definedName>
    <definedName name="Allowed_depreciation___Residential___nominal">#REF!</definedName>
    <definedName name="Allowed_depreciation___Residential___nominal.NEG">#REF!</definedName>
    <definedName name="Allowed_depreciation__post_efficiency_challenge_and_adjustments____nominal">#REF!</definedName>
    <definedName name="Allowed_revenue_adds_up_on_exec_summary">#REF!</definedName>
    <definedName name="Allowed_revenue_adds_up_on_exec_summary_overall">#REF!</definedName>
    <definedName name="Allowed_revenue_including_DPC_adds_up_on_exec_summary">#REF!</definedName>
    <definedName name="Allowed_revenue_including_DPC_adds_up_on_exec_summary_overall">#REF!</definedName>
    <definedName name="Allowed_Revenues____nominal.ADDN1">#REF!</definedName>
    <definedName name="Allowed_Revenues____nominal.ADDN2">#REF!</definedName>
    <definedName name="Allowed_Revenues____nominal.BR">#REF!</definedName>
    <definedName name="Allowed_Revenues____nominal.WN">#REF!</definedName>
    <definedName name="Allowed_Revenues____nominal.WR">#REF!</definedName>
    <definedName name="Allowed_Revenues____nominal.WWN">#REF!</definedName>
    <definedName name="Allowed_revenues___control___real.ADDN1">#REF!</definedName>
    <definedName name="Allowed_revenues___control___real.ADDN2">#REF!</definedName>
    <definedName name="Allowed_revenues___control___real.BR">#REF!</definedName>
    <definedName name="Allowed_revenues___control___real.WN">#REF!</definedName>
    <definedName name="Allowed_revenues___control___real.WR">#REF!</definedName>
    <definedName name="Allowed_revenues___control___real.WWN">#REF!</definedName>
    <definedName name="Allowed_Revenues___percentage_movement____control.ADDN1">#REF!</definedName>
    <definedName name="Allowed_Revenues___percentage_movement____control.ADDN2">#REF!</definedName>
    <definedName name="Allowed_Revenues___percentage_movement____control.BR">#REF!</definedName>
    <definedName name="Allowed_Revenues___percentage_movement____control.WN">#REF!</definedName>
    <definedName name="Allowed_Revenues___percentage_movement____control.WR">#REF!</definedName>
    <definedName name="Allowed_Revenues___percentage_movement____control.WWN">#REF!</definedName>
    <definedName name="Allowed_Revenues___real.ADDN1">#REF!</definedName>
    <definedName name="Allowed_Revenues___real.ADDN2">#REF!</definedName>
    <definedName name="Allowed_Revenues___real.BR">#REF!</definedName>
    <definedName name="Allowed_Revenues___real.WN">#REF!</definedName>
    <definedName name="Allowed_Revenues___real.WR">#REF!</definedName>
    <definedName name="Allowed_Revenues___real.WWN">#REF!</definedName>
    <definedName name="Allowed_Revenues__post_revenue_solving_adjustment_____control___real.ADDN1">#REF!</definedName>
    <definedName name="Allowed_Revenues__post_revenue_solving_adjustment_____control___real.ADDN2">#REF!</definedName>
    <definedName name="Allowed_Revenues__post_revenue_solving_adjustment_____control___real.BR">#REF!</definedName>
    <definedName name="Allowed_Revenues__post_revenue_solving_adjustment_____control___real.WN">#REF!</definedName>
    <definedName name="Allowed_Revenues__post_revenue_solving_adjustment_____control___real.WR">#REF!</definedName>
    <definedName name="Allowed_Revenues__post_revenue_solving_adjustment_____control___real.WWN">#REF!</definedName>
    <definedName name="Allowed_revenues_inc_other_price_control_income___real___ADDN1">#REF!</definedName>
    <definedName name="Allowed_revenues_inc_other_price_control_income___real___ADDN2">#REF!</definedName>
    <definedName name="Allowed_revenues_inc_other_price_control_income___real___BR">#REF!</definedName>
    <definedName name="Allowed_revenues_inc_other_price_control_income___real___WN">#REF!</definedName>
    <definedName name="Allowed_revenues_inc_other_price_control_income___real___WR">#REF!</definedName>
    <definedName name="Allowed_revenues_inc_other_price_control_income___real___WWN">#REF!</definedName>
    <definedName name="Allowed_Revenues_including_post_financeability___real.ADDN1">#REF!</definedName>
    <definedName name="Allowed_Revenues_including_post_financeability___real.ADDN2">#REF!</definedName>
    <definedName name="Allowed_Revenues_including_post_financeability___real.BR">#REF!</definedName>
    <definedName name="Allowed_Revenues_including_post_financeability___real.WN">#REF!</definedName>
    <definedName name="Allowed_Revenues_including_post_financeability___real.WR">#REF!</definedName>
    <definedName name="Allowed_Revenues_including_post_financeability___real.WWN">#REF!</definedName>
    <definedName name="Allowed_revenues_including_post_financeability_adjustments___nominal.ADDN1">#REF!</definedName>
    <definedName name="Allowed_revenues_including_post_financeability_adjustments___nominal.ADDN2">#REF!</definedName>
    <definedName name="Allowed_revenues_including_post_financeability_adjustments___nominal.BR">#REF!</definedName>
    <definedName name="Allowed_revenues_including_post_financeability_adjustments___nominal.WN">#REF!</definedName>
    <definedName name="Allowed_revenues_including_post_financeability_adjustments___nominal.WR">#REF!</definedName>
    <definedName name="Allowed_revenues_including_post_financeability_adjustments___nominal.WWN">#REF!</definedName>
    <definedName name="Allowed_revenues_includingbase_revenues_for_growth_calculations___nominal.ADDN1">#REF!</definedName>
    <definedName name="Allowed_revenues_includingbase_revenues_for_growth_calculations___nominal.ADDN2">#REF!</definedName>
    <definedName name="Allowed_revenues_includingbase_revenues_for_growth_calculations___nominal.BR">#REF!</definedName>
    <definedName name="Allowed_revenues_includingbase_revenues_for_growth_calculations___nominal.WN">#REF!</definedName>
    <definedName name="Allowed_revenues_includingbase_revenues_for_growth_calculations___nominal.WR">#REF!</definedName>
    <definedName name="Allowed_revenues_includingbase_revenues_for_growth_calculations___nominal.WWN">#REF!</definedName>
    <definedName name="Alternative_area_total_Residentials_connected___control__WN_">#REF!</definedName>
    <definedName name="Alternative_area_total_Residentials_connected___control__WR_">#REF!</definedName>
    <definedName name="Alternative_area_WaSC_average_bill___real">#REF!</definedName>
    <definedName name="AMP_duration">#REF!</definedName>
    <definedName name="AMP_period_flag">#REF!</definedName>
    <definedName name="Annual___movement_in_CPI_H_">#REF!</definedName>
    <definedName name="Annual_percentage_increase__deflated_using_Nov_Nov_CPI_H______control.ADDN1">#REF!</definedName>
    <definedName name="Annual_percentage_increase__deflated_using_Nov_Nov_CPI_H______control.ADDN2">#REF!</definedName>
    <definedName name="Annual_percentage_increase__deflated_using_Nov_Nov_CPI_H______control.BR">#REF!</definedName>
    <definedName name="Annual_percentage_increase__deflated_using_Nov_Nov_CPI_H______control.WN">#REF!</definedName>
    <definedName name="Annual_percentage_increase__deflated_using_Nov_Nov_CPI_H______control.WR">#REF!</definedName>
    <definedName name="Annual_percentage_increase__deflated_using_Nov_Nov_CPI_H______control.WWN">#REF!</definedName>
    <definedName name="App1data">#REF!</definedName>
    <definedName name="Appointee_balance_sheet_balances">#REF!</definedName>
    <definedName name="Appointee_balance_sheet_balances_overall">#REF!</definedName>
    <definedName name="Appointee_Base_Regulated_Equity___nominal">#REF!</definedName>
    <definedName name="Appointee_net_debt_adjustment_for_post_financeability___nominal">#REF!</definedName>
    <definedName name="Appointee_Total_Base_RoRE___nominal">#REF!</definedName>
    <definedName name="Appointee_Total_Revenues___real">#REF!</definedName>
    <definedName name="Appointee_Total_Revenues_inclusive_of_DPC_margin___real">#REF!</definedName>
    <definedName name="Apportioned_DPC_cost_per_customer___real.1">#REF!</definedName>
    <definedName name="Apportioned_DPC_cost_per_customer___real.2">#REF!</definedName>
    <definedName name="Apportioned_DPC_cost_per_customer___real.3">#REF!</definedName>
    <definedName name="Apportioned_DPC_costs___real.1">#REF!</definedName>
    <definedName name="Apportioned_DPC_costs___real.2">#REF!</definedName>
    <definedName name="Apportioned_DPC_costs___real.3">#REF!</definedName>
    <definedName name="Apportioned_DPC_costs_margin___real.1">#REF!</definedName>
    <definedName name="Apportioned_DPC_costs_margin___real.2">#REF!</definedName>
    <definedName name="Apportioned_DPC_costs_margin___real.3">#REF!</definedName>
    <definedName name="Apportioned_negative_tax___nominal.ADDN1">#REF!</definedName>
    <definedName name="Apportioned_negative_tax___nominal.ADDN2">#REF!</definedName>
    <definedName name="Apportioned_negative_tax___nominal.BR">#REF!</definedName>
    <definedName name="Apportioned_negative_tax___nominal.WN">#REF!</definedName>
    <definedName name="Apportioned_negative_tax___nominal.WR">#REF!</definedName>
    <definedName name="Apportioned_negative_tax___nominal.WWN">#REF!</definedName>
    <definedName name="Apportioned_negative_tax___post_financeability___nominal.ADDN1">#REF!</definedName>
    <definedName name="Apportioned_negative_tax___post_financeability___nominal.ADDN2">#REF!</definedName>
    <definedName name="Apportioned_negative_tax___post_financeability___nominal.BR">#REF!</definedName>
    <definedName name="Apportioned_negative_tax___post_financeability___nominal.WN">#REF!</definedName>
    <definedName name="Apportioned_negative_tax___post_financeability___nominal.WR">#REF!</definedName>
    <definedName name="Apportioned_negative_tax___post_financeability___nominal.WWN">#REF!</definedName>
    <definedName name="Apportioned_Total_wholesale_revenue_impact_of_post_financeability___Business___nominal">#REF!</definedName>
    <definedName name="Apportioned_Total_wholesale_revenue_impact_of_post_financeability___Business___real">#REF!</definedName>
    <definedName name="Apportioned_Total_wholesale_revenue_impact_of_post_financeability___Residential___nominal">#REF!</definedName>
    <definedName name="Apportioned_wholesale_charge_for_Business_retail___nominal">#REF!</definedName>
    <definedName name="Apportioned_wholesale_charge_for_Business_retail__in_millions____nominal">#REF!</definedName>
    <definedName name="Apportioned_wholesale_charge_for_Business_retail__in_millions____nominal.NEG">#REF!</definedName>
    <definedName name="Apportioned_wholesale_charge_for_Residential_retail___nominal">#REF!</definedName>
    <definedName name="At_cost_wholesale_fixed_assets_depreciable_basis_balance___control___nominal.ADDN1">#REF!</definedName>
    <definedName name="At_cost_wholesale_fixed_assets_depreciable_basis_balance___control___nominal.ADDN1.BEG">#REF!</definedName>
    <definedName name="At_cost_wholesale_fixed_assets_depreciable_basis_balance___control___nominal.ADDN2">#REF!</definedName>
    <definedName name="At_cost_wholesale_fixed_assets_depreciable_basis_balance___control___nominal.ADDN2.BEG">#REF!</definedName>
    <definedName name="At_cost_wholesale_fixed_assets_depreciable_basis_balance___control___nominal.BR">#REF!</definedName>
    <definedName name="At_cost_wholesale_fixed_assets_depreciable_basis_balance___control___nominal.BR.BEG">#REF!</definedName>
    <definedName name="At_cost_wholesale_fixed_assets_depreciable_basis_balance___control___nominal.WN">#REF!</definedName>
    <definedName name="At_cost_wholesale_fixed_assets_depreciable_basis_balance___control___nominal.WN.BEG">#REF!</definedName>
    <definedName name="At_cost_wholesale_fixed_assets_depreciable_basis_balance___control___nominal.WR">#REF!</definedName>
    <definedName name="At_cost_wholesale_fixed_assets_depreciable_basis_balance___control___nominal.WR.BEG">#REF!</definedName>
    <definedName name="At_cost_wholesale_fixed_assets_depreciable_basis_balance___control___nominal.WWN">#REF!</definedName>
    <definedName name="At_cost_wholesale_fixed_assets_depreciable_basis_balance___control___nominal.WWN.BEG">#REF!</definedName>
    <definedName name="At_cost_wholesale_fixed_assets_initial_balance___control___nominal.ADDN1">#REF!</definedName>
    <definedName name="At_cost_wholesale_fixed_assets_initial_balance___control___nominal.ADDN2">#REF!</definedName>
    <definedName name="At_cost_wholesale_fixed_assets_initial_balance___control___nominal.BR">#REF!</definedName>
    <definedName name="At_cost_wholesale_fixed_assets_initial_balance___control___nominal.WN">#REF!</definedName>
    <definedName name="At_cost_wholesale_fixed_assets_initial_balance___control___nominal.WR">#REF!</definedName>
    <definedName name="At_cost_wholesale_fixed_assets_initial_balance___control___nominal.WWN">#REF!</definedName>
    <definedName name="At_cost_wholesale_fixed_assets_initial_balance_adj.___control___nominal.ADDN1">#REF!</definedName>
    <definedName name="At_cost_wholesale_fixed_assets_initial_balance_adj.___control___nominal.ADDN2">#REF!</definedName>
    <definedName name="At_cost_wholesale_fixed_assets_initial_balance_adj.___control___nominal.BR">#REF!</definedName>
    <definedName name="At_cost_wholesale_fixed_assets_initial_balance_adj.___control___nominal.WN">#REF!</definedName>
    <definedName name="At_cost_wholesale_fixed_assets_initial_balance_adj.___control___nominal.WR">#REF!</definedName>
    <definedName name="At_cost_wholesale_fixed_assets_initial_balance_adj.___control___nominal.WWN">#REF!</definedName>
    <definedName name="Average_CPI_H____base_index___2022_23">#REF!</definedName>
    <definedName name="Average_household_bill_for_single_wholesale_service___additional_control_1___real">#REF!</definedName>
    <definedName name="Average_household_bill_for_single_wholesale_service___additional_control_1___real___growth">#REF!</definedName>
    <definedName name="Average_household_bill_for_single_wholesale_service___additional_control_2___real">#REF!</definedName>
    <definedName name="Average_household_bill_for_single_wholesale_service___additional_control_2___real___growth">#REF!</definedName>
    <definedName name="Average_household_bill_for_single_wholesale_service___bio_resources___real">#REF!</definedName>
    <definedName name="Average_household_bill_for_single_wholesale_service___bioresources___real___growth">#REF!</definedName>
    <definedName name="Average_household_bill_for_single_wholesale_service___real.ADDN1">#REF!</definedName>
    <definedName name="Average_household_bill_for_single_wholesale_service___real.ADDN2">#REF!</definedName>
    <definedName name="Average_household_bill_for_single_wholesale_service___real.BR">#REF!</definedName>
    <definedName name="Average_household_bill_for_single_wholesale_service___real.WN">#REF!</definedName>
    <definedName name="Average_household_bill_for_single_wholesale_service___real.WR">#REF!</definedName>
    <definedName name="Average_household_bill_for_single_wholesale_service___real.WWN">#REF!</definedName>
    <definedName name="Average_household_bill_for_single_wholesale_service___real___growth.ADDN1">#REF!</definedName>
    <definedName name="Average_household_bill_for_single_wholesale_service___real___growth.ADDN2">#REF!</definedName>
    <definedName name="Average_household_bill_for_single_wholesale_service___real___growth.BR">#REF!</definedName>
    <definedName name="Average_household_bill_for_single_wholesale_service___real___growth.WN">#REF!</definedName>
    <definedName name="Average_household_bill_for_single_wholesale_service___real___growth.WR">#REF!</definedName>
    <definedName name="Average_household_bill_for_single_wholesale_service___real___growth.WWN">#REF!</definedName>
    <definedName name="Average_household_bill_for_single_wholesale_service___wastewater_network___real">#REF!</definedName>
    <definedName name="Average_household_bill_for_single_wholesale_service___wastewater_network___real___growth">#REF!</definedName>
    <definedName name="Average_household_bill_for_single_wholesale_service___water_network____real">#REF!</definedName>
    <definedName name="Average_household_bill_for_single_wholesale_service___water_network___real___growth">#REF!</definedName>
    <definedName name="Average_household_bill_for_single_wholesale_service___water_resources___real">#REF!</definedName>
    <definedName name="Average_household_bill_for_single_wholesale_service___water_resources___real___growth">#REF!</definedName>
    <definedName name="Average_net_debt_for_RoRE_calculation___Appointee___nominal">#REF!</definedName>
    <definedName name="Average_net_debt_for_RoRE_calculation___control___nominal.ADDN1">#REF!</definedName>
    <definedName name="Average_net_debt_for_RoRE_calculation___control___nominal.ADDN2">#REF!</definedName>
    <definedName name="Average_net_debt_for_RoRE_calculation___control___nominal.BR">#REF!</definedName>
    <definedName name="Average_net_debt_for_RoRE_calculation___control___nominal.WN">#REF!</definedName>
    <definedName name="Average_net_debt_for_RoRE_calculation___control___nominal.WR">#REF!</definedName>
    <definedName name="Average_net_debt_for_RoRE_calculation___control___nominal.WWN">#REF!</definedName>
    <definedName name="Average_of_2020_25_RCV___nominal.ADDN1">#REF!</definedName>
    <definedName name="Average_of_2020_25_RCV___nominal.ADDN2">#REF!</definedName>
    <definedName name="Average_of_2020_25_RCV___nominal.BR">#REF!</definedName>
    <definedName name="Average_of_2020_25_RCV___nominal.WN">#REF!</definedName>
    <definedName name="Average_of_2020_25_RCV___nominal.WR">#REF!</definedName>
    <definedName name="Average_of_2020_25_RCV___nominal.WWN">#REF!</definedName>
    <definedName name="Average_of_Post_2025_RCV___nominal.ADDN1">#REF!</definedName>
    <definedName name="Average_of_Post_2025_RCV___nominal.ADDN2">#REF!</definedName>
    <definedName name="Average_of_Post_2025_RCV___nominal.BR">#REF!</definedName>
    <definedName name="Average_of_Post_2025_RCV___nominal.WN">#REF!</definedName>
    <definedName name="Average_of_Post_2025_RCV___nominal.WR">#REF!</definedName>
    <definedName name="Average_of_Post_2025_RCV___nominal.WWN">#REF!</definedName>
    <definedName name="Average_of_Pre_2020_RCV___nominal.ADDN1">#REF!</definedName>
    <definedName name="Average_of_Pre_2020_RCV___nominal.ADDN2">#REF!</definedName>
    <definedName name="Average_of_Pre_2020_RCV___nominal.BR">#REF!</definedName>
    <definedName name="Average_of_Pre_2020_RCV___nominal.WN">#REF!</definedName>
    <definedName name="Average_of_Pre_2020_RCV___nominal.WR">#REF!</definedName>
    <definedName name="Average_of_Pre_2020_RCV___nominal.WWN">#REF!</definedName>
    <definedName name="Average_of_RCV___ADDN1__nominal">#REF!</definedName>
    <definedName name="Average_of_RCV___ADDN2___nominal">#REF!</definedName>
    <definedName name="Average_of_RCV___Appointee___Fcst___nominal">#REF!</definedName>
    <definedName name="Average_of_RCV___Appointee___nominal">#REF!</definedName>
    <definedName name="Average_of_RCV___BR___nominal">#REF!</definedName>
    <definedName name="Average_of_RCV___control___nominal.ADDN1">#REF!</definedName>
    <definedName name="Average_of_RCV___control___nominal.ADDN2">#REF!</definedName>
    <definedName name="Average_of_RCV___control___nominal.BR">#REF!</definedName>
    <definedName name="Average_of_RCV___control___nominal.WN">#REF!</definedName>
    <definedName name="Average_of_RCV___control___nominal.WR">#REF!</definedName>
    <definedName name="Average_of_RCV___control___nominal.WWN">#REF!</definedName>
    <definedName name="Average_of_RCV___forecast____control___nominal.ADDN1">#REF!</definedName>
    <definedName name="Average_of_RCV___forecast____control___nominal.ADDN2">#REF!</definedName>
    <definedName name="Average_of_RCV___forecast____control___nominal.BR">#REF!</definedName>
    <definedName name="Average_of_RCV___forecast____control___nominal.WN">#REF!</definedName>
    <definedName name="Average_of_RCV___forecast____control___nominal.WR">#REF!</definedName>
    <definedName name="Average_of_RCV___forecast____control___nominal.WWN">#REF!</definedName>
    <definedName name="Average_of_RCV___Wholesale___nominal">#REF!</definedName>
    <definedName name="Average_of_RCV___WN___nominal">#REF!</definedName>
    <definedName name="Average_of_RCV___WR___nominal">#REF!</definedName>
    <definedName name="Average_of_RCV___WWN___nominal">#REF!</definedName>
    <definedName name="Average_post_2025_RCV_additions___nominal.ADDN1">#REF!</definedName>
    <definedName name="Average_post_2025_RCV_additions___nominal.ADDN2">#REF!</definedName>
    <definedName name="Average_post_2025_RCV_additions___nominal.BR">#REF!</definedName>
    <definedName name="Average_post_2025_RCV_additions___nominal.WN">#REF!</definedName>
    <definedName name="Average_post_2025_RCV_additions___nominal.WR">#REF!</definedName>
    <definedName name="Average_post_2025_RCV_additions___nominal.WWN">#REF!</definedName>
    <definedName name="Average_post_2025_RCV_additions___Wholesale___nominal">#REF!</definedName>
    <definedName name="Average_retail_service_revenue___tariff_band___nominal.1">#REF!</definedName>
    <definedName name="Average_retail_service_revenue___tariff_band___nominal.2">#REF!</definedName>
    <definedName name="Average_retail_service_revenue___tariff_band___nominal.3">#REF!</definedName>
    <definedName name="AVON" localSheetId="13">#REF!</definedName>
    <definedName name="AVON">#REF!</definedName>
    <definedName name="Base_Regulated_Equity___control___nominal.ADDN1">#REF!</definedName>
    <definedName name="Base_Regulated_Equity___control___nominal.ADDN2">#REF!</definedName>
    <definedName name="Base_Regulated_Equity___control___nominal.BR">#REF!</definedName>
    <definedName name="Base_Regulated_Equity___control___nominal.WN">#REF!</definedName>
    <definedName name="Base_Regulated_Equity___control___nominal.WR">#REF!</definedName>
    <definedName name="Base_Regulated_Equity___control___nominal.WWN">#REF!</definedName>
    <definedName name="Base_Regulated_Equity___issued_equity___nominal">#REF!</definedName>
    <definedName name="Base_Regulated_Equity___issued_equity___real">#REF!</definedName>
    <definedName name="Base_revenue_for_2024_25___nominal.ADDN1">#REF!</definedName>
    <definedName name="Base_revenue_for_2024_25___nominal.ADDN2">#REF!</definedName>
    <definedName name="Base_revenue_for_2024_25___nominal.BR">#REF!</definedName>
    <definedName name="Base_revenue_for_2024_25___nominal.WN">#REF!</definedName>
    <definedName name="Base_revenue_for_2024_25___nominal.WR">#REF!</definedName>
    <definedName name="Base_revenue_for_2024_25___nominal.WWN">#REF!</definedName>
    <definedName name="Base_RoRE_Appointee___nominal">#REF!</definedName>
    <definedName name="Base_RoRE_on_2020_25_RCV_bf_balance___control___nominal.ADDN1">#REF!</definedName>
    <definedName name="Base_RoRE_on_2020_25_RCV_bf_balance___control___nominal.ADDN2">#REF!</definedName>
    <definedName name="Base_RoRE_on_2020_25_RCV_bf_balance___control___nominal.BR">#REF!</definedName>
    <definedName name="Base_RoRE_on_2020_25_RCV_bf_balance___control___nominal.WN">#REF!</definedName>
    <definedName name="Base_RoRE_on_2020_25_RCV_bf_balance___control___nominal.WR">#REF!</definedName>
    <definedName name="Base_RoRE_on_2020_25_RCV_bf_balance___control___nominal.WWN">#REF!</definedName>
    <definedName name="Base_RoRE_on_Post_2025_RCV_balance___control___nominal.ADDN1">#REF!</definedName>
    <definedName name="Base_RoRE_on_Post_2025_RCV_balance___control___nominal.ADDN2">#REF!</definedName>
    <definedName name="Base_RoRE_on_Post_2025_RCV_balance___control___nominal.BR">#REF!</definedName>
    <definedName name="Base_RoRE_on_Post_2025_RCV_balance___control___nominal.WN">#REF!</definedName>
    <definedName name="Base_RoRE_on_Post_2025_RCV_balance___control___nominal.WR">#REF!</definedName>
    <definedName name="Base_RoRE_on_Post_2025_RCV_balance___control___nominal.WWN">#REF!</definedName>
    <definedName name="Base_RoRE_on_Pre_2020_RCV_bf_balance___control___nominal.ADDN1">#REF!</definedName>
    <definedName name="Base_RoRE_on_Pre_2020_RCV_bf_balance___control___nominal.ADDN2">#REF!</definedName>
    <definedName name="Base_RoRE_on_Pre_2020_RCV_bf_balance___control___nominal.BR">#REF!</definedName>
    <definedName name="Base_RoRE_on_Pre_2020_RCV_bf_balance___control___nominal.WN">#REF!</definedName>
    <definedName name="Base_RoRE_on_Pre_2020_RCV_bf_balance___control___nominal.WR">#REF!</definedName>
    <definedName name="Base_RoRE_on_Pre_2020_RCV_bf_balance___control___nominal.WWN">#REF!</definedName>
    <definedName name="Base_RoRE_percentage___control.ADDN1">#REF!</definedName>
    <definedName name="Base_RoRE_percentage___control.ADDN2">#REF!</definedName>
    <definedName name="Base_RoRE_percentage___control.BR">#REF!</definedName>
    <definedName name="Base_RoRE_percentage___control.WN">#REF!</definedName>
    <definedName name="Base_RoRE_percentage___control.WR">#REF!</definedName>
    <definedName name="Base_RoRE_percentage___control.WWN">#REF!</definedName>
    <definedName name="Base_RoRE_Wholesale___nominal">#REF!</definedName>
    <definedName name="BaseAdjustment" localSheetId="12">#REF!</definedName>
    <definedName name="BaseAdjustment">'Phase 1 - Initial Assessment'!#REF!</definedName>
    <definedName name="BEDS" localSheetId="13">#REF!</definedName>
    <definedName name="BEDS">#REF!</definedName>
    <definedName name="BERKS" localSheetId="13">#REF!</definedName>
    <definedName name="BERKS">#REF!</definedName>
    <definedName name="Bio_resources___Allowed_Revenues___real">#REF!</definedName>
    <definedName name="Bio_resources___TDS_revenue___tonne___real">#REF!</definedName>
    <definedName name="Bio_resources___TDS_revenue_average___real">#REF!</definedName>
    <definedName name="Bio_resources___TDS_Revenues___real">#REF!</definedName>
    <definedName name="Bioresources_allowed_revenue_build_up___check">#REF!</definedName>
    <definedName name="Bioresources_allowed_revenue_build_up___check_overall">#REF!</definedName>
    <definedName name="BUCKS" localSheetId="13">#REF!</definedName>
    <definedName name="BUCKS">#REF!</definedName>
    <definedName name="Busines_Advance_receipts_lag_factor_unmeasured___adjusted">#REF!</definedName>
    <definedName name="Business_Advance_receipts_lag_factor_measured">#REF!</definedName>
    <definedName name="Business_Advance_receipts_lag_factor_measured___adjusted">#REF!</definedName>
    <definedName name="Business_advance_receipts_measured___nominal___b_f">#REF!</definedName>
    <definedName name="Business_advance_receipts_unmeasured___nominal___b_f">#REF!</definedName>
    <definedName name="Business_advance_receipts_weighting___measured">#REF!</definedName>
    <definedName name="Business_advance_receipts_weighting___unmeasured">#REF!</definedName>
    <definedName name="Business_aggregate_net_margin__">#REF!</definedName>
    <definedName name="Business_aggregate_net_margin___nominal">#REF!</definedName>
    <definedName name="Business_apportioned_direct_procurement_from_customers___infrastructure_cost___real___Total">#REF!</definedName>
    <definedName name="Business_creditor_lag_factor">#REF!</definedName>
    <definedName name="Business_creditor_target_balance___nominal">#REF!</definedName>
    <definedName name="Business_debtor_lag_factor">#REF!</definedName>
    <definedName name="Business_debtor_target_balance___nominal">#REF!</definedName>
    <definedName name="Business_Headroom____of_net_margin_">#REF!</definedName>
    <definedName name="Business_net_margin_tariff_band___nominal.1">#REF!</definedName>
    <definedName name="Business_net_margin_tariff_band___nominal.2">#REF!</definedName>
    <definedName name="Business_net_margin_tariff_band___nominal.3">#REF!</definedName>
    <definedName name="Business_retail_adjustment___Tariff_Band___real.1">#REF!</definedName>
    <definedName name="Business_retail_adjustment___Tariff_Band___real.2">#REF!</definedName>
    <definedName name="Business_retail_adjustment___Tariff_Band___real.3">#REF!</definedName>
    <definedName name="Business_retail_adjustment_excluding_margin___Tariff_Band___real.1">#REF!</definedName>
    <definedName name="Business_retail_adjustment_excluding_margin___Tariff_Band___real.2">#REF!</definedName>
    <definedName name="Business_retail_adjustment_excluding_margin___Tariff_Band___real.3">#REF!</definedName>
    <definedName name="Business_retail_Advance_receipts_creditor_days_measured">#REF!</definedName>
    <definedName name="Business_retail_Advance_receipts_lag_factor_unmeasured">#REF!</definedName>
    <definedName name="Business_retail_apportionment">#REF!</definedName>
    <definedName name="Business_retail_impact_of_post_financeability_adjustment___nominal">#REF!</definedName>
    <definedName name="Business_retail_impact_of_post_financeability_adjustment_excluding_wholesale___nominal">#REF!</definedName>
    <definedName name="Business_retail_revenue_____nominal">#REF!</definedName>
    <definedName name="Business_retail_revenue__m___nominal">#REF!</definedName>
    <definedName name="Business_retail_revenue_adjustment___nominal">#REF!</definedName>
    <definedName name="Business_retail_revenue_override_flag">#REF!</definedName>
    <definedName name="Business_retail_service_revenue___nominal">#REF!</definedName>
    <definedName name="Business_retail_service_revenue___real">#REF!</definedName>
    <definedName name="Business_retail_service_revenue__exc_post_financeability____real">#REF!</definedName>
    <definedName name="Business_revenue_received___nominal">#REF!</definedName>
    <definedName name="Business_tax_charge____of_net_margin_">#REF!</definedName>
    <definedName name="Business_tax_charge_by_band___nominal.1">#REF!</definedName>
    <definedName name="Business_tax_charge_by_band___nominal.2">#REF!</definedName>
    <definedName name="Business_tax_charge_by_band___nominal.3">#REF!</definedName>
    <definedName name="Business_wholesale_cost_paid___nominal">#REF!</definedName>
    <definedName name="Business_working_capital_interest____of_net_margin___interest_received_">#REF!</definedName>
    <definedName name="Business_working_capital_interest_by_tariff_band___nominal.1">#REF!</definedName>
    <definedName name="Business_working_capital_interest_by_tariff_band___nominal.2">#REF!</definedName>
    <definedName name="Business_working_capital_interest_by_tariff_band___nominal.3">#REF!</definedName>
    <definedName name="Called_up_share_capital__including_share_premium_balance___Appointee___nominal">#REF!</definedName>
    <definedName name="Called_up_share_capital__including_share_premium_balance___Appointee___nominal.BEG">#REF!</definedName>
    <definedName name="Called_up_share_capital_balance___control___nominal.ADDN1">#REF!</definedName>
    <definedName name="Called_up_share_capital_balance___control___nominal.ADDN1.BEG">#REF!</definedName>
    <definedName name="Called_up_share_capital_balance___control___nominal.ADDN2">#REF!</definedName>
    <definedName name="Called_up_share_capital_balance___control___nominal.ADDN2.BEG">#REF!</definedName>
    <definedName name="Called_up_share_capital_balance___control___nominal.BR">#REF!</definedName>
    <definedName name="Called_up_share_capital_balance___control___nominal.BR.BEG">#REF!</definedName>
    <definedName name="Called_up_share_capital_balance___control___nominal.WN">#REF!</definedName>
    <definedName name="Called_up_share_capital_balance___control___nominal.WN.BEG">#REF!</definedName>
    <definedName name="Called_up_share_capital_balance___control___nominal.WR">#REF!</definedName>
    <definedName name="Called_up_share_capital_balance___control___nominal.WR.BEG">#REF!</definedName>
    <definedName name="Called_up_share_capital_balance___control___nominal.WWN">#REF!</definedName>
    <definedName name="Called_up_share_capital_balance___control___nominal.WWN.BEG">#REF!</definedName>
    <definedName name="Called_up_share_capital_balance___Wholesale___nominal">#REF!</definedName>
    <definedName name="CAMBS" localSheetId="13">#REF!</definedName>
    <definedName name="CAMBS">#REF!</definedName>
    <definedName name="Capex___Appointee___nominal">#REF!</definedName>
    <definedName name="Capex___Appointee___nominal.NEG">#REF!</definedName>
    <definedName name="Capex_creditor_balance___Appointee___nominal">#REF!</definedName>
    <definedName name="Capex_creditor_balance___Business___nominal">#REF!</definedName>
    <definedName name="Capex_creditor_balance___Business___nominal.BEG">#REF!</definedName>
    <definedName name="Capex_creditor_balance___residential___nominal">#REF!</definedName>
    <definedName name="Capex_creditor_balance___residential___nominal.BEG">#REF!</definedName>
    <definedName name="Capex_creditor_balance___Retail___nominal">#REF!</definedName>
    <definedName name="Capex_creditor_lag_factor">#REF!</definedName>
    <definedName name="Capex_creditor_target_balance___business___nominal">#REF!</definedName>
    <definedName name="Capex_creditor_target_balance___control___nominal.ADDN1">#REF!</definedName>
    <definedName name="Capex_creditor_target_balance___control___nominal.ADDN2">#REF!</definedName>
    <definedName name="Capex_creditor_target_balance___control___nominal.BR">#REF!</definedName>
    <definedName name="Capex_creditor_target_balance___control___nominal.WN">#REF!</definedName>
    <definedName name="Capex_creditor_target_balance___control___nominal.WR">#REF!</definedName>
    <definedName name="Capex_creditor_target_balance___control___nominal.WWN">#REF!</definedName>
    <definedName name="Capex_creditor_target_balance___residential___nominal">#REF!</definedName>
    <definedName name="Capex_creditors_balance___control.ADDN1">#REF!</definedName>
    <definedName name="Capex_creditors_balance___control.ADDN2">#REF!</definedName>
    <definedName name="Capex_creditors_balance___control.BR">#REF!</definedName>
    <definedName name="Capex_creditors_balance___control.WN">#REF!</definedName>
    <definedName name="Capex_creditors_balance___control.WR">#REF!</definedName>
    <definedName name="Capex_creditors_balance___control.WWN">#REF!</definedName>
    <definedName name="Capex_creditors_balance___control___nominal.ADDN1">#REF!</definedName>
    <definedName name="Capex_creditors_balance___control___nominal.ADDN1.BEG">#REF!</definedName>
    <definedName name="Capex_creditors_balance___control___nominal.ADDN2">#REF!</definedName>
    <definedName name="Capex_creditors_balance___control___nominal.ADDN2.BEG">#REF!</definedName>
    <definedName name="Capex_creditors_balance___control___nominal.BR">#REF!</definedName>
    <definedName name="Capex_creditors_balance___control___nominal.BR.BEG">#REF!</definedName>
    <definedName name="Capex_creditors_balance___control___nominal.WN">#REF!</definedName>
    <definedName name="Capex_creditors_balance___control___nominal.WN.BEG">#REF!</definedName>
    <definedName name="Capex_creditors_balance___control___nominal.WR">#REF!</definedName>
    <definedName name="Capex_creditors_balance___control___nominal.WR.BEG">#REF!</definedName>
    <definedName name="Capex_creditors_balance___control___nominal.WWN">#REF!</definedName>
    <definedName name="Capex_creditors_balance___control___nominal.WWN.BEG">#REF!</definedName>
    <definedName name="Capex_creditors_balance___Wholesale___nominal">#REF!</definedName>
    <definedName name="Capex_grants_and_contributions___nominal.ADDN1">#REF!</definedName>
    <definedName name="Capex_grants_and_contributions___nominal.ADDN2">#REF!</definedName>
    <definedName name="Capex_grants_and_contributions___nominal.BR">#REF!</definedName>
    <definedName name="Capex_grants_and_contributions___nominal.WN">#REF!</definedName>
    <definedName name="Capex_grants_and_contributions___nominal.WR">#REF!</definedName>
    <definedName name="Capex_grants_and_contributions___nominal.WWN">#REF!</definedName>
    <definedName name="Capex_grants_and_contributions___real.ADDN1">#REF!</definedName>
    <definedName name="Capex_grants_and_contributions___real.ADDN2">#REF!</definedName>
    <definedName name="Capex_grants_and_contributions___real.BR">#REF!</definedName>
    <definedName name="Capex_grants_and_contributions___real.WN">#REF!</definedName>
    <definedName name="Capex_grants_and_contributions___real.WR">#REF!</definedName>
    <definedName name="Capex_grants_and_contributions___real.WWN">#REF!</definedName>
    <definedName name="Capital_allowance___structures_and_buldings_pool___control___nominal.ADDN1">#REF!</definedName>
    <definedName name="Capital_allowance___structures_and_buldings_pool___control___nominal.ADDN2">#REF!</definedName>
    <definedName name="Capital_allowance___structures_and_buldings_pool___control___nominal.BR">#REF!</definedName>
    <definedName name="Capital_allowance___structures_and_buldings_pool___control___nominal.WN">#REF!</definedName>
    <definedName name="Capital_allowance___structures_and_buldings_pool___control___nominal.WR">#REF!</definedName>
    <definedName name="Capital_allowance___structures_and_buldings_pool___control___nominal.WWN">#REF!</definedName>
    <definedName name="Capital_allowance_balance___main_rate_pool___capital_expenditure___nominal.ADDN1">#REF!</definedName>
    <definedName name="Capital_allowance_balance___main_rate_pool___capital_expenditure___nominal.ADDN1.BEG">#REF!</definedName>
    <definedName name="Capital_allowance_balance___main_rate_pool___capital_expenditure___nominal.ADDN2">#REF!</definedName>
    <definedName name="Capital_allowance_balance___main_rate_pool___capital_expenditure___nominal.ADDN2.BEG">#REF!</definedName>
    <definedName name="Capital_allowance_balance___main_rate_pool___capital_expenditure___nominal.BR">#REF!</definedName>
    <definedName name="Capital_allowance_balance___main_rate_pool___capital_expenditure___nominal.BR.BEG">#REF!</definedName>
    <definedName name="Capital_allowance_balance___main_rate_pool___capital_expenditure___nominal.WN">#REF!</definedName>
    <definedName name="Capital_allowance_balance___main_rate_pool___capital_expenditure___nominal.WN.BEG">#REF!</definedName>
    <definedName name="Capital_allowance_balance___main_rate_pool___capital_expenditure___nominal.WR">#REF!</definedName>
    <definedName name="Capital_allowance_balance___main_rate_pool___capital_expenditure___nominal.WR.BEG">#REF!</definedName>
    <definedName name="Capital_allowance_balance___main_rate_pool___capital_expenditure___nominal.WWN">#REF!</definedName>
    <definedName name="Capital_allowance_balance___main_rate_pool___capital_expenditure___nominal.WWN.BEG">#REF!</definedName>
    <definedName name="Capital_allowance_balance___special_rate_pool___capital_expenditure___nominal.ADDN1">#REF!</definedName>
    <definedName name="Capital_allowance_balance___special_rate_pool___capital_expenditure___nominal.ADDN1.BEG">#REF!</definedName>
    <definedName name="Capital_allowance_balance___special_rate_pool___capital_expenditure___nominal.ADDN2">#REF!</definedName>
    <definedName name="Capital_allowance_balance___special_rate_pool___capital_expenditure___nominal.ADDN2.BEG">#REF!</definedName>
    <definedName name="Capital_allowance_balance___special_rate_pool___capital_expenditure___nominal.BR">#REF!</definedName>
    <definedName name="Capital_allowance_balance___special_rate_pool___capital_expenditure___nominal.BR.BEG">#REF!</definedName>
    <definedName name="Capital_allowance_balance___special_rate_pool___capital_expenditure___nominal.WN">#REF!</definedName>
    <definedName name="Capital_allowance_balance___special_rate_pool___capital_expenditure___nominal.WN.BEG">#REF!</definedName>
    <definedName name="Capital_allowance_balance___special_rate_pool___capital_expenditure___nominal.WR">#REF!</definedName>
    <definedName name="Capital_allowance_balance___special_rate_pool___capital_expenditure___nominal.WR.BEG">#REF!</definedName>
    <definedName name="Capital_allowance_balance___special_rate_pool___capital_expenditure___nominal.WWN">#REF!</definedName>
    <definedName name="Capital_allowance_balance___special_rate_pool___capital_expenditure___nominal.WWN.BEG">#REF!</definedName>
    <definedName name="Capital_allowance_balance___structures_and_buildings_pool___new_capital_expenditure___nominal.ADDN1">#REF!</definedName>
    <definedName name="Capital_allowance_balance___structures_and_buildings_pool___new_capital_expenditure___nominal.ADDN1.BEG">#REF!</definedName>
    <definedName name="Capital_allowance_balance___structures_and_buildings_pool___new_capital_expenditure___nominal.ADDN2">#REF!</definedName>
    <definedName name="Capital_allowance_balance___structures_and_buildings_pool___new_capital_expenditure___nominal.ADDN2.BEG">#REF!</definedName>
    <definedName name="Capital_allowance_balance___structures_and_buildings_pool___new_capital_expenditure___nominal.BR">#REF!</definedName>
    <definedName name="Capital_allowance_balance___structures_and_buildings_pool___new_capital_expenditure___nominal.BR.BEG">#REF!</definedName>
    <definedName name="Capital_allowance_balance___structures_and_buildings_pool___new_capital_expenditure___nominal.WN">#REF!</definedName>
    <definedName name="Capital_allowance_balance___structures_and_buildings_pool___new_capital_expenditure___nominal.WN.BEG">#REF!</definedName>
    <definedName name="Capital_allowance_balance___structures_and_buildings_pool___new_capital_expenditure___nominal.WR">#REF!</definedName>
    <definedName name="Capital_allowance_balance___structures_and_buildings_pool___new_capital_expenditure___nominal.WR.BEG">#REF!</definedName>
    <definedName name="Capital_allowance_balance___structures_and_buildings_pool___new_capital_expenditure___nominal.WWN">#REF!</definedName>
    <definedName name="Capital_allowance_balance___structures_and_buildings_pool___new_capital_expenditure___nominal.WWN.BEG">#REF!</definedName>
    <definedName name="Capital_allowances___control___nominal.ADDN1">#REF!</definedName>
    <definedName name="Capital_allowances___control___nominal.ADDN2">#REF!</definedName>
    <definedName name="Capital_allowances___control___nominal.BR">#REF!</definedName>
    <definedName name="Capital_allowances___control___nominal.WN">#REF!</definedName>
    <definedName name="Capital_allowances___control___nominal.WR">#REF!</definedName>
    <definedName name="Capital_allowances___control___nominal.WWN">#REF!</definedName>
    <definedName name="Capital_allowances___existing_expenditure___main_rate_pool___control___nominal.ADDN1">#REF!</definedName>
    <definedName name="Capital_allowances___existing_expenditure___main_rate_pool___control___nominal.ADDN2">#REF!</definedName>
    <definedName name="Capital_allowances___existing_expenditure___main_rate_pool___control___nominal.BR">#REF!</definedName>
    <definedName name="Capital_allowances___existing_expenditure___main_rate_pool___control___nominal.WN">#REF!</definedName>
    <definedName name="Capital_allowances___existing_expenditure___main_rate_pool___control___nominal.WR">#REF!</definedName>
    <definedName name="Capital_allowances___existing_expenditure___main_rate_pool___control___nominal.WWN">#REF!</definedName>
    <definedName name="Capital_allowances___existing_expenditure___special_rate_pool___control___nominal.ADDN1">#REF!</definedName>
    <definedName name="Capital_allowances___existing_expenditure___special_rate_pool___control___nominal.ADDN2">#REF!</definedName>
    <definedName name="Capital_allowances___existing_expenditure___special_rate_pool___control___nominal.BR">#REF!</definedName>
    <definedName name="Capital_allowances___existing_expenditure___special_rate_pool___control___nominal.WN">#REF!</definedName>
    <definedName name="Capital_allowances___existing_expenditure___special_rate_pool___control___nominal.WR">#REF!</definedName>
    <definedName name="Capital_allowances___existing_expenditure___special_rate_pool___control___nominal.WWN">#REF!</definedName>
    <definedName name="Capital_allowances___existing_expenditure___structures_and_buildings_pool___control___nominal.ADDN1">#REF!</definedName>
    <definedName name="Capital_allowances___existing_expenditure___structures_and_buildings_pool___control___nominal.ADDN2">#REF!</definedName>
    <definedName name="Capital_allowances___existing_expenditure___structures_and_buildings_pool___control___nominal.BR">#REF!</definedName>
    <definedName name="Capital_allowances___existing_expenditure___structures_and_buildings_pool___control___nominal.WN">#REF!</definedName>
    <definedName name="Capital_allowances___existing_expenditure___structures_and_buildings_pool___control___nominal.WR">#REF!</definedName>
    <definedName name="Capital_allowances___existing_expenditure___structures_and_buildings_pool___control___nominal.WWN">#REF!</definedName>
    <definedName name="Capital_allowances___main_rate_pool___control___nominal.ADDN1">#REF!</definedName>
    <definedName name="Capital_allowances___main_rate_pool___control___nominal.ADDN2">#REF!</definedName>
    <definedName name="Capital_allowances___main_rate_pool___control___nominal.BR">#REF!</definedName>
    <definedName name="Capital_allowances___main_rate_pool___control___nominal.WN">#REF!</definedName>
    <definedName name="Capital_allowances___main_rate_pool___control___nominal.WR">#REF!</definedName>
    <definedName name="Capital_allowances___main_rate_pool___control___nominal.WWN">#REF!</definedName>
    <definedName name="Capital_allowances___new_expenditure___main_rate_pool___control___nominal.ADDN1">#REF!</definedName>
    <definedName name="Capital_allowances___new_expenditure___main_rate_pool___control___nominal.ADDN2">#REF!</definedName>
    <definedName name="Capital_allowances___new_expenditure___main_rate_pool___control___nominal.BR">#REF!</definedName>
    <definedName name="Capital_allowances___new_expenditure___main_rate_pool___control___nominal.WN">#REF!</definedName>
    <definedName name="Capital_allowances___new_expenditure___main_rate_pool___control___nominal.WR">#REF!</definedName>
    <definedName name="Capital_allowances___new_expenditure___main_rate_pool___control___nominal.WWN">#REF!</definedName>
    <definedName name="Capital_allowances___new_expenditure___special_rate_pool___control___nominal.ADDN1">#REF!</definedName>
    <definedName name="Capital_allowances___new_expenditure___special_rate_pool___control___nominal.ADDN2">#REF!</definedName>
    <definedName name="Capital_allowances___new_expenditure___special_rate_pool___control___nominal.BR">#REF!</definedName>
    <definedName name="Capital_allowances___new_expenditure___special_rate_pool___control___nominal.WN">#REF!</definedName>
    <definedName name="Capital_allowances___new_expenditure___special_rate_pool___control___nominal.WR">#REF!</definedName>
    <definedName name="Capital_allowances___new_expenditure___special_rate_pool___control___nominal.WWN">#REF!</definedName>
    <definedName name="Capital_allowances___new_expenditure___structures_and_buildings_pool___control___nominal.ADDN1">#REF!</definedName>
    <definedName name="Capital_allowances___new_expenditure___structures_and_buildings_pool___control___nominal.ADDN2">#REF!</definedName>
    <definedName name="Capital_allowances___new_expenditure___structures_and_buildings_pool___control___nominal.BR">#REF!</definedName>
    <definedName name="Capital_allowances___new_expenditure___structures_and_buildings_pool___control___nominal.WN">#REF!</definedName>
    <definedName name="Capital_allowances___new_expenditure___structures_and_buildings_pool___control___nominal.WR">#REF!</definedName>
    <definedName name="Capital_allowances___new_expenditure___structures_and_buildings_pool___control___nominal.WWN">#REF!</definedName>
    <definedName name="Capital_allowances___special_rate_pool___control___nominal.ADDN1">#REF!</definedName>
    <definedName name="Capital_allowances___special_rate_pool___control___nominal.ADDN2">#REF!</definedName>
    <definedName name="Capital_allowances___special_rate_pool___control___nominal.BR">#REF!</definedName>
    <definedName name="Capital_allowances___special_rate_pool___control___nominal.WN">#REF!</definedName>
    <definedName name="Capital_allowances___special_rate_pool___control___nominal.WR">#REF!</definedName>
    <definedName name="Capital_allowances___special_rate_pool___control___nominal.WWN">#REF!</definedName>
    <definedName name="Capital_allowances___Wholesale___nominal">#REF!</definedName>
    <definedName name="Capital_expenditure___Business___nominal">#REF!</definedName>
    <definedName name="Capital_expenditure___Business___nominal___POS">#REF!</definedName>
    <definedName name="Capital_expenditure___Residential___nominal">#REF!</definedName>
    <definedName name="Capital_expenditure___Residential___nominal.NEG">#REF!</definedName>
    <definedName name="Capital_expenditure___Retail___nominal">#REF!</definedName>
    <definedName name="Capital_expenditure___Retail___nominal___POS">#REF!</definedName>
    <definedName name="Capital_expenditure_proportions_lines_sum_to_100_.ADDN1">#REF!</definedName>
    <definedName name="Capital_expenditure_proportions_lines_sum_to_100_.ADDN2">#REF!</definedName>
    <definedName name="Capital_expenditure_proportions_lines_sum_to_100_.BR">#REF!</definedName>
    <definedName name="Capital_expenditure_proportions_lines_sum_to_100_.WN">#REF!</definedName>
    <definedName name="Capital_expenditure_proportions_lines_sum_to_100_.WR">#REF!</definedName>
    <definedName name="Capital_expenditure_proportions_lines_sum_to_100_.WWN">#REF!</definedName>
    <definedName name="Capital_expenditure_proportions_lines_sum_to_100__overall.ADDN1">#REF!</definedName>
    <definedName name="Capital_expenditure_proportions_lines_sum_to_100__overall.ADDN2">#REF!</definedName>
    <definedName name="Capital_expenditure_proportions_lines_sum_to_100__overall.BR">#REF!</definedName>
    <definedName name="Capital_expenditure_proportions_lines_sum_to_100__overall.WN">#REF!</definedName>
    <definedName name="Capital_expenditure_proportions_lines_sum_to_100__overall.WR">#REF!</definedName>
    <definedName name="Capital_expenditure_proportions_lines_sum_to_100__overall.WWN">#REF!</definedName>
    <definedName name="Cash_and_cash_equivalents_actual_initial_balance___wholesale___nominal">#REF!</definedName>
    <definedName name="Cash_associated_with_revenue_adjustment___nominal.ADDN1">#REF!</definedName>
    <definedName name="Cash_associated_with_revenue_adjustment___nominal.ADDN1.BEG">#REF!</definedName>
    <definedName name="Cash_associated_with_revenue_adjustment___nominal.ADDN2">#REF!</definedName>
    <definedName name="Cash_associated_with_revenue_adjustment___nominal.ADDN2.BEG">#REF!</definedName>
    <definedName name="Cash_associated_with_revenue_adjustment___nominal.BR">#REF!</definedName>
    <definedName name="Cash_associated_with_revenue_adjustment___nominal.BR.BEG">#REF!</definedName>
    <definedName name="Cash_associated_with_revenue_adjustment___nominal.WN">#REF!</definedName>
    <definedName name="Cash_associated_with_revenue_adjustment___nominal.WN.BEG">#REF!</definedName>
    <definedName name="Cash_associated_with_revenue_adjustment___nominal.WR">#REF!</definedName>
    <definedName name="Cash_associated_with_revenue_adjustment___nominal.WR.BEG">#REF!</definedName>
    <definedName name="Cash_associated_with_revenue_adjustment___nominal.WWN">#REF!</definedName>
    <definedName name="Cash_associated_with_revenue_adjustment___nominal.WWN.BEG">#REF!</definedName>
    <definedName name="Cash_flow_available_for_dividends___Business___nominal">#REF!</definedName>
    <definedName name="Cash_flow_available_for_dividends___Residential___nominal">#REF!</definedName>
    <definedName name="Cash_interest_cover___Appointee">#REF!</definedName>
    <definedName name="Cash_interest_cover___control.ADDN1">#REF!</definedName>
    <definedName name="Cash_interest_cover___control.ADDN2">#REF!</definedName>
    <definedName name="Cash_interest_cover___control.BR">#REF!</definedName>
    <definedName name="Cash_interest_cover___control.WN">#REF!</definedName>
    <definedName name="Cash_interest_cover___control.WR">#REF!</definedName>
    <definedName name="Cash_interest_cover___control.WWN">#REF!</definedName>
    <definedName name="Cash_interest_cover___Post_Fin_adj___Appointee">#REF!</definedName>
    <definedName name="Cash_interest_cover___weighted_average___Appointee">#REF!</definedName>
    <definedName name="Cash_interest_rate___effect_of_tax_charge.ADDN1">#REF!</definedName>
    <definedName name="Cash_interest_rate___effect_of_tax_charge.ADDN2">#REF!</definedName>
    <definedName name="Cash_interest_rate___effect_of_tax_charge.BR">#REF!</definedName>
    <definedName name="Cash_interest_rate___effect_of_tax_charge.WN">#REF!</definedName>
    <definedName name="Cash_interest_rate___effect_of_tax_charge.WR">#REF!</definedName>
    <definedName name="Cash_interest_rate___effect_of_tax_charge.WWN">#REF!</definedName>
    <definedName name="Cash_interest_receivable___payable__from_tax___dividend_calcs___control___nominal.ADDN1">#REF!</definedName>
    <definedName name="Cash_interest_receivable___payable__from_tax___dividend_calcs___control___nominal.ADDN2">#REF!</definedName>
    <definedName name="Cash_interest_receivable___payable__from_tax___dividend_calcs___control___nominal.BR">#REF!</definedName>
    <definedName name="Cash_interest_receivable___payable__from_tax___dividend_calcs___control___nominal.WN">#REF!</definedName>
    <definedName name="Cash_interest_receivable___payable__from_tax___dividend_calcs___control___nominal.WR">#REF!</definedName>
    <definedName name="Cash_interest_receivable___payable__from_tax___dividend_calcs___control___nominal.WWN">#REF!</definedName>
    <definedName name="Cash_interest_receivable___payable__from_tax___dividend_calcs___wholesale___nominal">#REF!</definedName>
    <definedName name="Cash_movement_not_associated_with_Tax_or_Dividend_calcs___control___nominal.ADDN1">#REF!</definedName>
    <definedName name="Cash_movement_not_associated_with_Tax_or_Dividend_calcs___control___nominal.ADDN2">#REF!</definedName>
    <definedName name="Cash_movement_not_associated_with_Tax_or_Dividend_calcs___control___nominal.BR">#REF!</definedName>
    <definedName name="Cash_movement_not_associated_with_Tax_or_Dividend_calcs___control___nominal.WN">#REF!</definedName>
    <definedName name="Cash_movement_not_associated_with_Tax_or_Dividend_calcs___control___nominal.WR">#REF!</definedName>
    <definedName name="Cash_movement_not_associated_with_Tax_or_Dividend_calcs___control___nominal.WWN">#REF!</definedName>
    <definedName name="Cash_movement_not_associated_with_Tax_or_Dividend_calcs_balance___control___nominal.ADDN1">#REF!</definedName>
    <definedName name="Cash_movement_not_associated_with_Tax_or_Dividend_calcs_balance___control___nominal.ADDN1.BEG">#REF!</definedName>
    <definedName name="Cash_movement_not_associated_with_Tax_or_Dividend_calcs_balance___control___nominal.ADDN2">#REF!</definedName>
    <definedName name="Cash_movement_not_associated_with_Tax_or_Dividend_calcs_balance___control___nominal.ADDN2.BEG">#REF!</definedName>
    <definedName name="Cash_movement_not_associated_with_Tax_or_Dividend_calcs_balance___control___nominal.BR">#REF!</definedName>
    <definedName name="Cash_movement_not_associated_with_Tax_or_Dividend_calcs_balance___control___nominal.BR.BEG">#REF!</definedName>
    <definedName name="Cash_movement_not_associated_with_Tax_or_Dividend_calcs_balance___control___nominal.WN">#REF!</definedName>
    <definedName name="Cash_movement_not_associated_with_Tax_or_Dividend_calcs_balance___control___nominal.WN.BEG">#REF!</definedName>
    <definedName name="Cash_movement_not_associated_with_Tax_or_Dividend_calcs_balance___control___nominal.WR">#REF!</definedName>
    <definedName name="Cash_movement_not_associated_with_Tax_or_Dividend_calcs_balance___control___nominal.WR.BEG">#REF!</definedName>
    <definedName name="Cash_movement_not_associated_with_Tax_or_Dividend_calcs_balance___control___nominal.WWN">#REF!</definedName>
    <definedName name="Cash_movement_not_associated_with_Tax_or_Dividend_calcs_balance___control___nominal.WWN.BEG">#REF!</definedName>
    <definedName name="Change_in_accelerated_capital_allowances___control___nominal.ADDN1">#REF!</definedName>
    <definedName name="Change_in_accelerated_capital_allowances___control___nominal.ADDN2">#REF!</definedName>
    <definedName name="Change_in_accelerated_capital_allowances___control___nominal.BR">#REF!</definedName>
    <definedName name="Change_in_accelerated_capital_allowances___control___nominal.WN">#REF!</definedName>
    <definedName name="Change_in_accelerated_capital_allowances___control___nominal.WR">#REF!</definedName>
    <definedName name="Change_in_accelerated_capital_allowances___control___nominal.WWN">#REF!</definedName>
    <definedName name="Change_in_accelerated_capital_allowances___post_financeability___control___nominal.ADDN1">#REF!</definedName>
    <definedName name="Change_in_accelerated_capital_allowances___post_financeability___control___nominal.ADDN2">#REF!</definedName>
    <definedName name="Change_in_accelerated_capital_allowances___post_financeability___control___nominal.BR">#REF!</definedName>
    <definedName name="Change_in_accelerated_capital_allowances___post_financeability___control___nominal.WN">#REF!</definedName>
    <definedName name="Change_in_accelerated_capital_allowances___post_financeability___control___nominal.WR">#REF!</definedName>
    <definedName name="Change_in_accelerated_capital_allowances___post_financeability___control___nominal.WWN">#REF!</definedName>
    <definedName name="Change_in_net_debt_balance___control___nominal.ADDN1">#REF!</definedName>
    <definedName name="Change_in_net_debt_balance___control___nominal.ADDN1.BEG">#REF!</definedName>
    <definedName name="Change_in_net_debt_balance___control___nominal.ADDN2">#REF!</definedName>
    <definedName name="Change_in_net_debt_balance___control___nominal.ADDN2.BEG">#REF!</definedName>
    <definedName name="Change_in_net_debt_balance___control___nominal.BR">#REF!</definedName>
    <definedName name="Change_in_net_debt_balance___control___nominal.BR.BEG">#REF!</definedName>
    <definedName name="Change_in_net_debt_balance___control___nominal.WN">#REF!</definedName>
    <definedName name="Change_in_net_debt_balance___control___nominal.WN.BEG">#REF!</definedName>
    <definedName name="Change_in_net_debt_balance___control___nominal.WR">#REF!</definedName>
    <definedName name="Change_in_net_debt_balance___control___nominal.WR.BEG">#REF!</definedName>
    <definedName name="Change_in_net_debt_balance___control___nominal.WWN">#REF!</definedName>
    <definedName name="Change_in_net_debt_balance___control___nominal.WWN.BEG">#REF!</definedName>
    <definedName name="Change_in_net_debt_opening___control___nominal.ADDN1">#REF!</definedName>
    <definedName name="Change_in_net_debt_opening___control___nominal.ADDN2">#REF!</definedName>
    <definedName name="Change_in_net_debt_opening___control___nominal.BR">#REF!</definedName>
    <definedName name="Change_in_net_debt_opening___control___nominal.WN">#REF!</definedName>
    <definedName name="Change_in_net_debt_opening___control___nominal.WR">#REF!</definedName>
    <definedName name="Change_in_net_debt_opening___control___nominal.WWN">#REF!</definedName>
    <definedName name="Change_in_net_debt_opening___wholesale___nominal">#REF!</definedName>
    <definedName name="Checks_breached_any_period">#REF!</definedName>
    <definedName name="CHESHIRE" localSheetId="13">#REF!</definedName>
    <definedName name="CHESHIRE">#REF!</definedName>
    <definedName name="CHK_TOL" localSheetId="0">#REF!</definedName>
    <definedName name="ChK_Tol" localSheetId="13">#REF!</definedName>
    <definedName name="ChK_Tol">#REF!</definedName>
    <definedName name="CLEVELAND" localSheetId="13">#REF!</definedName>
    <definedName name="CLEVELAND">#REF!</definedName>
    <definedName name="CLWYD" localSheetId="13">#REF!</definedName>
    <definedName name="CLWYD">#REF!</definedName>
    <definedName name="Combined_interest_apportionment___control___nominal.ADDN1">#REF!</definedName>
    <definedName name="Combined_interest_apportionment___control___nominal.ADDN2">#REF!</definedName>
    <definedName name="Combined_interest_apportionment___control___nominal.BR">#REF!</definedName>
    <definedName name="Combined_interest_apportionment___control___nominal.WN">#REF!</definedName>
    <definedName name="Combined_interest_apportionment___control___nominal.WR">#REF!</definedName>
    <definedName name="Combined_interest_apportionment___control___nominal.WWN">#REF!</definedName>
    <definedName name="Company_____of_dividends_issued_as_scrip_shares">#REF!</definedName>
    <definedName name="Company_____of_ILD">#REF!</definedName>
    <definedName name="Company_____of_ordinary_dividends_paid_as_interim_dividend">#REF!</definedName>
    <definedName name="Company___2020_25_RCV_opening_balance___real.ADDN1">#REF!</definedName>
    <definedName name="Company___2020_25_RCV_opening_balance___real.ADDN2">#REF!</definedName>
    <definedName name="Company___2020_25_RCV_opening_balance___real.BR">#REF!</definedName>
    <definedName name="Company___2020_25_RCV_opening_balance___real.WN">#REF!</definedName>
    <definedName name="Company___2020_25_RCV_opening_balance___real.WR">#REF!</definedName>
    <definedName name="Company___2020_25_RCV_opening_balance___real.WWN">#REF!</definedName>
    <definedName name="Company___accounting_charge_included_in_regulatory_accounts_for_Defined_Contribution_schemes___charge_for_DC_schemes___control___real.ADDN1">#REF!</definedName>
    <definedName name="Company___accounting_charge_included_in_regulatory_accounts_for_Defined_Contribution_schemes___charge_for_DC_schemes___control___real.ADDN2">#REF!</definedName>
    <definedName name="Company___accounting_charge_included_in_regulatory_accounts_for_Defined_Contribution_schemes___charge_for_DC_schemes___control___real.BR">#REF!</definedName>
    <definedName name="Company___accounting_charge_included_in_regulatory_accounts_for_Defined_Contribution_schemes___charge_for_DC_schemes___control___real.WN">#REF!</definedName>
    <definedName name="Company___accounting_charge_included_in_regulatory_accounts_for_Defined_Contribution_schemes___charge_for_DC_schemes___control___real.WR">#REF!</definedName>
    <definedName name="Company___accounting_charge_included_in_regulatory_accounts_for_Defined_Contribution_schemes___charge_for_DC_schemes___control___real.WWN">#REF!</definedName>
    <definedName name="Company___actual_opening_Fixed_rate_debt___nominal.ADDN1">#REF!</definedName>
    <definedName name="Company___actual_opening_Fixed_rate_debt___nominal.ADDN2">#REF!</definedName>
    <definedName name="Company___actual_opening_Fixed_rate_debt___nominal.BR">#REF!</definedName>
    <definedName name="Company___actual_opening_Fixed_rate_debt___nominal.WN">#REF!</definedName>
    <definedName name="Company___actual_opening_Fixed_rate_debt___nominal.WR">#REF!</definedName>
    <definedName name="Company___actual_opening_Fixed_rate_debt___nominal.WWN">#REF!</definedName>
    <definedName name="Company___actual_opening_Floating_rate_debt___nominal.ADDN1">#REF!</definedName>
    <definedName name="Company___actual_opening_Floating_rate_debt___nominal.ADDN2">#REF!</definedName>
    <definedName name="Company___actual_opening_Floating_rate_debt___nominal.BR">#REF!</definedName>
    <definedName name="Company___actual_opening_Floating_rate_debt___nominal.WN">#REF!</definedName>
    <definedName name="Company___actual_opening_Floating_rate_debt___nominal.WR">#REF!</definedName>
    <definedName name="Company___actual_opening_Floating_rate_debt___nominal.WWN">#REF!</definedName>
    <definedName name="Company___actual_opening_index_linked_debt___nominal.ADDN1">#REF!</definedName>
    <definedName name="Company___actual_opening_index_linked_debt___nominal.ADDN2">#REF!</definedName>
    <definedName name="Company___actual_opening_index_linked_debt___nominal.BR">#REF!</definedName>
    <definedName name="Company___actual_opening_index_linked_debt___nominal.WN">#REF!</definedName>
    <definedName name="Company___actual_opening_index_linked_debt___nominal.WR">#REF!</definedName>
    <definedName name="Company___actual_opening_index_linked_debt___nominal.WWN">#REF!</definedName>
    <definedName name="Company___adjustment_to_tax_payment.ADDN1">#REF!</definedName>
    <definedName name="Company___adjustment_to_tax_payment.ADDN2">#REF!</definedName>
    <definedName name="Company___adjustment_to_tax_payment.BR">#REF!</definedName>
    <definedName name="Company___adjustment_to_tax_payment.WN">#REF!</definedName>
    <definedName name="Company___adjustment_to_tax_payment.WR">#REF!</definedName>
    <definedName name="Company___adjustment_to_tax_payment.WWN">#REF!</definedName>
    <definedName name="Company___Adjustment_to_Wholesale_revenue_requirement___real.ADDN1">#REF!</definedName>
    <definedName name="Company___Adjustment_to_Wholesale_revenue_requirement___real.ADDN2">#REF!</definedName>
    <definedName name="Company___Adjustment_to_Wholesale_revenue_requirement___real.BR">#REF!</definedName>
    <definedName name="Company___Adjustment_to_Wholesale_revenue_requirement___real.WN">#REF!</definedName>
    <definedName name="Company___Adjustment_to_Wholesale_revenue_requirement___real.WR">#REF!</definedName>
    <definedName name="Company___Adjustment_to_Wholesale_revenue_requirement___real.WWN">#REF!</definedName>
    <definedName name="Company___allowable_depreciation_on_capitalised_revenue___control.ADDN1">#REF!</definedName>
    <definedName name="Company___allowable_depreciation_on_capitalised_revenue___control.ADDN2">#REF!</definedName>
    <definedName name="Company___allowable_depreciation_on_capitalised_revenue___control.BR">#REF!</definedName>
    <definedName name="Company___allowable_depreciation_on_capitalised_revenue___control.WN">#REF!</definedName>
    <definedName name="Company___allowable_depreciation_on_capitalised_revenue___control.WR">#REF!</definedName>
    <definedName name="Company___allowable_depreciation_on_capitalised_revenue___control.WWN">#REF!</definedName>
    <definedName name="Company___Alternative_revenue_value___real.ADDN1">#REF!</definedName>
    <definedName name="Company___Alternative_revenue_value___real.ADDN2">#REF!</definedName>
    <definedName name="Company___Alternative_revenue_value___real.BR">#REF!</definedName>
    <definedName name="Company___Alternative_revenue_value___real.WN">#REF!</definedName>
    <definedName name="Company___Alternative_revenue_value___real.WR">#REF!</definedName>
    <definedName name="Company___Alternative_revenue_value___real.WWN">#REF!</definedName>
    <definedName name="Company___Base_revenue_for_2024_25___real.ADDN1">#REF!</definedName>
    <definedName name="Company___Base_revenue_for_2024_25___real.ADDN2">#REF!</definedName>
    <definedName name="Company___Base_revenue_for_2024_25___real.BR">#REF!</definedName>
    <definedName name="Company___Base_revenue_for_2024_25___real.WN">#REF!</definedName>
    <definedName name="Company___Base_revenue_for_2024_25___real.WR">#REF!</definedName>
    <definedName name="Company___Base_revenue_for_2024_25___real.WWN">#REF!</definedName>
    <definedName name="Company___blended_interest_rate_on_change_in_borrowings">#REF!</definedName>
    <definedName name="Company___Business__retail_total_allowed_depreciation___real">#REF!</definedName>
    <definedName name="Company___Business_Advance_Receipts_Weighting___Unmeasured">#REF!</definedName>
    <definedName name="Company___Business_Measured_income_accrual_Opening_balance___nominal">#REF!</definedName>
    <definedName name="Company___Business_measured_income_proportion_of_total_Business_income">#REF!</definedName>
    <definedName name="Company___Business_retail__Measured_income_accrual_rate">#REF!</definedName>
    <definedName name="Company___Business_retail_advance_receipts_creditor_days_measured">#REF!</definedName>
    <definedName name="Company___Business_retail_advance_receipts_creditor_days_unmeasured">#REF!</definedName>
    <definedName name="Company___Business_retail_average_cost_per_customer_in_Tariff_Band__Welsh_companies____real.1">#REF!</definedName>
    <definedName name="Company___Business_retail_average_cost_per_customer_in_Tariff_Band__Welsh_companies____real.2">#REF!</definedName>
    <definedName name="Company___Business_retail_average_cost_per_customer_in_Tariff_Band__Welsh_companies____real.3">#REF!</definedName>
    <definedName name="Company___Business_retail_margin___Override">#REF!</definedName>
    <definedName name="Company___Business_retail_revenue_adjustment___real">#REF!</definedName>
    <definedName name="Company___Business_retail_revenue_override___nominal">#REF!</definedName>
    <definedName name="Company___business_weighted_average_debtor_days">#REF!</definedName>
    <definedName name="Company___Capex_creditor_days">#REF!</definedName>
    <definedName name="Company___Capital_expenditure___proportion_of_new_capital_expenditure_qualifying_for_the_main_rate_pool___control.ADDN1">#REF!</definedName>
    <definedName name="Company___Capital_expenditure___proportion_of_new_capital_expenditure_qualifying_for_the_main_rate_pool___control.ADDN2">#REF!</definedName>
    <definedName name="Company___Capital_expenditure___proportion_of_new_capital_expenditure_qualifying_for_the_main_rate_pool___control.BR">#REF!</definedName>
    <definedName name="Company___Capital_expenditure___proportion_of_new_capital_expenditure_qualifying_for_the_main_rate_pool___control.WN">#REF!</definedName>
    <definedName name="Company___Capital_expenditure___proportion_of_new_capital_expenditure_qualifying_for_the_main_rate_pool___control.WR">#REF!</definedName>
    <definedName name="Company___Capital_expenditure___proportion_of_new_capital_expenditure_qualifying_for_the_main_rate_pool___control.WWN">#REF!</definedName>
    <definedName name="Company___Capital_expenditure___proportion_of_new_capital_expenditure_qualifying_for_the_special_rate_pool___control.ADDN1">#REF!</definedName>
    <definedName name="Company___Capital_expenditure___proportion_of_new_capital_expenditure_qualifying_for_the_special_rate_pool___control.ADDN2">#REF!</definedName>
    <definedName name="Company___Capital_expenditure___proportion_of_new_capital_expenditure_qualifying_for_the_special_rate_pool___control.BR">#REF!</definedName>
    <definedName name="Company___Capital_expenditure___proportion_of_new_capital_expenditure_qualifying_for_the_special_rate_pool___control.WN">#REF!</definedName>
    <definedName name="Company___Capital_expenditure___proportion_of_new_capital_expenditure_qualifying_for_the_special_rate_pool___control.WR">#REF!</definedName>
    <definedName name="Company___Capital_expenditure___proportion_of_new_capital_expenditure_qualifying_for_the_special_rate_pool___control.WWN">#REF!</definedName>
    <definedName name="Company___Capital_expenditure___proportion_of_new_capital_expenditure_qualifying_for_the_structures_and_buildings_pool___control.ADDN1">#REF!</definedName>
    <definedName name="Company___Capital_expenditure___proportion_of_new_capital_expenditure_qualifying_for_the_structures_and_buildings_pool___control.ADDN2">#REF!</definedName>
    <definedName name="Company___Capital_expenditure___proportion_of_new_capital_expenditure_qualifying_for_the_structures_and_buildings_pool___control.BR">#REF!</definedName>
    <definedName name="Company___Capital_expenditure___proportion_of_new_capital_expenditure_qualifying_for_the_structures_and_buildings_pool___control.WN">#REF!</definedName>
    <definedName name="Company___Capital_expenditure___proportion_of_new_capital_expenditure_qualifying_for_the_structures_and_buildings_pool___control.WR">#REF!</definedName>
    <definedName name="Company___Capital_expenditure___proportion_of_new_capital_expenditure_qualifying_for_the_structures_and_buildings_pool___control.WWN">#REF!</definedName>
    <definedName name="Company___Capital_expenditure_on_assets_principally_used_by_business_retail___real">#REF!</definedName>
    <definedName name="Company___Capital_expenditure_on_assets_principally_used_by_residential_retail___real">#REF!</definedName>
    <definedName name="Company___Capital_expenditure_writing_down_allowance_main_rate_pool">#REF!</definedName>
    <definedName name="Company___Capital_expenditure_writing_down_allowance_main_rate_pool___first_year_rate">#REF!</definedName>
    <definedName name="Company___Capital_expenditure_writing_down_allowance_special_rate_pool">#REF!</definedName>
    <definedName name="Company___Capital_expenditure_writing_down_allowance_special_rate_pool___first_year_rate">#REF!</definedName>
    <definedName name="Company___Capital_expenditure_writing_down_allowance_structures_and_buildings_pool">#REF!</definedName>
    <definedName name="Company___Capital_expenditure_writing_down_allowance_structures_and_buildings_pool___first_year_rate">#REF!</definedName>
    <definedName name="Company___Cash_and_cash_equivalents_actual_initial_balance___control___nominal.ADDN1">#REF!</definedName>
    <definedName name="Company___Cash_and_cash_equivalents_actual_initial_balance___control___nominal.ADDN2">#REF!</definedName>
    <definedName name="Company___Cash_and_cash_equivalents_actual_initial_balance___control___nominal.BR">#REF!</definedName>
    <definedName name="Company___Cash_and_cash_equivalents_actual_initial_balance___control___nominal.WN">#REF!</definedName>
    <definedName name="Company___Cash_and_cash_equivalents_actual_initial_balance___control___nominal.WR">#REF!</definedName>
    <definedName name="Company___Cash_and_cash_equivalents_actual_initial_balance___control___nominal.WWN">#REF!</definedName>
    <definedName name="Company___cash_contributions__DB_schemes__ongoing____actual_and_forecast___control___real.ADDN1">#REF!</definedName>
    <definedName name="Company___cash_contributions__DB_schemes__ongoing____actual_and_forecast___control___real.ADDN2">#REF!</definedName>
    <definedName name="Company___cash_contributions__DB_schemes__ongoing____actual_and_forecast___control___real.BR">#REF!</definedName>
    <definedName name="Company___cash_contributions__DB_schemes__ongoing____actual_and_forecast___control___real.WN">#REF!</definedName>
    <definedName name="Company___cash_contributions__DB_schemes__ongoing____actual_and_forecast___control___real.WR">#REF!</definedName>
    <definedName name="Company___cash_contributions__DB_schemes__ongoing____actual_and_forecast___control___real.WWN">#REF!</definedName>
    <definedName name="Company___cash_interest_rate.ADDN1">#REF!</definedName>
    <definedName name="Company___cash_interest_rate.ADDN2">#REF!</definedName>
    <definedName name="Company___cash_interest_rate.BR">#REF!</definedName>
    <definedName name="Company___cash_interest_rate.WN">#REF!</definedName>
    <definedName name="Company___cash_interest_rate.WR">#REF!</definedName>
    <definedName name="Company___cash_interest_rate.WWN">#REF!</definedName>
    <definedName name="Company___Charge_for_DB_schemes___residential_retail___charge_for_DB_schemes___control___real.ADDN1">#REF!</definedName>
    <definedName name="Company___Charge_for_DB_schemes___residential_retail___charge_for_DB_schemes___control___real.ADDN2">#REF!</definedName>
    <definedName name="Company___Charge_for_DB_schemes___residential_retail___charge_for_DB_schemes___control___real.BR">#REF!</definedName>
    <definedName name="Company___Charge_for_DB_schemes___residential_retail___charge_for_DB_schemes___control___real.WN">#REF!</definedName>
    <definedName name="Company___Charge_for_DB_schemes___residential_retail___charge_for_DB_schemes___control___real.WR">#REF!</definedName>
    <definedName name="Company___Charge_for_DB_schemes___residential_retail___charge_for_DB_schemes___control___real.WWN">#REF!</definedName>
    <definedName name="Company___Consumer_price_index__including_housing_costs____Consumer_Price_Index__with_housing__for_April">#REF!</definedName>
    <definedName name="Company___Consumer_price_index__including_housing_costs____Consumer_Price_Index__with_housing__for_August">#REF!</definedName>
    <definedName name="Company___Consumer_price_index__including_housing_costs____Consumer_Price_Index__with_housing__for_December">#REF!</definedName>
    <definedName name="Company___Consumer_price_index__including_housing_costs____Consumer_Price_Index__with_housing__for_February">#REF!</definedName>
    <definedName name="Company___Consumer_price_index__including_housing_costs____Consumer_Price_Index__with_housing__for_January">#REF!</definedName>
    <definedName name="Company___Consumer_price_index__including_housing_costs____Consumer_Price_Index__with_housing__for_July">#REF!</definedName>
    <definedName name="Company___Consumer_price_index__including_housing_costs____Consumer_Price_Index__with_housing__for_June">#REF!</definedName>
    <definedName name="Company___Consumer_price_index__including_housing_costs____Consumer_Price_Index__with_housing__for_March">#REF!</definedName>
    <definedName name="Company___Consumer_price_index__including_housing_costs____Consumer_Price_Index__with_housing__for_May">#REF!</definedName>
    <definedName name="Company___Consumer_price_index__including_housing_costs____Consumer_Price_Index__with_housing__for_November">#REF!</definedName>
    <definedName name="Company___Consumer_price_index__including_housing_costs____Consumer_Price_Index__with_housing__for_November___Constant">#REF!</definedName>
    <definedName name="Company___Consumer_price_index__including_housing_costs____Consumer_Price_Index__with_housing__for_October">#REF!</definedName>
    <definedName name="Company___Consumer_price_index__including_housing_costs____Consumer_Price_Index__with_housing__for_September">#REF!</definedName>
    <definedName name="Company___Cost_to_serve_metered_dual_customers___real">#REF!</definedName>
    <definedName name="Company___Cost_to_serve_metered_sewerage_customers___real">#REF!</definedName>
    <definedName name="Company___Cost_to_serve_metered_water_customers___real">#REF!</definedName>
    <definedName name="Company___Cost_to_serve_per_unmetered_water_customers___real">#REF!</definedName>
    <definedName name="Company___Cost_to_serve_unmetered_dual_customers___real">#REF!</definedName>
    <definedName name="Company___Cost_to_serve_unmetered_sewerage_customers___real">#REF!</definedName>
    <definedName name="Company___CPI_H____2022_23___April">#REF!</definedName>
    <definedName name="Company___CPI_H____2022_23___August">#REF!</definedName>
    <definedName name="Company___CPI_H____2022_23___December">#REF!</definedName>
    <definedName name="Company___CPI_H____2022_23___February">#REF!</definedName>
    <definedName name="Company___CPI_H____2022_23___January">#REF!</definedName>
    <definedName name="Company___CPI_H____2022_23___July">#REF!</definedName>
    <definedName name="Company___CPI_H____2022_23___June">#REF!</definedName>
    <definedName name="Company___CPI_H____2022_23___March">#REF!</definedName>
    <definedName name="Company___CPI_H____2022_23___May">#REF!</definedName>
    <definedName name="Company___CPI_H____2022_23___November">#REF!</definedName>
    <definedName name="Company___CPI_H____2022_23___October">#REF!</definedName>
    <definedName name="Company___CPI_H____2022_23___September">#REF!</definedName>
    <definedName name="Company___Current_tax_liabilities___Appointee_b_f___nominal">#REF!</definedName>
    <definedName name="Company___Debtors_other___nominal">#REF!</definedName>
    <definedName name="Company___Defined_benefit_pension_deficit_recovery_per_IN13_17___real.ADDN1">#REF!</definedName>
    <definedName name="Company___Defined_benefit_pension_deficit_recovery_per_IN13_17___real.ADDN2">#REF!</definedName>
    <definedName name="Company___Defined_benefit_pension_deficit_recovery_per_IN13_17___real.BR">#REF!</definedName>
    <definedName name="Company___Defined_benefit_pension_deficit_recovery_per_IN13_17___real.WN">#REF!</definedName>
    <definedName name="Company___Defined_benefit_pension_deficit_recovery_per_IN13_17___real.WR">#REF!</definedName>
    <definedName name="Company___Defined_benefit_pension_deficit_recovery_per_IN13_17___real.WWN">#REF!</definedName>
    <definedName name="Company___Depreciation_b_f___control___active___nominal.ADDN1">#REF!</definedName>
    <definedName name="Company___Depreciation_b_f___control___active___nominal.ADDN2">#REF!</definedName>
    <definedName name="Company___Depreciation_b_f___control___active___nominal.BR">#REF!</definedName>
    <definedName name="Company___Depreciation_b_f___control___active___nominal.WN">#REF!</definedName>
    <definedName name="Company___Depreciation_b_f___control___active___nominal.WR">#REF!</definedName>
    <definedName name="Company___Depreciation_b_f___control___active___nominal.WWN">#REF!</definedName>
    <definedName name="Company___Disallowable_expenditure___Change_in_general_provisions___control___nominal.ADDN1">#REF!</definedName>
    <definedName name="Company___Disallowable_expenditure___Change_in_general_provisions___control___nominal.ADDN2">#REF!</definedName>
    <definedName name="Company___Disallowable_expenditure___Change_in_general_provisions___control___nominal.BR">#REF!</definedName>
    <definedName name="Company___Disallowable_expenditure___Change_in_general_provisions___control___nominal.WN">#REF!</definedName>
    <definedName name="Company___Disallowable_expenditure___Change_in_general_provisions___control___nominal.WR">#REF!</definedName>
    <definedName name="Company___Disallowable_expenditure___Change_in_general_provisions___control___nominal.WWN">#REF!</definedName>
    <definedName name="Company___Discount_rate_for_reprofiling_allowed_revenue.ADDN1">#REF!</definedName>
    <definedName name="Company___Discount_rate_for_reprofiling_allowed_revenue.ADDN2">#REF!</definedName>
    <definedName name="Company___Discount_rate_for_reprofiling_allowed_revenue.BR">#REF!</definedName>
    <definedName name="Company___Discount_rate_for_reprofiling_allowed_revenue.WN">#REF!</definedName>
    <definedName name="Company___Discount_rate_for_reprofiling_allowed_revenue.WR">#REF!</definedName>
    <definedName name="Company___Discount_rate_for_reprofiling_allowed_revenue.WWN">#REF!</definedName>
    <definedName name="Company___Dividend_creditors_wholesale_retail_split___business_retail___nominal">#REF!</definedName>
    <definedName name="Company___Dividend_creditors_wholesale_retail_split___Dividend_creditors___residential_retail___nominal">#REF!</definedName>
    <definedName name="Company___dividend_yield">#REF!</definedName>
    <definedName name="Company___Expenditure___Total_residential_retail_costs___Residential_measured___Water_and_Wastewater___nominal">#REF!</definedName>
    <definedName name="Company___Expenditure___Total_residential_retail_costs___Residential_unmeasured___Water_and_Wastewater___nominal">#REF!</definedName>
    <definedName name="Company___Finance_lease_depreciation___control___nominal.ADDN1">#REF!</definedName>
    <definedName name="Company___Finance_lease_depreciation___control___nominal.ADDN2">#REF!</definedName>
    <definedName name="Company___Finance_lease_depreciation___control___nominal.BR">#REF!</definedName>
    <definedName name="Company___Finance_lease_depreciation___control___nominal.WN">#REF!</definedName>
    <definedName name="Company___Finance_lease_depreciation___control___nominal.WR">#REF!</definedName>
    <definedName name="Company___Finance_lease_depreciation___control___nominal.WWN">#REF!</definedName>
    <definedName name="Company___Fixed_asset_net_book_value_at_31_March___business_retail___nominal">#REF!</definedName>
    <definedName name="Company___Fixed_asset_net_book_value_at_31_March___residential_retail___nominal">#REF!</definedName>
    <definedName name="Company___Fixed_assets_b_f___control___active___nominal.ADDN1">#REF!</definedName>
    <definedName name="Company___Fixed_assets_b_f___control___active___nominal.ADDN2">#REF!</definedName>
    <definedName name="Company___Fixed_assets_b_f___control___active___nominal.BR">#REF!</definedName>
    <definedName name="Company___Fixed_assets_b_f___control___active___nominal.WN">#REF!</definedName>
    <definedName name="Company___Fixed_assets_b_f___control___active___nominal.WR">#REF!</definedName>
    <definedName name="Company___Fixed_assets_b_f___control___active___nominal.WWN">#REF!</definedName>
    <definedName name="Company___Grants_and_contributions___capital_expenditure___non_price_control___real.ADDN1">#REF!</definedName>
    <definedName name="Company___Grants_and_contributions___capital_expenditure___non_price_control___real.ADDN2">#REF!</definedName>
    <definedName name="Company___Grants_and_contributions___capital_expenditure___non_price_control___real.BR">#REF!</definedName>
    <definedName name="Company___Grants_and_contributions___capital_expenditure___non_price_control___real.WN">#REF!</definedName>
    <definedName name="Company___Grants_and_contributions___capital_expenditure___non_price_control___real.WR">#REF!</definedName>
    <definedName name="Company___Grants_and_contributions___capital_expenditure___non_price_control___real.WWN">#REF!</definedName>
    <definedName name="Company___Grants_and_contributions___operational_expenditure___non_price_control___real.ADDN1">#REF!</definedName>
    <definedName name="Company___Grants_and_contributions___operational_expenditure___non_price_control___real.ADDN2">#REF!</definedName>
    <definedName name="Company___Grants_and_contributions___operational_expenditure___non_price_control___real.BR">#REF!</definedName>
    <definedName name="Company___Grants_and_contributions___operational_expenditure___non_price_control___real.WN">#REF!</definedName>
    <definedName name="Company___Grants_and_contributions___operational_expenditure___non_price_control___real.WR">#REF!</definedName>
    <definedName name="Company___Grants_and_contributions___operational_expenditure___non_price_control___real.WWN">#REF!</definedName>
    <definedName name="Company___Grants_and_contributions_net_of_income_offset___capital_expenditure___price_control___real.ADDN1">#REF!</definedName>
    <definedName name="Company___Grants_and_contributions_net_of_income_offset___capital_expenditure___price_control___real.ADDN2">#REF!</definedName>
    <definedName name="Company___Grants_and_contributions_net_of_income_offset___capital_expenditure___price_control___real.BR">#REF!</definedName>
    <definedName name="Company___Grants_and_contributions_net_of_income_offset___capital_expenditure___price_control___real.WN">#REF!</definedName>
    <definedName name="Company___Grants_and_contributions_net_of_income_offset___capital_expenditure___price_control___real.WR">#REF!</definedName>
    <definedName name="Company___Grants_and_contributions_net_of_income_offset___capital_expenditure___price_control___real.WWN">#REF!</definedName>
    <definedName name="Company___Grants_and_contributions_net_of_income_offset___operational_expenditure___price_control___real.ADDN1">#REF!</definedName>
    <definedName name="Company___Grants_and_contributions_net_of_income_offset___operational_expenditure___price_control___real.ADDN2">#REF!</definedName>
    <definedName name="Company___Grants_and_contributions_net_of_income_offset___operational_expenditure___price_control___real.BR">#REF!</definedName>
    <definedName name="Company___Grants_and_contributions_net_of_income_offset___operational_expenditure___price_control___real.WN">#REF!</definedName>
    <definedName name="Company___Grants_and_contributions_net_of_income_offset___operational_expenditure___price_control___real.WR">#REF!</definedName>
    <definedName name="Company___Grants_and_contributions_net_of_income_offset___operational_expenditure___price_control___real.WWN">#REF!</definedName>
    <definedName name="Company___Gross_capital_expenditure___real_including_g_c___including_cost_sharing.ADDN1">#REF!</definedName>
    <definedName name="Company___Gross_capital_expenditure___real_including_g_c___including_cost_sharing.ADDN2">#REF!</definedName>
    <definedName name="Company___Gross_capital_expenditure___real_including_g_c___including_cost_sharing.BR">#REF!</definedName>
    <definedName name="Company___Gross_capital_expenditure___real_including_g_c___including_cost_sharing.WN">#REF!</definedName>
    <definedName name="Company___Gross_capital_expenditure___real_including_g_c___including_cost_sharing.WR">#REF!</definedName>
    <definedName name="Company___Gross_capital_expenditure___real_including_g_c___including_cost_sharing.WWN">#REF!</definedName>
    <definedName name="Company___HH_Advance_receipts_creditor_days_measured">#REF!</definedName>
    <definedName name="Company___HH_Advance_receipts_creditor_days_unmeasured">#REF!</definedName>
    <definedName name="Company___HH_Measured_income_accrual___nominal">#REF!</definedName>
    <definedName name="Company___HH_Measured_income_accrual_rate">#REF!</definedName>
    <definedName name="Company___HH_measured_trade_debtors">#REF!</definedName>
    <definedName name="Company___HH_measured_trade_receivables___net___nominal">#REF!</definedName>
    <definedName name="Company___HH_unmeasured_trade_debtors">#REF!</definedName>
    <definedName name="Company___HH_unmeasured_trade_receivables___nominal">#REF!</definedName>
    <definedName name="Company___Households_connected_for_sewerage_only___metered">#REF!</definedName>
    <definedName name="Company___Households_connected_for_sewerage_only___unmetered">#REF!</definedName>
    <definedName name="Company___Households_connected_for_water_and_sewerage___metered">#REF!</definedName>
    <definedName name="Company___Households_connected_for_water_and_sewerage___unmetered">#REF!</definedName>
    <definedName name="Company___Households_connected_for_water_only___metered">#REF!</definedName>
    <definedName name="Company___Households_connected_for_water_only___unmetered">#REF!</definedName>
    <definedName name="Company___Innovation_funding___real.ADDN1">#REF!</definedName>
    <definedName name="Company___Innovation_funding___real.ADDN2">#REF!</definedName>
    <definedName name="Company___Innovation_funding___real.BR">#REF!</definedName>
    <definedName name="Company___Innovation_funding___real.WN">#REF!</definedName>
    <definedName name="Company___Innovation_funding___real.WR">#REF!</definedName>
    <definedName name="Company___Innovation_funding___real.WWN">#REF!</definedName>
    <definedName name="Company___Interest_rate___Business___Active">#REF!</definedName>
    <definedName name="Company___interest_rate___residential">#REF!</definedName>
    <definedName name="Company___interest_rate_on_CPIH_index_linked_debt.ADDN1">#REF!</definedName>
    <definedName name="Company___interest_rate_on_CPIH_index_linked_debt.ADDN2">#REF!</definedName>
    <definedName name="Company___interest_rate_on_CPIH_index_linked_debt.BR">#REF!</definedName>
    <definedName name="Company___interest_rate_on_CPIH_index_linked_debt.WN">#REF!</definedName>
    <definedName name="Company___interest_rate_on_CPIH_index_linked_debt.WR">#REF!</definedName>
    <definedName name="Company___interest_rate_on_CPIH_index_linked_debt.WWN">#REF!</definedName>
    <definedName name="Company___interest_rate_on_fixed_rate_debt.ADDN1">#REF!</definedName>
    <definedName name="Company___interest_rate_on_fixed_rate_debt.ADDN2">#REF!</definedName>
    <definedName name="Company___interest_rate_on_fixed_rate_debt.BR">#REF!</definedName>
    <definedName name="Company___interest_rate_on_fixed_rate_debt.WN">#REF!</definedName>
    <definedName name="Company___interest_rate_on_fixed_rate_debt.WR">#REF!</definedName>
    <definedName name="Company___interest_rate_on_fixed_rate_debt.WWN">#REF!</definedName>
    <definedName name="Company___interest_rate_on_RPI_index_linked_debt.ADDN1">#REF!</definedName>
    <definedName name="Company___interest_rate_on_RPI_index_linked_debt.ADDN2">#REF!</definedName>
    <definedName name="Company___interest_rate_on_RPI_index_linked_debt.BR">#REF!</definedName>
    <definedName name="Company___interest_rate_on_RPI_index_linked_debt.WN">#REF!</definedName>
    <definedName name="Company___interest_rate_on_RPI_index_linked_debt.WR">#REF!</definedName>
    <definedName name="Company___interest_rate_on_RPI_index_linked_debt.WWN">#REF!</definedName>
    <definedName name="Company___Inventories_balance___control___nominal.ADDN1">#REF!</definedName>
    <definedName name="Company___Inventories_balance___control___nominal.ADDN2">#REF!</definedName>
    <definedName name="Company___Inventories_balance___control___nominal.BR">#REF!</definedName>
    <definedName name="Company___Inventories_balance___control___nominal.WN">#REF!</definedName>
    <definedName name="Company___Inventories_balance___control___nominal.WR">#REF!</definedName>
    <definedName name="Company___Inventories_balance___control___nominal.WWN">#REF!</definedName>
    <definedName name="Company___IRE_totex_adjustment_for_ACICR__Ofwat____real.ADDN1">#REF!</definedName>
    <definedName name="Company___IRE_totex_adjustment_for_ACICR__Ofwat____real.ADDN2">#REF!</definedName>
    <definedName name="Company___IRE_totex_adjustment_for_ACICR__Ofwat____real.BR">#REF!</definedName>
    <definedName name="Company___IRE_totex_adjustment_for_ACICR__Ofwat____real.WN">#REF!</definedName>
    <definedName name="Company___IRE_totex_adjustment_for_ACICR__Ofwat____real.WR">#REF!</definedName>
    <definedName name="Company___IRE_totex_adjustment_for_ACICR__Ofwat____real.WWN">#REF!</definedName>
    <definedName name="Company___Long_term_CPI_H__assumed_percentage_increase">#REF!</definedName>
    <definedName name="Company___Measured_charge___business.ADDN1">#REF!</definedName>
    <definedName name="Company___Measured_charge___business.ADDN2">#REF!</definedName>
    <definedName name="Company___Measured_charge___business.BR">#REF!</definedName>
    <definedName name="Company___Measured_charge___business.WN">#REF!</definedName>
    <definedName name="Company___Measured_charge___business.WR">#REF!</definedName>
    <definedName name="Company___Measured_charge___business.WWN">#REF!</definedName>
    <definedName name="Company___Measured_charge___residential.ADDN1">#REF!</definedName>
    <definedName name="Company___Measured_charge___residential.ADDN2">#REF!</definedName>
    <definedName name="Company___Measured_charge___residential.BR">#REF!</definedName>
    <definedName name="Company___Measured_charge___residential.WN">#REF!</definedName>
    <definedName name="Company___Measured_charge___residential.WR">#REF!</definedName>
    <definedName name="Company___Measured_charge___residential.WWN">#REF!</definedName>
    <definedName name="Company___Movement_in_intangible_asset_and_investments_balance___control___nominal.ADDN1">#REF!</definedName>
    <definedName name="Company___Movement_in_intangible_asset_and_investments_balance___control___nominal.ADDN2">#REF!</definedName>
    <definedName name="Company___Movement_in_intangible_asset_and_investments_balance___control___nominal.BR">#REF!</definedName>
    <definedName name="Company___Movement_in_intangible_asset_and_investments_balance___control___nominal.WN">#REF!</definedName>
    <definedName name="Company___Movement_in_intangible_asset_and_investments_balance___control___nominal.WR">#REF!</definedName>
    <definedName name="Company___Movement_in_intangible_asset_and_investments_balance___control___nominal.WWN">#REF!</definedName>
    <definedName name="Company___Movement_in_other_liabilities___control___nominal.ADDN1">#REF!</definedName>
    <definedName name="Company___Movement_in_other_liabilities___control___nominal.ADDN2">#REF!</definedName>
    <definedName name="Company___Movement_in_other_liabilities___control___nominal.BR">#REF!</definedName>
    <definedName name="Company___Movement_in_other_liabilities___control___nominal.WN">#REF!</definedName>
    <definedName name="Company___Movement_in_other_liabilities___control___nominal.WR">#REF!</definedName>
    <definedName name="Company___Movement_in_other_liabilities___control___nominal.WWN">#REF!</definedName>
    <definedName name="Company___Movement_in_provisions___control___nominal.ADDN1">#REF!</definedName>
    <definedName name="Company___Movement_in_provisions___control___nominal.ADDN2">#REF!</definedName>
    <definedName name="Company___Movement_in_provisions___control___nominal.BR">#REF!</definedName>
    <definedName name="Company___Movement_in_provisions___control___nominal.WN">#REF!</definedName>
    <definedName name="Company___Movement_in_provisions___control___nominal.WR">#REF!</definedName>
    <definedName name="Company___Movement_in_provisions___control___nominal.WWN">#REF!</definedName>
    <definedName name="Company___movement_in_trade_debtor___business___nominal">#REF!</definedName>
    <definedName name="Company___Non_price_control_income___principal_services___real.ADDN1">#REF!</definedName>
    <definedName name="Company___Non_price_control_income___principal_services___real.ADDN2">#REF!</definedName>
    <definedName name="Company___Non_price_control_income___principal_services___real.BR">#REF!</definedName>
    <definedName name="Company___Non_price_control_income___principal_services___real.WN">#REF!</definedName>
    <definedName name="Company___Non_price_control_income___principal_services___real.WR">#REF!</definedName>
    <definedName name="Company___Non_price_control_income___principal_services___real.WWN">#REF!</definedName>
    <definedName name="Company___Non_price_control_income___third_party_services___Bulk_supplies___contract_not_qualifying_for_water_trading_incentives___signed_before_1_April_2020___real.ADDN1">#REF!</definedName>
    <definedName name="Company___Non_price_control_income___third_party_services___Bulk_supplies___contract_not_qualifying_for_water_trading_incentives___signed_before_1_April_2020___real.ADDN2">#REF!</definedName>
    <definedName name="Company___Non_price_control_income___third_party_services___Bulk_supplies___contract_not_qualifying_for_water_trading_incentives___signed_before_1_April_2020___real.BR">#REF!</definedName>
    <definedName name="Company___Non_price_control_income___third_party_services___Bulk_supplies___contract_not_qualifying_for_water_trading_incentives___signed_before_1_April_2020___real.WN">#REF!</definedName>
    <definedName name="Company___Non_price_control_income___third_party_services___Bulk_supplies___contract_not_qualifying_for_water_trading_incentives___signed_before_1_April_2020___real.WR">#REF!</definedName>
    <definedName name="Company___Non_price_control_income___third_party_services___Bulk_supplies___contract_not_qualifying_for_water_trading_incentives___signed_before_1_April_2020___real.WWN">#REF!</definedName>
    <definedName name="Company___Non_price_control_income___third_party_services___Bulk_supplies___contract_qualifying_for_water_trading_incentives___on_or_after_1_April_2020___real.ADDN1">#REF!</definedName>
    <definedName name="Company___Non_price_control_income___third_party_services___Bulk_supplies___contract_qualifying_for_water_trading_incentives___on_or_after_1_April_2020___real.ADDN2">#REF!</definedName>
    <definedName name="Company___Non_price_control_income___third_party_services___Bulk_supplies___contract_qualifying_for_water_trading_incentives___on_or_after_1_April_2020___real.BR">#REF!</definedName>
    <definedName name="Company___Non_price_control_income___third_party_services___Bulk_supplies___contract_qualifying_for_water_trading_incentives___on_or_after_1_April_2020___real.WN">#REF!</definedName>
    <definedName name="Company___Non_price_control_income___third_party_services___Bulk_supplies___contract_qualifying_for_water_trading_incentives___on_or_after_1_April_2020___real.WR">#REF!</definedName>
    <definedName name="Company___Non_price_control_income___third_party_services___Bulk_supplies___contract_qualifying_for_water_trading_incentives___on_or_after_1_April_2020___real.WWN">#REF!</definedName>
    <definedName name="Company___Non_price_control_income___third_party_services___Bulk_supplies___General___real.ADDN1">#REF!</definedName>
    <definedName name="Company___Non_price_control_income___third_party_services___Bulk_supplies___General___real.ADDN2">#REF!</definedName>
    <definedName name="Company___Non_price_control_income___third_party_services___Bulk_supplies___General___real.BR">#REF!</definedName>
    <definedName name="Company___Non_price_control_income___third_party_services___Bulk_supplies___General___real.WN">#REF!</definedName>
    <definedName name="Company___Non_price_control_income___third_party_services___Bulk_supplies___General___real.WR">#REF!</definedName>
    <definedName name="Company___Non_price_control_income___third_party_services___Bulk_supplies___General___real.WWN">#REF!</definedName>
    <definedName name="Company___Non_price_control_income___third_party_services___other___real.ADDN1">#REF!</definedName>
    <definedName name="Company___Non_price_control_income___third_party_services___other___real.ADDN2">#REF!</definedName>
    <definedName name="Company___Non_price_control_income___third_party_services___other___real.BR">#REF!</definedName>
    <definedName name="Company___Non_price_control_income___third_party_services___other___real.WN">#REF!</definedName>
    <definedName name="Company___Non_price_control_income___third_party_services___other___real.WR">#REF!</definedName>
    <definedName name="Company___Non_price_control_income___third_party_services___other___real.WWN">#REF!</definedName>
    <definedName name="Company___notional_target_gearing___control.ADDN1">#REF!</definedName>
    <definedName name="Company___notional_target_gearing___control.ADDN2">#REF!</definedName>
    <definedName name="Company___notional_target_gearing___control.BR">#REF!</definedName>
    <definedName name="Company___notional_target_gearing___control.WN">#REF!</definedName>
    <definedName name="Company___notional_target_gearing___control.WR">#REF!</definedName>
    <definedName name="Company___notional_target_gearing___control.WWN">#REF!</definedName>
    <definedName name="Company___opening_business_debtors_measured___nominal">#REF!</definedName>
    <definedName name="Company___opening_business_debtors_unmeasured___nominal">#REF!</definedName>
    <definedName name="Company___Opening_business_retail_measured_advance_receipts___nominal">#REF!</definedName>
    <definedName name="Company___Opening_business_retail_unmeasured_advance_receipts___nominal">#REF!</definedName>
    <definedName name="Company___Opening_Called_up_share_capital_balance___control___nominal.ADDN1">#REF!</definedName>
    <definedName name="Company___Opening_Called_up_share_capital_balance___control___nominal.ADDN2">#REF!</definedName>
    <definedName name="Company___Opening_Called_up_share_capital_balance___control___nominal.BR">#REF!</definedName>
    <definedName name="Company___Opening_Called_up_share_capital_balance___control___nominal.WN">#REF!</definedName>
    <definedName name="Company___Opening_Called_up_share_capital_balance___control___nominal.WR">#REF!</definedName>
    <definedName name="Company___Opening_Called_up_share_capital_balance___control___nominal.WWN">#REF!</definedName>
    <definedName name="Company___Opening_Capex_creditors_balance___control___nominal.ADDN1">#REF!</definedName>
    <definedName name="Company___Opening_Capex_creditors_balance___control___nominal.ADDN2">#REF!</definedName>
    <definedName name="Company___Opening_Capex_creditors_balance___control___nominal.BR">#REF!</definedName>
    <definedName name="Company___Opening_Capex_creditors_balance___control___nominal.WN">#REF!</definedName>
    <definedName name="Company___Opening_Capex_creditors_balance___control___nominal.WR">#REF!</definedName>
    <definedName name="Company___Opening_Capex_creditors_balance___control___nominal.WWN">#REF!</definedName>
    <definedName name="Company___Opening_Capital_allowance_balance___main_rate_pool___Capital_expenditure___control___nominal.ADDN1">#REF!</definedName>
    <definedName name="Company___Opening_Capital_allowance_balance___main_rate_pool___Capital_expenditure___control___nominal.ADDN2">#REF!</definedName>
    <definedName name="Company___Opening_Capital_allowance_balance___main_rate_pool___Capital_expenditure___control___nominal.BR">#REF!</definedName>
    <definedName name="Company___Opening_Capital_allowance_balance___main_rate_pool___Capital_expenditure___control___nominal.WN">#REF!</definedName>
    <definedName name="Company___Opening_Capital_allowance_balance___main_rate_pool___Capital_expenditure___control___nominal.WR">#REF!</definedName>
    <definedName name="Company___Opening_Capital_allowance_balance___main_rate_pool___Capital_expenditure___control___nominal.WWN">#REF!</definedName>
    <definedName name="Company___Opening_Capital_allowance_balance___special_rate_pool___Capital_expenditure___control___nominal.ADDN1">#REF!</definedName>
    <definedName name="Company___Opening_Capital_allowance_balance___special_rate_pool___Capital_expenditure___control___nominal.ADDN2">#REF!</definedName>
    <definedName name="Company___Opening_Capital_allowance_balance___special_rate_pool___Capital_expenditure___control___nominal.BR">#REF!</definedName>
    <definedName name="Company___Opening_Capital_allowance_balance___special_rate_pool___Capital_expenditure___control___nominal.WN">#REF!</definedName>
    <definedName name="Company___Opening_Capital_allowance_balance___special_rate_pool___Capital_expenditure___control___nominal.WR">#REF!</definedName>
    <definedName name="Company___Opening_Capital_allowance_balance___special_rate_pool___Capital_expenditure___control___nominal.WWN">#REF!</definedName>
    <definedName name="Company___Opening_Capital_allowance_balance___structures_and_buildings_pool___Capital_expenditure___control___nominal.ADDN1">#REF!</definedName>
    <definedName name="Company___Opening_Capital_allowance_balance___structures_and_buildings_pool___Capital_expenditure___control___nominal.ADDN2">#REF!</definedName>
    <definedName name="Company___Opening_Capital_allowance_balance___structures_and_buildings_pool___Capital_expenditure___control___nominal.BR">#REF!</definedName>
    <definedName name="Company___Opening_Capital_allowance_balance___structures_and_buildings_pool___Capital_expenditure___control___nominal.WN">#REF!</definedName>
    <definedName name="Company___Opening_Capital_allowance_balance___structures_and_buildings_pool___Capital_expenditure___control___nominal.WR">#REF!</definedName>
    <definedName name="Company___Opening_Capital_allowance_balance___structures_and_buildings_pool___Capital_expenditure___control___nominal.WWN">#REF!</definedName>
    <definedName name="Company___opening_current_tax_liabilities___control___nominal.ADDN1">#REF!</definedName>
    <definedName name="Company___opening_current_tax_liabilities___control___nominal.ADDN2">#REF!</definedName>
    <definedName name="Company___opening_current_tax_liabilities___control___nominal.BR">#REF!</definedName>
    <definedName name="Company___opening_current_tax_liabilities___control___nominal.WN">#REF!</definedName>
    <definedName name="Company___opening_current_tax_liabilities___control___nominal.WR">#REF!</definedName>
    <definedName name="Company___opening_current_tax_liabilities___control___nominal.WWN">#REF!</definedName>
    <definedName name="Company___opening_deferred_tax_balance___control___nominal.ADDN1">#REF!</definedName>
    <definedName name="Company___opening_deferred_tax_balance___control___nominal.ADDN2">#REF!</definedName>
    <definedName name="Company___opening_deferred_tax_balance___control___nominal.BR">#REF!</definedName>
    <definedName name="Company___opening_deferred_tax_balance___control___nominal.WN">#REF!</definedName>
    <definedName name="Company___opening_deferred_tax_balance___control___nominal.WR">#REF!</definedName>
    <definedName name="Company___opening_deferred_tax_balance___control___nominal.WWN">#REF!</definedName>
    <definedName name="Company___opening_dividend_cashflow_balance___control___nominal.ADDN1">#REF!</definedName>
    <definedName name="Company___opening_dividend_cashflow_balance___control___nominal.ADDN2">#REF!</definedName>
    <definedName name="Company___opening_dividend_cashflow_balance___control___nominal.BR">#REF!</definedName>
    <definedName name="Company___opening_dividend_cashflow_balance___control___nominal.WN">#REF!</definedName>
    <definedName name="Company___opening_dividend_cashflow_balance___control___nominal.WR">#REF!</definedName>
    <definedName name="Company___opening_dividend_cashflow_balance___control___nominal.WWN">#REF!</definedName>
    <definedName name="Company___Opening_Dividend_creditors_balance___control___nominal.ADDN1">#REF!</definedName>
    <definedName name="Company___Opening_Dividend_creditors_balance___control___nominal.ADDN2">#REF!</definedName>
    <definedName name="Company___Opening_Dividend_creditors_balance___control___nominal.BR">#REF!</definedName>
    <definedName name="Company___Opening_Dividend_creditors_balance___control___nominal.WN">#REF!</definedName>
    <definedName name="Company___Opening_Dividend_creditors_balance___control___nominal.WR">#REF!</definedName>
    <definedName name="Company___Opening_Dividend_creditors_balance___control___nominal.WWN">#REF!</definedName>
    <definedName name="Company___Opening_household_measured_advance_receipts___nominal">#REF!</definedName>
    <definedName name="Company___Opening_household_unmeasured_advance_receipts___nominal">#REF!</definedName>
    <definedName name="Company___opening_intangible_asset_and_investments_balance___control___nominal.ADDN1">#REF!</definedName>
    <definedName name="Company___opening_intangible_asset_and_investments_balance___control___nominal.ADDN2">#REF!</definedName>
    <definedName name="Company___opening_intangible_asset_and_investments_balance___control___nominal.BR">#REF!</definedName>
    <definedName name="Company___opening_intangible_asset_and_investments_balance___control___nominal.WN">#REF!</definedName>
    <definedName name="Company___opening_intangible_asset_and_investments_balance___control___nominal.WR">#REF!</definedName>
    <definedName name="Company___opening_intangible_asset_and_investments_balance___control___nominal.WWN">#REF!</definedName>
    <definedName name="Company___Opening_Non_distributable_reserves_balance___control___nominal.ADDN1">#REF!</definedName>
    <definedName name="Company___Opening_Non_distributable_reserves_balance___control___nominal.ADDN2">#REF!</definedName>
    <definedName name="Company___Opening_Non_distributable_reserves_balance___control___nominal.BR">#REF!</definedName>
    <definedName name="Company___Opening_Non_distributable_reserves_balance___control___nominal.WN">#REF!</definedName>
    <definedName name="Company___Opening_Non_distributable_reserves_balance___control___nominal.WR">#REF!</definedName>
    <definedName name="Company___Opening_Non_distributable_reserves_balance___control___nominal.WWN">#REF!</definedName>
    <definedName name="Company___Opening_Other_creditors_balance___control___nominal.ADDN1">#REF!</definedName>
    <definedName name="Company___Opening_Other_creditors_balance___control___nominal.ADDN2">#REF!</definedName>
    <definedName name="Company___Opening_Other_creditors_balance___control___nominal.BR">#REF!</definedName>
    <definedName name="Company___Opening_Other_creditors_balance___control___nominal.WN">#REF!</definedName>
    <definedName name="Company___Opening_Other_creditors_balance___control___nominal.WR">#REF!</definedName>
    <definedName name="Company___Opening_Other_creditors_balance___control___nominal.WWN">#REF!</definedName>
    <definedName name="Company___Opening_Other_debtors_balance___control___nominal.ADDN1">#REF!</definedName>
    <definedName name="Company___Opening_Other_debtors_balance___control___nominal.ADDN2">#REF!</definedName>
    <definedName name="Company___Opening_Other_debtors_balance___control___nominal.BR">#REF!</definedName>
    <definedName name="Company___Opening_Other_debtors_balance___control___nominal.WN">#REF!</definedName>
    <definedName name="Company___Opening_Other_debtors_balance___control___nominal.WR">#REF!</definedName>
    <definedName name="Company___Opening_Other_debtors_balance___control___nominal.WWN">#REF!</definedName>
    <definedName name="Company___Opening_Other_liabilities_balance___control___nominal.ADDN1">#REF!</definedName>
    <definedName name="Company___Opening_Other_liabilities_balance___control___nominal.ADDN2">#REF!</definedName>
    <definedName name="Company___Opening_Other_liabilities_balance___control___nominal.BR">#REF!</definedName>
    <definedName name="Company___Opening_Other_liabilities_balance___control___nominal.WN">#REF!</definedName>
    <definedName name="Company___Opening_Other_liabilities_balance___control___nominal.WR">#REF!</definedName>
    <definedName name="Company___Opening_Other_liabilities_balance___control___nominal.WWN">#REF!</definedName>
    <definedName name="Company___Opening_Provisions_balance___control___nominal.ADDN1">#REF!</definedName>
    <definedName name="Company___Opening_Provisions_balance___control___nominal.ADDN2">#REF!</definedName>
    <definedName name="Company___Opening_Provisions_balance___control___nominal.BR">#REF!</definedName>
    <definedName name="Company___Opening_Provisions_balance___control___nominal.WN">#REF!</definedName>
    <definedName name="Company___Opening_Provisions_balance___control___nominal.WR">#REF!</definedName>
    <definedName name="Company___Opening_Provisions_balance___control___nominal.WWN">#REF!</definedName>
    <definedName name="Company___Opening_retained_cash_balance___Business___nominal">#REF!</definedName>
    <definedName name="Company___Opening_retained_cash_balance___Residential___nominal">#REF!</definedName>
    <definedName name="Company___Opening_retained_earnings_balance___Business____nominal">#REF!</definedName>
    <definedName name="Company___opening_retained_earnings_balance___control___nominal.ADDN1">#REF!</definedName>
    <definedName name="Company___opening_retained_earnings_balance___control___nominal.ADDN2">#REF!</definedName>
    <definedName name="Company___opening_retained_earnings_balance___control___nominal.BR">#REF!</definedName>
    <definedName name="Company___opening_retained_earnings_balance___control___nominal.WN">#REF!</definedName>
    <definedName name="Company___opening_retained_earnings_balance___control___nominal.WR">#REF!</definedName>
    <definedName name="Company___opening_retained_earnings_balance___control___nominal.WWN">#REF!</definedName>
    <definedName name="Company___Opening_Retirement_benefit_asset____liabilities__balance___control___nominal.ADDN1">#REF!</definedName>
    <definedName name="Company___Opening_Retirement_benefit_asset____liabilities__balance___control___nominal.ADDN2">#REF!</definedName>
    <definedName name="Company___Opening_Retirement_benefit_asset____liabilities__balance___control___nominal.BR">#REF!</definedName>
    <definedName name="Company___Opening_Retirement_benefit_asset____liabilities__balance___control___nominal.WN">#REF!</definedName>
    <definedName name="Company___Opening_Retirement_benefit_asset____liabilities__balance___control___nominal.WR">#REF!</definedName>
    <definedName name="Company___Opening_Retirement_benefit_asset____liabilities__balance___control___nominal.WWN">#REF!</definedName>
    <definedName name="Company___opening_tax_loss_balance___wholesale.ADDN1">#REF!</definedName>
    <definedName name="Company___opening_tax_loss_balance___wholesale.ADDN2">#REF!</definedName>
    <definedName name="Company___opening_tax_loss_balance___wholesale.BR">#REF!</definedName>
    <definedName name="Company___opening_tax_loss_balance___wholesale.WN">#REF!</definedName>
    <definedName name="Company___opening_tax_loss_balance___wholesale.WR">#REF!</definedName>
    <definedName name="Company___opening_tax_loss_balance___wholesale.WWN">#REF!</definedName>
    <definedName name="Company___Opening_trade_and_other_payables___Wholesale_creditors___business_retail___nominal">#REF!</definedName>
    <definedName name="Company___Opening_Trade_creditors_balance___control___nominal.ADDN1">#REF!</definedName>
    <definedName name="Company___Opening_Trade_creditors_balance___control___nominal.ADDN2">#REF!</definedName>
    <definedName name="Company___Opening_Trade_creditors_balance___control___nominal.BR">#REF!</definedName>
    <definedName name="Company___Opening_Trade_creditors_balance___control___nominal.WN">#REF!</definedName>
    <definedName name="Company___Opening_Trade_creditors_balance___control___nominal.WR">#REF!</definedName>
    <definedName name="Company___Opening_Trade_creditors_balance___control___nominal.WWN">#REF!</definedName>
    <definedName name="Company___Opening_Trade_debtors_balance___control___nominal.ADDN1">#REF!</definedName>
    <definedName name="Company___Opening_Trade_debtors_balance___control___nominal.ADDN2">#REF!</definedName>
    <definedName name="Company___Opening_Trade_debtors_balance___control___nominal.BR">#REF!</definedName>
    <definedName name="Company___Opening_Trade_debtors_balance___control___nominal.WN">#REF!</definedName>
    <definedName name="Company___Opening_Trade_debtors_balance___control___nominal.WR">#REF!</definedName>
    <definedName name="Company___Opening_Trade_debtors_balance___control___nominal.WWN">#REF!</definedName>
    <definedName name="Company___operating_costs_associated_with_equity_issuance___real.ADDN1">#REF!</definedName>
    <definedName name="Company___operating_costs_associated_with_equity_issuance___real.ADDN2">#REF!</definedName>
    <definedName name="Company___operating_costs_associated_with_equity_issuance___real.BR">#REF!</definedName>
    <definedName name="Company___operating_costs_associated_with_equity_issuance___real.WN">#REF!</definedName>
    <definedName name="Company___operating_costs_associated_with_equity_issuance___real.WR">#REF!</definedName>
    <definedName name="Company___operating_costs_associated_with_equity_issuance___real.WWN">#REF!</definedName>
    <definedName name="Company___Ordinary_dividend_override___nominal">#REF!</definedName>
    <definedName name="Company___Ordinary_shares_issued___control___nominal.ADDN1">#REF!</definedName>
    <definedName name="Company___Ordinary_shares_issued___control___nominal.ADDN2">#REF!</definedName>
    <definedName name="Company___Ordinary_shares_issued___control___nominal.BR">#REF!</definedName>
    <definedName name="Company___Ordinary_shares_issued___control___nominal.WN">#REF!</definedName>
    <definedName name="Company___Ordinary_shares_issued___control___nominal.WR">#REF!</definedName>
    <definedName name="Company___Ordinary_shares_issued___control___nominal.WWN">#REF!</definedName>
    <definedName name="Company___Other_adjustments_to_taxable_profits___control___nominal.ADDN1">#REF!</definedName>
    <definedName name="Company___Other_adjustments_to_taxable_profits___control___nominal.ADDN2">#REF!</definedName>
    <definedName name="Company___Other_adjustments_to_taxable_profits___control___nominal.BR">#REF!</definedName>
    <definedName name="Company___Other_adjustments_to_taxable_profits___control___nominal.WN">#REF!</definedName>
    <definedName name="Company___Other_adjustments_to_taxable_profits___control___nominal.WR">#REF!</definedName>
    <definedName name="Company___Other_adjustments_to_taxable_profits___control___nominal.WWN">#REF!</definedName>
    <definedName name="Company___Other_creditors_target_balance___control___nominal.ADDN1">#REF!</definedName>
    <definedName name="Company___Other_creditors_target_balance___control___nominal.ADDN2">#REF!</definedName>
    <definedName name="Company___Other_creditors_target_balance___control___nominal.BR">#REF!</definedName>
    <definedName name="Company___Other_creditors_target_balance___control___nominal.WN">#REF!</definedName>
    <definedName name="Company___Other_creditors_target_balance___control___nominal.WR">#REF!</definedName>
    <definedName name="Company___Other_creditors_target_balance___control___nominal.WWN">#REF!</definedName>
    <definedName name="Company___other_debtors_target_balance___control___nominal.ADDN1">#REF!</definedName>
    <definedName name="Company___other_debtors_target_balance___control___nominal.ADDN2">#REF!</definedName>
    <definedName name="Company___other_debtors_target_balance___control___nominal.BR">#REF!</definedName>
    <definedName name="Company___other_debtors_target_balance___control___nominal.WN">#REF!</definedName>
    <definedName name="Company___other_debtors_target_balance___control___nominal.WR">#REF!</definedName>
    <definedName name="Company___other_debtors_target_balance___control___nominal.WWN">#REF!</definedName>
    <definedName name="Company___Other_operating_income___real.ADDN1">#REF!</definedName>
    <definedName name="Company___Other_operating_income___real.ADDN2">#REF!</definedName>
    <definedName name="Company___Other_operating_income___real.BR">#REF!</definedName>
    <definedName name="Company___Other_operating_income___real.WN">#REF!</definedName>
    <definedName name="Company___Other_operating_income___real.WR">#REF!</definedName>
    <definedName name="Company___Other_operating_income___real.WWN">#REF!</definedName>
    <definedName name="Company___Other_price_control_income___Third_party_revenue___real.ADDN1">#REF!</definedName>
    <definedName name="Company___Other_price_control_income___Third_party_revenue___real.ADDN2">#REF!</definedName>
    <definedName name="Company___Other_price_control_income___Third_party_revenue___real.BR">#REF!</definedName>
    <definedName name="Company___Other_price_control_income___Third_party_revenue___real.WN">#REF!</definedName>
    <definedName name="Company___Other_price_control_income___Third_party_revenue___real.WR">#REF!</definedName>
    <definedName name="Company___Other_price_control_income___Third_party_revenue___real.WWN">#REF!</definedName>
    <definedName name="Company___Other_taxable_income___Amortisation_on_grants_and_contributions___control___nominal.ADDN1">#REF!</definedName>
    <definedName name="Company___Other_taxable_income___Amortisation_on_grants_and_contributions___control___nominal.ADDN2">#REF!</definedName>
    <definedName name="Company___Other_taxable_income___Amortisation_on_grants_and_contributions___control___nominal.BR">#REF!</definedName>
    <definedName name="Company___Other_taxable_income___Amortisation_on_grants_and_contributions___control___nominal.WN">#REF!</definedName>
    <definedName name="Company___Other_taxable_income___Amortisation_on_grants_and_contributions___control___nominal.WR">#REF!</definedName>
    <definedName name="Company___Other_taxable_income___Amortisation_on_grants_and_contributions___control___nominal.WWN">#REF!</definedName>
    <definedName name="Company___Other_taxable_income___Grants_and_contributions_taxable_on_receipt___control___nominal.ADDN1">#REF!</definedName>
    <definedName name="Company___Other_taxable_income___Grants_and_contributions_taxable_on_receipt___control___nominal.ADDN2">#REF!</definedName>
    <definedName name="Company___Other_taxable_income___Grants_and_contributions_taxable_on_receipt___control___nominal.BR">#REF!</definedName>
    <definedName name="Company___Other_taxable_income___Grants_and_contributions_taxable_on_receipt___control___nominal.WN">#REF!</definedName>
    <definedName name="Company___Other_taxable_income___Grants_and_contributions_taxable_on_receipt___control___nominal.WR">#REF!</definedName>
    <definedName name="Company___Other_taxable_income___Grants_and_contributions_taxable_on_receipt___control___nominal.WWN">#REF!</definedName>
    <definedName name="Company___P_L_expenditure_not_allowable_as_a_deduction_from_taxable_trading_profits___control___nominal.ADDN1">#REF!</definedName>
    <definedName name="Company___P_L_expenditure_not_allowable_as_a_deduction_from_taxable_trading_profits___control___nominal.ADDN2">#REF!</definedName>
    <definedName name="Company___P_L_expenditure_not_allowable_as_a_deduction_from_taxable_trading_profits___control___nominal.BR">#REF!</definedName>
    <definedName name="Company___P_L_expenditure_not_allowable_as_a_deduction_from_taxable_trading_profits___control___nominal.WN">#REF!</definedName>
    <definedName name="Company___P_L_expenditure_not_allowable_as_a_deduction_from_taxable_trading_profits___control___nominal.WR">#REF!</definedName>
    <definedName name="Company___P_L_expenditure_not_allowable_as_a_deduction_from_taxable_trading_profits___control___nominal.WWN">#REF!</definedName>
    <definedName name="Company___P_L_expenditure_relating_to_renewals_not_allowable_as_a_deduction_from_taxable_trading_profits___control___nominal.ADDN1">#REF!</definedName>
    <definedName name="Company___P_L_expenditure_relating_to_renewals_not_allowable_as_a_deduction_from_taxable_trading_profits___control___nominal.ADDN2">#REF!</definedName>
    <definedName name="Company___P_L_expenditure_relating_to_renewals_not_allowable_as_a_deduction_from_taxable_trading_profits___control___nominal.BR">#REF!</definedName>
    <definedName name="Company___P_L_expenditure_relating_to_renewals_not_allowable_as_a_deduction_from_taxable_trading_profits___control___nominal.WN">#REF!</definedName>
    <definedName name="Company___P_L_expenditure_relating_to_renewals_not_allowable_as_a_deduction_from_taxable_trading_profits___control___nominal.WR">#REF!</definedName>
    <definedName name="Company___P_L_expenditure_relating_to_renewals_not_allowable_as_a_deduction_from_taxable_trading_profits___control___nominal.WWN">#REF!</definedName>
    <definedName name="Company___PAYG_Rate___Total_PAYG_rate.ADDN1">#REF!</definedName>
    <definedName name="Company___PAYG_Rate___Total_PAYG_rate.ADDN2">#REF!</definedName>
    <definedName name="Company___PAYG_Rate___Total_PAYG_rate.BR">#REF!</definedName>
    <definedName name="Company___PAYG_Rate___Total_PAYG_rate.WN">#REF!</definedName>
    <definedName name="Company___PAYG_Rate___Total_PAYG_rate.WR">#REF!</definedName>
    <definedName name="Company___PAYG_Rate___Total_PAYG_rate.WWN">#REF!</definedName>
    <definedName name="Company___Percentage_retail_earnings_distributed_as_dividends">#REF!</definedName>
    <definedName name="Company___Post_financeability_adjustments_eligible_for_tax_uplift___real.ADDN1">#REF!</definedName>
    <definedName name="Company___Post_financeability_adjustments_eligible_for_tax_uplift___real.ADDN2">#REF!</definedName>
    <definedName name="Company___Post_financeability_adjustments_eligible_for_tax_uplift___real.BR">#REF!</definedName>
    <definedName name="Company___Post_financeability_adjustments_eligible_for_tax_uplift___real.WN">#REF!</definedName>
    <definedName name="Company___Post_financeability_adjustments_eligible_for_tax_uplift___real.WR">#REF!</definedName>
    <definedName name="Company___Post_financeability_adjustments_eligible_for_tax_uplift___real.WWN">#REF!</definedName>
    <definedName name="Company___Post_financeability_adjustments_not_eligible_for_tax_uplift___real.ADDN1">#REF!</definedName>
    <definedName name="Company___Post_financeability_adjustments_not_eligible_for_tax_uplift___real.ADDN2">#REF!</definedName>
    <definedName name="Company___Post_financeability_adjustments_not_eligible_for_tax_uplift___real.BR">#REF!</definedName>
    <definedName name="Company___Post_financeability_adjustments_not_eligible_for_tax_uplift___real.WN">#REF!</definedName>
    <definedName name="Company___Post_financeability_adjustments_not_eligible_for_tax_uplift___real.WR">#REF!</definedName>
    <definedName name="Company___Post_financeability_adjustments_not_eligible_for_tax_uplift___real.WWN">#REF!</definedName>
    <definedName name="Company___Pre_2020_RCV_opening_balance___real.ADDN1">#REF!</definedName>
    <definedName name="Company___Pre_2020_RCV_opening_balance___real.ADDN2">#REF!</definedName>
    <definedName name="Company___Pre_2020_RCV_opening_balance___real.BR">#REF!</definedName>
    <definedName name="Company___Pre_2020_RCV_opening_balance___real.WN">#REF!</definedName>
    <definedName name="Company___Pre_2020_RCV_opening_balance___real.WR">#REF!</definedName>
    <definedName name="Company___Pre_2020_RCV_opening_balance___real.WWN">#REF!</definedName>
    <definedName name="Company___Pre_2025_RCV_Run_off_rate.ADDN1">#REF!</definedName>
    <definedName name="Company___Pre_2025_RCV_Run_off_rate.ADDN2">#REF!</definedName>
    <definedName name="Company___Pre_2025_RCV_Run_off_rate.BR">#REF!</definedName>
    <definedName name="Company___Pre_2025_RCV_Run_off_rate.WN">#REF!</definedName>
    <definedName name="Company___Pre_2025_RCV_Run_off_rate.WR">#REF!</definedName>
    <definedName name="Company___Pre_2025_RCV_Run_off_rate.WWN">#REF!</definedName>
    <definedName name="Company___Price_control_income___third_party_services___Rechargeable_works___real.ADDN1">#REF!</definedName>
    <definedName name="Company___Price_control_income___third_party_services___Rechargeable_works___real.ADDN2">#REF!</definedName>
    <definedName name="Company___Price_control_income___third_party_services___Rechargeable_works___real.BR">#REF!</definedName>
    <definedName name="Company___Price_control_income___third_party_services___Rechargeable_works___real.WN">#REF!</definedName>
    <definedName name="Company___Price_control_income___third_party_services___Rechargeable_works___real.WR">#REF!</definedName>
    <definedName name="Company___Price_control_income___third_party_services___Rechargeable_works___real.WWN">#REF!</definedName>
    <definedName name="Company___Prior_period_company_residential_apportionment">#REF!</definedName>
    <definedName name="Company___Proportion_of_capitalised_revenue_expenditure__infra___non_infra_.ADDN1">#REF!</definedName>
    <definedName name="Company___Proportion_of_capitalised_revenue_expenditure__infra___non_infra_.ADDN2">#REF!</definedName>
    <definedName name="Company___Proportion_of_capitalised_revenue_expenditure__infra___non_infra_.BR">#REF!</definedName>
    <definedName name="Company___Proportion_of_capitalised_revenue_expenditure__infra___non_infra_.WN">#REF!</definedName>
    <definedName name="Company___Proportion_of_capitalised_revenue_expenditure__infra___non_infra_.WR">#REF!</definedName>
    <definedName name="Company___Proportion_of_capitalised_revenue_expenditure__infra___non_infra_.WWN">#REF!</definedName>
    <definedName name="Company___proportion_of_new_capital_expenditure_not_qualifying_for_capital_allowance_deductions.ADDN1">#REF!</definedName>
    <definedName name="Company___proportion_of_new_capital_expenditure_not_qualifying_for_capital_allowance_deductions.ADDN2">#REF!</definedName>
    <definedName name="Company___proportion_of_new_capital_expenditure_not_qualifying_for_capital_allowance_deductions.BR">#REF!</definedName>
    <definedName name="Company___proportion_of_new_capital_expenditure_not_qualifying_for_capital_allowance_deductions.WN">#REF!</definedName>
    <definedName name="Company___proportion_of_new_capital_expenditure_not_qualifying_for_capital_allowance_deductions.WR">#REF!</definedName>
    <definedName name="Company___proportion_of_new_capital_expenditure_not_qualifying_for_capital_allowance_deductions.WWN">#REF!</definedName>
    <definedName name="Company___proportion_of_new_capital_expenditure_qualifying_for_a_full_deduction.ADDN1">#REF!</definedName>
    <definedName name="Company___proportion_of_new_capital_expenditure_qualifying_for_a_full_deduction.ADDN2">#REF!</definedName>
    <definedName name="Company___proportion_of_new_capital_expenditure_qualifying_for_a_full_deduction.BR">#REF!</definedName>
    <definedName name="Company___proportion_of_new_capital_expenditure_qualifying_for_a_full_deduction.WN">#REF!</definedName>
    <definedName name="Company___proportion_of_new_capital_expenditure_qualifying_for_a_full_deduction.WR">#REF!</definedName>
    <definedName name="Company___proportion_of_new_capital_expenditure_qualifying_for_a_full_deduction.WWN">#REF!</definedName>
    <definedName name="Company___Proportion_of_new_capital_expenditure_qualifying_for_high_level_deduction_main_rate_pool.ADDN1">#REF!</definedName>
    <definedName name="Company___Proportion_of_new_capital_expenditure_qualifying_for_high_level_deduction_main_rate_pool.ADDN2">#REF!</definedName>
    <definedName name="Company___Proportion_of_new_capital_expenditure_qualifying_for_high_level_deduction_main_rate_pool.BR">#REF!</definedName>
    <definedName name="Company___Proportion_of_new_capital_expenditure_qualifying_for_high_level_deduction_main_rate_pool.WN">#REF!</definedName>
    <definedName name="Company___Proportion_of_new_capital_expenditure_qualifying_for_high_level_deduction_main_rate_pool.WR">#REF!</definedName>
    <definedName name="Company___Proportion_of_new_capital_expenditure_qualifying_for_high_level_deduction_main_rate_pool.WWN">#REF!</definedName>
    <definedName name="Company___Proportion_of_new_capital_expenditure_qualifying_for_high_level_deduction_special_rate_pool.ADDN1">#REF!</definedName>
    <definedName name="Company___Proportion_of_new_capital_expenditure_qualifying_for_high_level_deduction_special_rate_pool.ADDN2">#REF!</definedName>
    <definedName name="Company___Proportion_of_new_capital_expenditure_qualifying_for_high_level_deduction_special_rate_pool.BR">#REF!</definedName>
    <definedName name="Company___Proportion_of_new_capital_expenditure_qualifying_for_high_level_deduction_special_rate_pool.WN">#REF!</definedName>
    <definedName name="Company___Proportion_of_new_capital_expenditure_qualifying_for_high_level_deduction_special_rate_pool.WR">#REF!</definedName>
    <definedName name="Company___Proportion_of_new_capital_expenditure_qualifying_for_high_level_deduction_special_rate_pool.WWN">#REF!</definedName>
    <definedName name="Company___Proportion_of_new_capital_expenditure_qualifying_for_high_level_deduction_structures_and_buildings_pool.ADDN1">#REF!</definedName>
    <definedName name="Company___Proportion_of_new_capital_expenditure_qualifying_for_high_level_deduction_structures_and_buildings_pool.ADDN2">#REF!</definedName>
    <definedName name="Company___Proportion_of_new_capital_expenditure_qualifying_for_high_level_deduction_structures_and_buildings_pool.BR">#REF!</definedName>
    <definedName name="Company___Proportion_of_new_capital_expenditure_qualifying_for_high_level_deduction_structures_and_buildings_pool.WN">#REF!</definedName>
    <definedName name="Company___Proportion_of_new_capital_expenditure_qualifying_for_high_level_deduction_structures_and_buildings_pool.WR">#REF!</definedName>
    <definedName name="Company___Proportion_of_new_capital_expenditure_qualifying_for_high_level_deduction_structures_and_buildings_pool.WWN">#REF!</definedName>
    <definedName name="Company___Proportion_of_RPI_ILD">#REF!</definedName>
    <definedName name="Company___proportion_of_taxable_profits_available_for_tax_loss_utilisation">#REF!</definedName>
    <definedName name="Company___QAA_reward__penalty____real.ADDN1">#REF!</definedName>
    <definedName name="Company___QAA_reward__penalty____real.ADDN2">#REF!</definedName>
    <definedName name="Company___QAA_reward__penalty____real.BR">#REF!</definedName>
    <definedName name="Company___QAA_reward__penalty____real.WN">#REF!</definedName>
    <definedName name="Company___QAA_reward__penalty____real.WR">#REF!</definedName>
    <definedName name="Company___QAA_reward__penalty____real.WWN">#REF!</definedName>
    <definedName name="Company___real_dividend_growth">#REF!</definedName>
    <definedName name="Company___Reprofiling_revenue___real.ADDN1">#REF!</definedName>
    <definedName name="Company___Reprofiling_revenue___real.ADDN2">#REF!</definedName>
    <definedName name="Company___Reprofiling_revenue___real.BR">#REF!</definedName>
    <definedName name="Company___Reprofiling_revenue___real.WN">#REF!</definedName>
    <definedName name="Company___Reprofiling_revenue___real.WR">#REF!</definedName>
    <definedName name="Company___Reprofiling_revenue___real.WWN">#REF!</definedName>
    <definedName name="Company___Residential_net_margin_for_company">#REF!</definedName>
    <definedName name="Company___Residential_Retail_allowed_depreciation__post_efficiency_challenge_and_adjustments____real">#REF!</definedName>
    <definedName name="Company___Residential_retail_costs__opex_plus_depn__exc_3rd_party_services____measured___Wastewater_only___nominal">#REF!</definedName>
    <definedName name="Company___Residential_retail_costs__opex_plus_depn__exc_3rd_party_services____measured___Water_only___nominal">#REF!</definedName>
    <definedName name="Company___Residential_retail_costs__opex_plus_depn__exc_3rd_party_services____unmeasured___Wastewater_only___nominal">#REF!</definedName>
    <definedName name="Company___Residential_retail_costs__opex_plus_depn__exc_3rd_party_services____unmeasured___Water_only___nominal">#REF!</definedName>
    <definedName name="Company___Residential_retail_revenue_adjustment_active___real">#REF!</definedName>
    <definedName name="Company___Retail___Corporation_tax_creditor_b_f___nominal">#REF!</definedName>
    <definedName name="Company___Retail___Retail_creditor_months__Payment_terms___Business_retail_pays_wholesaler_in_arrears__advance_">#REF!</definedName>
    <definedName name="Company___Retail___Retail_creditor_months__Payment_terms___Residential_retail_pays_wholesaler_in_arrears__advance_">#REF!</definedName>
    <definedName name="Company___Retirement_benefit_asset____liability__balance___Business___nominal">#REF!</definedName>
    <definedName name="Company___Retirement_benefit_asset____liability__balance___Residential___nominal">#REF!</definedName>
    <definedName name="Company___RPI_CPIH_wedge_for_RPI_ILD_indexation_rate">#REF!</definedName>
    <definedName name="Company___Run_off_rate_for_Post_2025_RCV.ADDN1">#REF!</definedName>
    <definedName name="Company___Run_off_rate_for_Post_2025_RCV.ADDN2">#REF!</definedName>
    <definedName name="Company___Run_off_rate_for_Post_2025_RCV.BR">#REF!</definedName>
    <definedName name="Company___Run_off_rate_for_Post_2025_RCV.WN">#REF!</definedName>
    <definedName name="Company___Run_off_rate_for_Post_2025_RCV.WR">#REF!</definedName>
    <definedName name="Company___Run_off_rate_for_Post_2025_RCV.WWN">#REF!</definedName>
    <definedName name="Company___Statutory_Corporation_tax_rate">#REF!</definedName>
    <definedName name="Company___Tariff_Band___Forecast_allocated_wholesale_charge___nominal.1">#REF!</definedName>
    <definedName name="Company___Tariff_Band___Forecast_allocated_wholesale_charge___nominal.2">#REF!</definedName>
    <definedName name="Company___Tariff_Band___Forecast_allocated_wholesale_charge___nominal.3">#REF!</definedName>
    <definedName name="Company___tariff_band___net_margin_percentage.1">#REF!</definedName>
    <definedName name="Company___tariff_band___net_margin_percentage.2">#REF!</definedName>
    <definedName name="Company___tariff_band___net_margin_percentage.3">#REF!</definedName>
    <definedName name="Company___Tariff_Band___Number_of_customers___Tariff_Band.1">#REF!</definedName>
    <definedName name="Company___Tariff_Band___Number_of_customers___Tariff_Band.2">#REF!</definedName>
    <definedName name="Company___Tariff_Band___Number_of_customers___Tariff_Band.3">#REF!</definedName>
    <definedName name="Company___tax_cashflow_initial_balance.ADDN1">#REF!</definedName>
    <definedName name="Company___tax_cashflow_initial_balance.ADDN2">#REF!</definedName>
    <definedName name="Company___tax_cashflow_initial_balance.BR">#REF!</definedName>
    <definedName name="Company___tax_cashflow_initial_balance.WN">#REF!</definedName>
    <definedName name="Company___tax_cashflow_initial_balance.WR">#REF!</definedName>
    <definedName name="Company___tax_cashflow_initial_balance.WWN">#REF!</definedName>
    <definedName name="Company___Tax_loss_allowance___nominal">#REF!</definedName>
    <definedName name="Company___Tonnes_of_dry_solid___BR">#REF!</definedName>
    <definedName name="Company___Total_Additional_control_customers_WN">#REF!</definedName>
    <definedName name="Company___Total_Additional_control_customers_WR">#REF!</definedName>
    <definedName name="Company___Total_direct_procurement_from_customers___infrastructure_cost_1___real.ADDN1">#REF!</definedName>
    <definedName name="Company___Total_direct_procurement_from_customers___infrastructure_cost_1___real.ADDN2">#REF!</definedName>
    <definedName name="Company___Total_direct_procurement_from_customers___infrastructure_cost_1___real.BR">#REF!</definedName>
    <definedName name="Company___Total_direct_procurement_from_customers___infrastructure_cost_1___real.WN">#REF!</definedName>
    <definedName name="Company___Total_direct_procurement_from_customers___infrastructure_cost_1___real.WR">#REF!</definedName>
    <definedName name="Company___Total_direct_procurement_from_customers___infrastructure_cost_1___real.WWN">#REF!</definedName>
    <definedName name="Company___Total_direct_procurement_from_customers___infrastructure_cost_2___real.ADDN1">#REF!</definedName>
    <definedName name="Company___Total_direct_procurement_from_customers___infrastructure_cost_2___real.ADDN2">#REF!</definedName>
    <definedName name="Company___Total_direct_procurement_from_customers___infrastructure_cost_2___real.BR">#REF!</definedName>
    <definedName name="Company___Total_direct_procurement_from_customers___infrastructure_cost_2___real.WN">#REF!</definedName>
    <definedName name="Company___Total_direct_procurement_from_customers___infrastructure_cost_2___real.WR">#REF!</definedName>
    <definedName name="Company___Total_direct_procurement_from_customers___infrastructure_cost_2___real.WWN">#REF!</definedName>
    <definedName name="Company___Total_direct_procurement_from_customers___infrastructure_cost_3___real.ADDN1">#REF!</definedName>
    <definedName name="Company___Total_direct_procurement_from_customers___infrastructure_cost_3___real.ADDN2">#REF!</definedName>
    <definedName name="Company___Total_direct_procurement_from_customers___infrastructure_cost_3___real.BR">#REF!</definedName>
    <definedName name="Company___Total_direct_procurement_from_customers___infrastructure_cost_3___real.WN">#REF!</definedName>
    <definedName name="Company___Total_direct_procurement_from_customers___infrastructure_cost_3___real.WR">#REF!</definedName>
    <definedName name="Company___Total_direct_procurement_from_customers___infrastructure_cost_3___real.WWN">#REF!</definedName>
    <definedName name="Company___Total_direct_procurement_from_customers___infrastructure_cost_4___real.ADDN1">#REF!</definedName>
    <definedName name="Company___Total_direct_procurement_from_customers___infrastructure_cost_4___real.ADDN2">#REF!</definedName>
    <definedName name="Company___Total_direct_procurement_from_customers___infrastructure_cost_4___real.BR">#REF!</definedName>
    <definedName name="Company___Total_direct_procurement_from_customers___infrastructure_cost_4___real.WN">#REF!</definedName>
    <definedName name="Company___Total_direct_procurement_from_customers___infrastructure_cost_4___real.WR">#REF!</definedName>
    <definedName name="Company___Total_direct_procurement_from_customers___infrastructure_cost_4___real.WWN">#REF!</definedName>
    <definedName name="Company___Total_direct_procurement_from_customers___infrastructure_cost_5___real.ADDN1">#REF!</definedName>
    <definedName name="Company___Total_direct_procurement_from_customers___infrastructure_cost_5___real.ADDN2">#REF!</definedName>
    <definedName name="Company___Total_direct_procurement_from_customers___infrastructure_cost_5___real.BR">#REF!</definedName>
    <definedName name="Company___Total_direct_procurement_from_customers___infrastructure_cost_5___real.WN">#REF!</definedName>
    <definedName name="Company___Total_direct_procurement_from_customers___infrastructure_cost_5___real.WR">#REF!</definedName>
    <definedName name="Company___Total_direct_procurement_from_customers___infrastructure_cost_5___real.WWN">#REF!</definedName>
    <definedName name="Company___Total_direct_procurement_from_customers___infrastructure_cost_6___real.ADDN1">#REF!</definedName>
    <definedName name="Company___Total_direct_procurement_from_customers___infrastructure_cost_6___real.ADDN2">#REF!</definedName>
    <definedName name="Company___Total_direct_procurement_from_customers___infrastructure_cost_6___real.BR">#REF!</definedName>
    <definedName name="Company___Total_direct_procurement_from_customers___infrastructure_cost_6___real.WN">#REF!</definedName>
    <definedName name="Company___Total_direct_procurement_from_customers___infrastructure_cost_6___real.WR">#REF!</definedName>
    <definedName name="Company___Total_direct_procurement_from_customers___infrastructure_cost_6___real.WWN">#REF!</definedName>
    <definedName name="Company___Total_gross_operational_expenditure___real___including_cost_sharing___real.ADDN1">#REF!</definedName>
    <definedName name="Company___Total_gross_operational_expenditure___real___including_cost_sharing___real.ADDN2">#REF!</definedName>
    <definedName name="Company___Total_gross_operational_expenditure___real___including_cost_sharing___real.BR">#REF!</definedName>
    <definedName name="Company___Total_gross_operational_expenditure___real___including_cost_sharing___real.WN">#REF!</definedName>
    <definedName name="Company___Total_gross_operational_expenditure___real___including_cost_sharing___real.WR">#REF!</definedName>
    <definedName name="Company___Total_gross_operational_expenditure___real___including_cost_sharing___real.WWN">#REF!</definedName>
    <definedName name="Company___Trade_and_other_payables___Retail_other_payables___nominal">#REF!</definedName>
    <definedName name="Company___Trade_and_other_payables___Retail_trade_payables___nominal">#REF!</definedName>
    <definedName name="Company___Trade_and_other_payables___Wholesale_creditors___residential_retail___nominal">#REF!</definedName>
    <definedName name="Company___Unmeasured_charge___business.ADDN1">#REF!</definedName>
    <definedName name="Company___Unmeasured_charge___business.ADDN2">#REF!</definedName>
    <definedName name="Company___Unmeasured_charge___business.BR">#REF!</definedName>
    <definedName name="Company___Unmeasured_charge___business.WN">#REF!</definedName>
    <definedName name="Company___Unmeasured_charge___business.WR">#REF!</definedName>
    <definedName name="Company___Unmeasured_charge___business.WWN">#REF!</definedName>
    <definedName name="Company___Unmeasured_charge___residential.ADDN1">#REF!</definedName>
    <definedName name="Company___Unmeasured_charge___residential.ADDN2">#REF!</definedName>
    <definedName name="Company___Unmeasured_charge___residential.BR">#REF!</definedName>
    <definedName name="Company___Unmeasured_charge___residential.WN">#REF!</definedName>
    <definedName name="Company___Unmeasured_charge___residential.WR">#REF!</definedName>
    <definedName name="Company___Unmeasured_charge___residential.WWN">#REF!</definedName>
    <definedName name="Company___Water_efficiency_funding___real.ADDN1">#REF!</definedName>
    <definedName name="Company___Water_efficiency_funding___real.ADDN2">#REF!</definedName>
    <definedName name="Company___Water_efficiency_funding___real.BR">#REF!</definedName>
    <definedName name="Company___Water_efficiency_funding___real.WN">#REF!</definedName>
    <definedName name="Company___Water_efficiency_funding___real.WR">#REF!</definedName>
    <definedName name="Company___Water_efficiency_funding___real.WWN">#REF!</definedName>
    <definedName name="Company___Wholesale___Trade_creditor_days___control.ADDN1">#REF!</definedName>
    <definedName name="Company___Wholesale___Trade_creditor_days___control.ADDN2">#REF!</definedName>
    <definedName name="Company___Wholesale___Trade_creditor_days___control.BR">#REF!</definedName>
    <definedName name="Company___Wholesale___Trade_creditor_days___control.WN">#REF!</definedName>
    <definedName name="Company___Wholesale___Trade_creditor_days___control.WR">#REF!</definedName>
    <definedName name="Company___Wholesale___Trade_creditor_days___control.WWN">#REF!</definedName>
    <definedName name="Company___Wholesale_and_retail_line_item_split___actual_company_structure___Retained_profits___residential_retail___nominal">#REF!</definedName>
    <definedName name="Company___Wholesale_and_retail_line_item_split___Capex_creditor___business_retail___nominal">#REF!</definedName>
    <definedName name="Company___Wholesale_and_retail_line_item_split___capex_creditors___residential_retail___nominal">#REF!</definedName>
    <definedName name="Company___Wholesale_DB_pension_cash_excess_over_charge___control___real.ADDN1">#REF!</definedName>
    <definedName name="Company___Wholesale_DB_pension_cash_excess_over_charge___control___real.ADDN2">#REF!</definedName>
    <definedName name="Company___Wholesale_DB_pension_cash_excess_over_charge___control___real.BR">#REF!</definedName>
    <definedName name="Company___Wholesale_DB_pension_cash_excess_over_charge___control___real.WN">#REF!</definedName>
    <definedName name="Company___Wholesale_DB_pension_cash_excess_over_charge___control___real.WR">#REF!</definedName>
    <definedName name="Company___Wholesale_DB_pension_cash_excess_over_charge___control___real.WWN">#REF!</definedName>
    <definedName name="Company___Wholesale_fixed_asset_life__post_override____control.ADDN1">#REF!</definedName>
    <definedName name="Company___Wholesale_fixed_asset_life__post_override____control.ADDN2">#REF!</definedName>
    <definedName name="Company___Wholesale_fixed_asset_life__post_override____control.BR">#REF!</definedName>
    <definedName name="Company___Wholesale_fixed_asset_life__post_override____control.WN">#REF!</definedName>
    <definedName name="Company___Wholesale_fixed_asset_life__post_override____control.WR">#REF!</definedName>
    <definedName name="Company___Wholesale_fixed_asset_life__post_override____control.WWN">#REF!</definedName>
    <definedName name="Company___Wholesale_WACC___notional___Cost_of_debt___nominal.ADDN1">#REF!</definedName>
    <definedName name="Company___Wholesale_WACC___notional___Cost_of_debt___nominal.ADDN2">#REF!</definedName>
    <definedName name="Company___Wholesale_WACC___notional___Cost_of_debt___nominal.BR">#REF!</definedName>
    <definedName name="Company___Wholesale_WACC___notional___Cost_of_debt___nominal.WN">#REF!</definedName>
    <definedName name="Company___Wholesale_WACC___notional___Cost_of_debt___nominal.WR">#REF!</definedName>
    <definedName name="Company___Wholesale_WACC___notional___Cost_of_debt___nominal.WWN">#REF!</definedName>
    <definedName name="Company___Wholesale_WACC___notional___Equity___nominal.ADDN1">#REF!</definedName>
    <definedName name="Company___Wholesale_WACC___notional___Equity___nominal.ADDN2">#REF!</definedName>
    <definedName name="Company___Wholesale_WACC___notional___Equity___nominal.BR">#REF!</definedName>
    <definedName name="Company___Wholesale_WACC___notional___Equity___nominal.WN">#REF!</definedName>
    <definedName name="Company___Wholesale_WACC___notional___Equity___nominal.WR">#REF!</definedName>
    <definedName name="Company___Wholesale_WACC___notional___Equity___nominal.WWN">#REF!</definedName>
    <definedName name="Company___Wholesale_WACC___notional___Gearing___nominal.ADDN1">#REF!</definedName>
    <definedName name="Company___Wholesale_WACC___notional___Gearing___nominal.ADDN2">#REF!</definedName>
    <definedName name="Company___Wholesale_WACC___notional___Gearing___nominal.BR">#REF!</definedName>
    <definedName name="Company___Wholesale_WACC___notional___Gearing___nominal.WN">#REF!</definedName>
    <definedName name="Company___Wholesale_WACC___notional___Gearing___nominal.WR">#REF!</definedName>
    <definedName name="Company___Wholesale_WACC___notional___Gearing___nominal.WWN">#REF!</definedName>
    <definedName name="Company___Year_on_year___change___CPI_H___Financial_year_average_indices_year_on_year__">#REF!</definedName>
    <definedName name="Company_exited_the_retail_market_switch">#REF!</definedName>
    <definedName name="Company_is_WoC">#REF!</definedName>
    <definedName name="CompanyNames" localSheetId="12">#REF!</definedName>
    <definedName name="CompanyNames">'Phase 1 - Initial Assessment'!#REF!</definedName>
    <definedName name="components_by_LA" localSheetId="13">#REF!</definedName>
    <definedName name="components_by_LA">#REF!</definedName>
    <definedName name="Constants">#REF!</definedName>
    <definedName name="Contract_year">#REF!</definedName>
    <definedName name="Contributions_from_connection_charges_and_revenue_from_infrastructure_charges___forecast____control___real.ADDN1">#REF!</definedName>
    <definedName name="Contributions_from_connection_charges_and_revenue_from_infrastructure_charges___forecast____control___real.ADDN2">#REF!</definedName>
    <definedName name="Contributions_from_connection_charges_and_revenue_from_infrastructure_charges___forecast____control___real.BR">#REF!</definedName>
    <definedName name="Contributions_from_connection_charges_and_revenue_from_infrastructure_charges___forecast____control___real.WN">#REF!</definedName>
    <definedName name="Contributions_from_connection_charges_and_revenue_from_infrastructure_charges___forecast____control___real.WR">#REF!</definedName>
    <definedName name="Contributions_from_connection_charges_and_revenue_from_infrastructure_charges___forecast____control___real.WWN">#REF!</definedName>
    <definedName name="Control___K___periodic.ADDN1">#REF!</definedName>
    <definedName name="Control___K___periodic.ADDN2">#REF!</definedName>
    <definedName name="Control___K___periodic.BR">#REF!</definedName>
    <definedName name="Control___K___periodic.WN">#REF!</definedName>
    <definedName name="Control___K___periodic.WR">#REF!</definedName>
    <definedName name="Control___K___periodic.WWN">#REF!</definedName>
    <definedName name="Control__growth_calculated_over_5_years_period____K___simple_average.ADDN1">#REF!</definedName>
    <definedName name="Control__growth_calculated_over_5_years_period____K___simple_average.ADDN2">#REF!</definedName>
    <definedName name="Control__growth_calculated_over_5_years_period____K___simple_average.BR">#REF!</definedName>
    <definedName name="Control__growth_calculated_over_5_years_period____K___simple_average.WN">#REF!</definedName>
    <definedName name="Control__growth_calculated_over_5_years_period____K___simple_average.WR">#REF!</definedName>
    <definedName name="Control__growth_calculated_over_5_years_period____K___simple_average.WWN">#REF!</definedName>
    <definedName name="Control_in_use_flag.ADDN1">#REF!</definedName>
    <definedName name="Control_in_use_flag.ADDN2">#REF!</definedName>
    <definedName name="Control_in_use_flag.BR">#REF!</definedName>
    <definedName name="Control_in_use_flag.WN">#REF!</definedName>
    <definedName name="Control_in_use_flag.WR">#REF!</definedName>
    <definedName name="Control_in_use_flag.WWN">#REF!</definedName>
    <definedName name="Control_is_sewerage.ADDN1">#REF!</definedName>
    <definedName name="Control_is_sewerage.ADDN2">#REF!</definedName>
    <definedName name="Control_is_sewerage.BR">#REF!</definedName>
    <definedName name="Control_is_sewerage.WN">#REF!</definedName>
    <definedName name="Control_is_sewerage.WR">#REF!</definedName>
    <definedName name="Control_is_sewerage.WWN">#REF!</definedName>
    <definedName name="Control_is_water.ADDN1">#REF!</definedName>
    <definedName name="Control_is_water.ADDN2">#REF!</definedName>
    <definedName name="Control_is_water.BR">#REF!</definedName>
    <definedName name="Control_is_water.WN">#REF!</definedName>
    <definedName name="Control_is_water.WR">#REF!</definedName>
    <definedName name="Control_is_water.WWN">#REF!</definedName>
    <definedName name="Control_level_revenue_requirement_incl._tax_charge___nominal.ADDN1">#REF!</definedName>
    <definedName name="Control_level_revenue_requirement_incl._tax_charge___nominal.ADDN2">#REF!</definedName>
    <definedName name="Control_level_revenue_requirement_incl._tax_charge___nominal.BR">#REF!</definedName>
    <definedName name="Control_level_revenue_requirement_incl._tax_charge___nominal.WN">#REF!</definedName>
    <definedName name="Control_level_revenue_requirement_incl._tax_charge___nominal.WR">#REF!</definedName>
    <definedName name="Control_level_revenue_requirement_incl._tax_charge___nominal.WWN">#REF!</definedName>
    <definedName name="Control_level_tax_due___post_financeability___check">#REF!</definedName>
    <definedName name="Control_level_tax_due___post_financeability___check_overall">#REF!</definedName>
    <definedName name="Control_level_tax_due_check">#REF!</definedName>
    <definedName name="Control_level_tax_due_check_overall">#REF!</definedName>
    <definedName name="CORNWALL" localSheetId="13">#REF!</definedName>
    <definedName name="CORNWALL">#REF!</definedName>
    <definedName name="Corporation_tax_paid___Business___nominal">#REF!</definedName>
    <definedName name="Corporation_tax_paid___Business___nominal.NEG">#REF!</definedName>
    <definedName name="Corporation_tax_paid___Residential___nominal">#REF!</definedName>
    <definedName name="Corporation_tax_paid___Residential___nominal.NEG">#REF!</definedName>
    <definedName name="Cost_of_equity__used_in_WACC____control___real_CPIH.ADDN1">#REF!</definedName>
    <definedName name="Cost_of_equity__used_in_WACC____control___real_CPIH.ADDN2">#REF!</definedName>
    <definedName name="Cost_of_equity__used_in_WACC____control___real_CPIH.BR">#REF!</definedName>
    <definedName name="Cost_of_equity__used_in_WACC____control___real_CPIH.WN">#REF!</definedName>
    <definedName name="Cost_of_equity__used_in_WACC____control___real_CPIH.WR">#REF!</definedName>
    <definedName name="Cost_of_equity__used_in_WACC____control___real_CPIH.WWN">#REF!</definedName>
    <definedName name="Cost_to_serve_all_Residential_retail_customers___nominal">#REF!</definedName>
    <definedName name="Cost_to_serve_measured_dual_customers___nominal">#REF!</definedName>
    <definedName name="Cost_to_serve_measured_sewerage_customers___nominal">#REF!</definedName>
    <definedName name="Cost_to_serve_measured_water_customers___nominal">#REF!</definedName>
    <definedName name="Cost_to_serve_per_metered_dual_customers___Adjusted___real">#REF!</definedName>
    <definedName name="Cost_to_serve_per_metered_sewerage_customers___Adjusted___real">#REF!</definedName>
    <definedName name="Cost_to_serve_per_metered_water_customers___Adjusted___real">#REF!</definedName>
    <definedName name="Cost_to_serve_per_unmetered_dual_customers___Adjusted___real">#REF!</definedName>
    <definedName name="Cost_to_serve_per_unmetered_sewerage_customers___Adjusted___real">#REF!</definedName>
    <definedName name="Cost_to_serve_per_unmetered_water_customers___Adjusted___real">#REF!</definedName>
    <definedName name="Cost_to_serve_unmeasured_dual_customers___nominal">#REF!</definedName>
    <definedName name="Cost_to_serve_unmeasured_sewerage_customers___nominal">#REF!</definedName>
    <definedName name="Cost_to_serve_unmeasured_water_customers___nominal">#REF!</definedName>
    <definedName name="Costs_associated_with_post_financeability_adjustments___nominal.ADDN1">#REF!</definedName>
    <definedName name="Costs_associated_with_post_financeability_adjustments___nominal.ADDN2">#REF!</definedName>
    <definedName name="Costs_associated_with_post_financeability_adjustments___nominal.BR">#REF!</definedName>
    <definedName name="Costs_associated_with_post_financeability_adjustments___nominal.WN">#REF!</definedName>
    <definedName name="Costs_associated_with_post_financeability_adjustments___nominal.WR">#REF!</definedName>
    <definedName name="Costs_associated_with_post_financeability_adjustments___nominal.WWN">#REF!</definedName>
    <definedName name="Costs_associated_with_post_financeability_adjustments___wholesale___nominal">#REF!</definedName>
    <definedName name="CPI_H___April___index">#REF!</definedName>
    <definedName name="CPI_H___August___index">#REF!</definedName>
    <definedName name="CPI_H___Basket_year___cumulative___increase_from_base_year_basket_value__November_">#REF!</definedName>
    <definedName name="CPI_H___December___index">#REF!</definedName>
    <definedName name="CPI_H___February___index">#REF!</definedName>
    <definedName name="CPI_H___Fin_year_average___inflate_from_base_year_2022_2023_average___CALC">#REF!</definedName>
    <definedName name="CPI_H___Fin_year_average___inflate_from_base_year_2022_23_average">#REF!</definedName>
    <definedName name="CPI_H___Fin_year_average___percentage_increase">#REF!</definedName>
    <definedName name="CPI_H___Financial_year_average___index">#REF!</definedName>
    <definedName name="CPI_H___January___index">#REF!</definedName>
    <definedName name="CPI_H___July___index">#REF!</definedName>
    <definedName name="CPI_H___June___index">#REF!</definedName>
    <definedName name="CPI_H___March___index">#REF!</definedName>
    <definedName name="CPI_H___May___index">#REF!</definedName>
    <definedName name="CPI_H___November___index">#REF!</definedName>
    <definedName name="CPI_H___October___index">#REF!</definedName>
    <definedName name="CPI_H___September__index">#REF!</definedName>
    <definedName name="CPI_H__Base_year__November___indexation_factor___CALC">#REF!</definedName>
    <definedName name="CPI_H__Growth_from_24_25_FYE_to_25_26_FYA">#REF!</definedName>
    <definedName name="CPIH_ILD_adjustments_POS_only___nominal.ADDN1">#REF!</definedName>
    <definedName name="CPIH_ILD_adjustments_POS_only___nominal.ADDN2">#REF!</definedName>
    <definedName name="CPIH_ILD_adjustments_POS_only___nominal.BR">#REF!</definedName>
    <definedName name="CPIH_ILD_adjustments_POS_only___nominal.WN">#REF!</definedName>
    <definedName name="CPIH_ILD_adjustments_POS_only___nominal.WR">#REF!</definedName>
    <definedName name="CPIH_ILD_adjustments_POS_only___nominal.WWN">#REF!</definedName>
    <definedName name="CPIH_ILD_indexation_rate">#REF!</definedName>
    <definedName name="CPIH_Index_linked_debt___nominal.ADDN1">#REF!</definedName>
    <definedName name="CPIH_Index_linked_debt___nominal.ADDN1.BEG">#REF!</definedName>
    <definedName name="CPIH_Index_linked_debt___nominal.ADDN2">#REF!</definedName>
    <definedName name="CPIH_Index_linked_debt___nominal.ADDN2.BEG">#REF!</definedName>
    <definedName name="CPIH_Index_linked_debt___nominal.BR">#REF!</definedName>
    <definedName name="CPIH_Index_linked_debt___nominal.BR.BEG">#REF!</definedName>
    <definedName name="CPIH_Index_linked_debt___nominal.WN">#REF!</definedName>
    <definedName name="CPIH_Index_linked_debt___nominal.WN.BEG">#REF!</definedName>
    <definedName name="CPIH_Index_linked_debt___nominal.WR">#REF!</definedName>
    <definedName name="CPIH_Index_linked_debt___nominal.WR.BEG">#REF!</definedName>
    <definedName name="CPIH_Index_linked_debt___nominal.WWN">#REF!</definedName>
    <definedName name="CPIH_Index_linked_debt___nominal.WWN.BEG">#REF!</definedName>
    <definedName name="CPIH_Index_linked_debt_indexation___nominal.ADDN1">#REF!</definedName>
    <definedName name="CPIH_Index_linked_debt_indexation___nominal.ADDN2">#REF!</definedName>
    <definedName name="CPIH_Index_linked_debt_indexation___nominal.BR">#REF!</definedName>
    <definedName name="CPIH_Index_linked_debt_indexation___nominal.WN">#REF!</definedName>
    <definedName name="CPIH_Index_linked_debt_indexation___nominal.WR">#REF!</definedName>
    <definedName name="CPIH_Index_linked_debt_indexation___nominal.WWN">#REF!</definedName>
    <definedName name="CPIH_Interest_on_Index_linked_loans___control___nominal.ADDN1">#REF!</definedName>
    <definedName name="CPIH_Interest_on_Index_linked_loans___control___nominal.ADDN2">#REF!</definedName>
    <definedName name="CPIH_Interest_on_Index_linked_loans___control___nominal.BR">#REF!</definedName>
    <definedName name="CPIH_Interest_on_Index_linked_loans___control___nominal.WN">#REF!</definedName>
    <definedName name="CPIH_Interest_on_Index_linked_loans___control___nominal.WR">#REF!</definedName>
    <definedName name="CPIH_Interest_on_Index_linked_loans___control___nominal.WWN">#REF!</definedName>
    <definedName name="CPIH_opening_index_linked_debt___nominal.ADDN1">#REF!</definedName>
    <definedName name="CPIH_opening_index_linked_debt___nominal.ADDN2">#REF!</definedName>
    <definedName name="CPIH_opening_index_linked_debt___nominal.BR">#REF!</definedName>
    <definedName name="CPIH_opening_index_linked_debt___nominal.WN">#REF!</definedName>
    <definedName name="CPIH_opening_index_linked_debt___nominal.WR">#REF!</definedName>
    <definedName name="CPIH_opening_index_linked_debt___nominal.WWN">#REF!</definedName>
    <definedName name="Creditor_balance___Business___nominal">#REF!</definedName>
    <definedName name="Creditor_balance___Residential___nominal">#REF!</definedName>
    <definedName name="Creditor_balance___Retail___nominal">#REF!</definedName>
    <definedName name="CUMBRIA" localSheetId="13">#REF!</definedName>
    <definedName name="CUMBRIA">#REF!</definedName>
    <definedName name="Current_assets___Appointee___nominal">#REF!</definedName>
    <definedName name="Current_Tax___Retail___nominal">#REF!</definedName>
    <definedName name="Current_Tax___Retail___nominal.NEG">#REF!</definedName>
    <definedName name="Current_tax_charge___Appointee___nominal">#REF!</definedName>
    <definedName name="Current_tax_charge___Appointee___nominal.NEG">#REF!</definedName>
    <definedName name="Current_tax_charge___Business___nominal">#REF!</definedName>
    <definedName name="Current_tax_charge___Business___nominal.NEG">#REF!</definedName>
    <definedName name="Current_tax_charge___Residential___nominal">#REF!</definedName>
    <definedName name="Current_tax_charge___Residential___nominal.NEG">#REF!</definedName>
    <definedName name="Current_tax_liabilities___control___nominal.ADDN1">#REF!</definedName>
    <definedName name="Current_tax_liabilities___control___nominal.ADDN1.BEG">#REF!</definedName>
    <definedName name="Current_tax_liabilities___control___nominal.ADDN2">#REF!</definedName>
    <definedName name="Current_tax_liabilities___control___nominal.ADDN2.BEG">#REF!</definedName>
    <definedName name="Current_tax_liabilities___control___nominal.BR">#REF!</definedName>
    <definedName name="Current_tax_liabilities___control___nominal.BR.BEG">#REF!</definedName>
    <definedName name="Current_tax_liabilities___control___nominal.WN">#REF!</definedName>
    <definedName name="Current_tax_liabilities___control___nominal.WN.BEG">#REF!</definedName>
    <definedName name="Current_tax_liabilities___control___nominal.WR">#REF!</definedName>
    <definedName name="Current_tax_liabilities___control___nominal.WR.BEG">#REF!</definedName>
    <definedName name="Current_tax_liabilities___control___nominal.WWN">#REF!</definedName>
    <definedName name="Current_tax_liabilities___control___nominal.WWN.BEG">#REF!</definedName>
    <definedName name="Current_tax_liabilities___Wholesale___nominal">#REF!</definedName>
    <definedName name="Current_tax_liabilities_balance___Appointee___nominal">#REF!</definedName>
    <definedName name="Current_tax_liabilities_balance___Appointee___nominal.BEG">#REF!</definedName>
    <definedName name="_xlnm.Database" localSheetId="13">#REF!</definedName>
    <definedName name="_xlnm.Database">#REF!</definedName>
    <definedName name="Days_in_a_year">#REF!</definedName>
    <definedName name="Days_in_year">#REF!</definedName>
    <definedName name="DB_pension_cash_contributions___control___nominal.ADDN1">#REF!</definedName>
    <definedName name="DB_pension_cash_contributions___control___nominal.ADDN2">#REF!</definedName>
    <definedName name="DB_pension_cash_contributions___control___nominal.BR">#REF!</definedName>
    <definedName name="DB_pension_cash_contributions___control___nominal.WN">#REF!</definedName>
    <definedName name="DB_pension_cash_contributions___control___nominal.WR">#REF!</definedName>
    <definedName name="DB_pension_cash_contributions___control___nominal.WWN">#REF!</definedName>
    <definedName name="DB_pension_cash_contributions___control___post_financeability___nominal.ADDN1">#REF!</definedName>
    <definedName name="DB_pension_cash_contributions___control___post_financeability___nominal.ADDN2">#REF!</definedName>
    <definedName name="DB_pension_cash_contributions___control___post_financeability___nominal.BR">#REF!</definedName>
    <definedName name="DB_pension_cash_contributions___control___post_financeability___nominal.WN">#REF!</definedName>
    <definedName name="DB_pension_cash_contributions___control___post_financeability___nominal.WR">#REF!</definedName>
    <definedName name="DB_pension_cash_contributions___control___post_financeability___nominal.WWN">#REF!</definedName>
    <definedName name="DB_pension_contributions_in_excess_of_accounting_chagre___post_financeability___control___nominal.ADDN1">#REF!</definedName>
    <definedName name="DB_pension_contributions_in_excess_of_accounting_chagre___post_financeability___control___nominal.ADDN2">#REF!</definedName>
    <definedName name="DB_pension_contributions_in_excess_of_accounting_chagre___post_financeability___control___nominal.BR">#REF!</definedName>
    <definedName name="DB_pension_contributions_in_excess_of_accounting_chagre___post_financeability___control___nominal.WN">#REF!</definedName>
    <definedName name="DB_pension_contributions_in_excess_of_accounting_chagre___post_financeability___control___nominal.WR">#REF!</definedName>
    <definedName name="DB_pension_contributions_in_excess_of_accounting_chagre___post_financeability___control___nominal.WWN">#REF!</definedName>
    <definedName name="DB_pension_contributions_in_excess_of_accounting_charge___control___nominal.ADDN1">#REF!</definedName>
    <definedName name="DB_pension_contributions_in_excess_of_accounting_charge___control___nominal.ADDN2">#REF!</definedName>
    <definedName name="DB_pension_contributions_in_excess_of_accounting_charge___control___nominal.BR">#REF!</definedName>
    <definedName name="DB_pension_contributions_in_excess_of_accounting_charge___control___nominal.WN">#REF!</definedName>
    <definedName name="DB_pension_contributions_in_excess_of_accounting_charge___control___nominal.WR">#REF!</definedName>
    <definedName name="DB_pension_contributions_in_excess_of_accounting_charge___control___nominal.WWN">#REF!</definedName>
    <definedName name="Debt_balance___Appointee___nominal">#REF!</definedName>
    <definedName name="Debtor_balance___Business___nominal">#REF!</definedName>
    <definedName name="Debtor_balance___Business___nominal.BEG">#REF!</definedName>
    <definedName name="Debtor_balance___Residential___nominal">#REF!</definedName>
    <definedName name="Debtor_balance___Residential___nominal.BEG">#REF!</definedName>
    <definedName name="Debtor_balance___Retail___nominal">#REF!</definedName>
    <definedName name="Debtors_other___business___nominal">#REF!</definedName>
    <definedName name="Debtors_other___Residential___nominal">#REF!</definedName>
    <definedName name="Deferred_tax___Wholesale___nominal">#REF!</definedName>
    <definedName name="Deferred_tax___Wholesale___nominal.NEG">#REF!</definedName>
    <definedName name="Deferred_tax_balance___Appointee___nominal">#REF!</definedName>
    <definedName name="Deferred_tax_balance___Appointee___nominal.NEG">#REF!</definedName>
    <definedName name="Deferred_tax_balance___control___nominal.ADDN1">#REF!</definedName>
    <definedName name="Deferred_tax_balance___control___nominal.ADDN1.BEG">#REF!</definedName>
    <definedName name="Deferred_tax_balance___control___nominal.ADDN1.NEG">#REF!</definedName>
    <definedName name="Deferred_tax_balance___control___nominal.ADDN2">#REF!</definedName>
    <definedName name="Deferred_tax_balance___control___nominal.ADDN2.BEG">#REF!</definedName>
    <definedName name="Deferred_tax_balance___control___nominal.ADDN2.NEG">#REF!</definedName>
    <definedName name="Deferred_tax_balance___control___nominal.BR">#REF!</definedName>
    <definedName name="Deferred_tax_balance___control___nominal.BR.BEG">#REF!</definedName>
    <definedName name="Deferred_tax_balance___control___nominal.BR.NEG">#REF!</definedName>
    <definedName name="Deferred_tax_balance___control___nominal.WN">#REF!</definedName>
    <definedName name="Deferred_tax_balance___control___nominal.WN.BEG">#REF!</definedName>
    <definedName name="Deferred_tax_balance___control___nominal.WN.NEG">#REF!</definedName>
    <definedName name="Deferred_tax_balance___control___nominal.WR">#REF!</definedName>
    <definedName name="Deferred_tax_balance___control___nominal.WR.BEG">#REF!</definedName>
    <definedName name="Deferred_tax_balance___control___nominal.WR.NEG">#REF!</definedName>
    <definedName name="Deferred_tax_balance___control___nominal.WWN">#REF!</definedName>
    <definedName name="Deferred_tax_balance___control___nominal.WWN.BEG">#REF!</definedName>
    <definedName name="Deferred_tax_balance___control___nominal.WWN.NEG">#REF!</definedName>
    <definedName name="Deferred_tax_balance___post_financeability___control___nominal.ADDN1">#REF!</definedName>
    <definedName name="Deferred_tax_balance___post_financeability___control___nominal.ADDN1.BEG">#REF!</definedName>
    <definedName name="Deferred_tax_balance___post_financeability___control___nominal.ADDN2">#REF!</definedName>
    <definedName name="Deferred_tax_balance___post_financeability___control___nominal.ADDN2.BEG">#REF!</definedName>
    <definedName name="Deferred_tax_balance___post_financeability___control___nominal.BR">#REF!</definedName>
    <definedName name="Deferred_tax_balance___post_financeability___control___nominal.BR.BEG">#REF!</definedName>
    <definedName name="Deferred_tax_balance___post_financeability___control___nominal.WN">#REF!</definedName>
    <definedName name="Deferred_tax_balance___post_financeability___control___nominal.WN.BEG">#REF!</definedName>
    <definedName name="Deferred_tax_balance___post_financeability___control___nominal.WR">#REF!</definedName>
    <definedName name="Deferred_tax_balance___post_financeability___control___nominal.WR.BEG">#REF!</definedName>
    <definedName name="Deferred_tax_balance___post_financeability___control___nominal.WWN">#REF!</definedName>
    <definedName name="Deferred_tax_balance___post_financeability___control___nominal.WWN.BEG">#REF!</definedName>
    <definedName name="Deferred_tax_from_change_in_tax_rate.ADDN1">#REF!</definedName>
    <definedName name="Deferred_tax_from_change_in_tax_rate.ADDN2">#REF!</definedName>
    <definedName name="Deferred_tax_from_change_in_tax_rate.BR">#REF!</definedName>
    <definedName name="Deferred_tax_from_change_in_tax_rate.WN">#REF!</definedName>
    <definedName name="Deferred_tax_from_change_in_tax_rate.WR">#REF!</definedName>
    <definedName name="Deferred_tax_from_change_in_tax_rate.WWN">#REF!</definedName>
    <definedName name="Deferred_tax_from_change_in_tax_rate___post_financeability___nominal.ADDN1">#REF!</definedName>
    <definedName name="Deferred_tax_from_change_in_tax_rate___post_financeability___nominal.ADDN2">#REF!</definedName>
    <definedName name="Deferred_tax_from_change_in_tax_rate___post_financeability___nominal.BR">#REF!</definedName>
    <definedName name="Deferred_tax_from_change_in_tax_rate___post_financeability___nominal.WN">#REF!</definedName>
    <definedName name="Deferred_tax_from_change_in_tax_rate___post_financeability___nominal.WR">#REF!</definedName>
    <definedName name="Deferred_tax_from_change_in_tax_rate___post_financeability___nominal.WWN">#REF!</definedName>
    <definedName name="Deferred_tax_from_temporary_difference.ADDN1">#REF!</definedName>
    <definedName name="Deferred_tax_from_temporary_difference.ADDN2">#REF!</definedName>
    <definedName name="Deferred_tax_from_temporary_difference.BR">#REF!</definedName>
    <definedName name="Deferred_tax_from_temporary_difference.WN">#REF!</definedName>
    <definedName name="Deferred_tax_from_temporary_difference.WR">#REF!</definedName>
    <definedName name="Deferred_tax_from_temporary_difference.WWN">#REF!</definedName>
    <definedName name="Deferred_tax_from_temporary_difference___post_financeability___nominal.ADDN1">#REF!</definedName>
    <definedName name="Deferred_tax_from_temporary_difference___post_financeability___nominal.ADDN2">#REF!</definedName>
    <definedName name="Deferred_tax_from_temporary_difference___post_financeability___nominal.BR">#REF!</definedName>
    <definedName name="Deferred_tax_from_temporary_difference___post_financeability___nominal.WN">#REF!</definedName>
    <definedName name="Deferred_tax_from_temporary_difference___post_financeability___nominal.WR">#REF!</definedName>
    <definedName name="Deferred_tax_from_temporary_difference___post_financeability___nominal.WWN">#REF!</definedName>
    <definedName name="Depreciation___Appointee___nominal">#REF!</definedName>
    <definedName name="Depreciation___Appointee___nominal.NEG">#REF!</definedName>
    <definedName name="DERBYSHIRE" localSheetId="13">#REF!</definedName>
    <definedName name="DERBYSHIRE">#REF!</definedName>
    <definedName name="DEVON" localSheetId="13">#REF!</definedName>
    <definedName name="DEVON">#REF!</definedName>
    <definedName name="Disallowable_expenditure___Change_in_general_provisions___wholesale___nominal">#REF!</definedName>
    <definedName name="Discounted_2020_25_RCV_closing_balance___nominal.ADDN1">#REF!</definedName>
    <definedName name="Discounted_2020_25_RCV_closing_balance___nominal.ADDN2">#REF!</definedName>
    <definedName name="Discounted_2020_25_RCV_closing_balance___nominal.BR">#REF!</definedName>
    <definedName name="Discounted_2020_25_RCV_closing_balance___nominal.WN">#REF!</definedName>
    <definedName name="Discounted_2020_25_RCV_closing_balance___nominal.WR">#REF!</definedName>
    <definedName name="Discounted_2020_25_RCV_closing_balance___nominal.WWN">#REF!</definedName>
    <definedName name="Discounted_average_of_2020_25_RCV___nominal.ADDN1">#REF!</definedName>
    <definedName name="Discounted_average_of_2020_25_RCV___nominal.ADDN2">#REF!</definedName>
    <definedName name="Discounted_average_of_2020_25_RCV___nominal.BR">#REF!</definedName>
    <definedName name="Discounted_average_of_2020_25_RCV___nominal.WN">#REF!</definedName>
    <definedName name="Discounted_average_of_2020_25_RCV___nominal.WR">#REF!</definedName>
    <definedName name="Discounted_average_of_2020_25_RCV___nominal.WWN">#REF!</definedName>
    <definedName name="Discounted_average_of_Post_2025_RCV___nominal.ADDN1">#REF!</definedName>
    <definedName name="Discounted_average_of_Post_2025_RCV___nominal.ADDN2">#REF!</definedName>
    <definedName name="Discounted_average_of_Post_2025_RCV___nominal.BR">#REF!</definedName>
    <definedName name="Discounted_average_of_Post_2025_RCV___nominal.WN">#REF!</definedName>
    <definedName name="Discounted_average_of_Post_2025_RCV___nominal.WR">#REF!</definedName>
    <definedName name="Discounted_average_of_Post_2025_RCV___nominal.WWN">#REF!</definedName>
    <definedName name="Discounted_average_of_Pre_2020_RCV___nominal.ADDN1">#REF!</definedName>
    <definedName name="Discounted_average_of_Pre_2020_RCV___nominal.ADDN2">#REF!</definedName>
    <definedName name="Discounted_average_of_Pre_2020_RCV___nominal.BR">#REF!</definedName>
    <definedName name="Discounted_average_of_Pre_2020_RCV___nominal.WN">#REF!</definedName>
    <definedName name="Discounted_average_of_Pre_2020_RCV___nominal.WR">#REF!</definedName>
    <definedName name="Discounted_average_of_Pre_2020_RCV___nominal.WWN">#REF!</definedName>
    <definedName name="Discounted_Post_2025_RCV_closing_balance___nominal.ADDN1">#REF!</definedName>
    <definedName name="Discounted_Post_2025_RCV_closing_balance___nominal.ADDN2">#REF!</definedName>
    <definedName name="Discounted_Post_2025_RCV_closing_balance___nominal.BR">#REF!</definedName>
    <definedName name="Discounted_Post_2025_RCV_closing_balance___nominal.WN">#REF!</definedName>
    <definedName name="Discounted_Post_2025_RCV_closing_balance___nominal.WR">#REF!</definedName>
    <definedName name="Discounted_Post_2025_RCV_closing_balance___nominal.WWN">#REF!</definedName>
    <definedName name="Discounted_Pre_2020_RCV_closing_balance___nominal.ADDN1">#REF!</definedName>
    <definedName name="Discounted_Pre_2020_RCV_closing_balance___nominal.ADDN2">#REF!</definedName>
    <definedName name="Discounted_Pre_2020_RCV_closing_balance___nominal.BR">#REF!</definedName>
    <definedName name="Discounted_Pre_2020_RCV_closing_balance___nominal.WN">#REF!</definedName>
    <definedName name="Discounted_Pre_2020_RCV_closing_balance___nominal.WR">#REF!</definedName>
    <definedName name="Discounted_Pre_2020_RCV_closing_balance___nominal.WWN">#REF!</definedName>
    <definedName name="Discounted_revenue___real">#REF!</definedName>
    <definedName name="Discounted_TDS">#REF!</definedName>
    <definedName name="Dividend___Appointee___nominal">#REF!</definedName>
    <definedName name="Dividend___Appointee___nominal.NEG">#REF!</definedName>
    <definedName name="Dividend___Appointee___real">#REF!</definedName>
    <definedName name="Dividend___Wholesale___nominal">#REF!</definedName>
    <definedName name="Dividend___Wholesale___nominal.NEG">#REF!</definedName>
    <definedName name="Dividend___Wholesale___real">#REF!</definedName>
    <definedName name="Dividend_cashflow_balance___control___nominal.ADDN1">#REF!</definedName>
    <definedName name="Dividend_cashflow_balance___control___nominal.ADDN1.BEG">#REF!</definedName>
    <definedName name="Dividend_cashflow_balance___control___nominal.ADDN2">#REF!</definedName>
    <definedName name="Dividend_cashflow_balance___control___nominal.ADDN2.BEG">#REF!</definedName>
    <definedName name="Dividend_cashflow_balance___control___nominal.BR">#REF!</definedName>
    <definedName name="Dividend_cashflow_balance___control___nominal.BR.BEG">#REF!</definedName>
    <definedName name="Dividend_cashflow_balance___control___nominal.WN">#REF!</definedName>
    <definedName name="Dividend_cashflow_balance___control___nominal.WN.BEG">#REF!</definedName>
    <definedName name="Dividend_cashflow_balance___control___nominal.WR">#REF!</definedName>
    <definedName name="Dividend_cashflow_balance___control___nominal.WR.BEG">#REF!</definedName>
    <definedName name="Dividend_cashflow_balance___control___nominal.WWN">#REF!</definedName>
    <definedName name="Dividend_cashflow_balance___control___nominal.WWN.BEG">#REF!</definedName>
    <definedName name="Dividend_cover___Appointee">#REF!</definedName>
    <definedName name="Dividend_cover___Appointee___Post_Fin_adj___Appointee">#REF!</definedName>
    <definedName name="Dividend_creditor_balance___Appointee___nominal">#REF!</definedName>
    <definedName name="Dividend_creditor_balance___Appointee___nominal.BEG">#REF!</definedName>
    <definedName name="Dividend_creditor_balance___Business___nominal">#REF!</definedName>
    <definedName name="Dividend_creditor_balance___Business___nominal.BEG">#REF!</definedName>
    <definedName name="Dividend_creditor_balance___Residential___nominal">#REF!</definedName>
    <definedName name="Dividend_creditor_balance___Residential___nominal.BEG">#REF!</definedName>
    <definedName name="Dividend_creditor_balance___Retail___nominal">#REF!</definedName>
    <definedName name="Dividend_creditors_balance___control___nominal.ADDN1">#REF!</definedName>
    <definedName name="Dividend_creditors_balance___control___nominal.ADDN1.BEG">#REF!</definedName>
    <definedName name="Dividend_creditors_balance___control___nominal.ADDN2">#REF!</definedName>
    <definedName name="Dividend_creditors_balance___control___nominal.ADDN2.BEG">#REF!</definedName>
    <definedName name="Dividend_creditors_balance___control___nominal.BR">#REF!</definedName>
    <definedName name="Dividend_creditors_balance___control___nominal.BR.BEG">#REF!</definedName>
    <definedName name="Dividend_creditors_balance___control___nominal.WN">#REF!</definedName>
    <definedName name="Dividend_creditors_balance___control___nominal.WN.BEG">#REF!</definedName>
    <definedName name="Dividend_creditors_balance___control___nominal.WR">#REF!</definedName>
    <definedName name="Dividend_creditors_balance___control___nominal.WR.BEG">#REF!</definedName>
    <definedName name="Dividend_creditors_balance___control___nominal.WWN">#REF!</definedName>
    <definedName name="Dividend_creditors_balance___control___nominal.WWN.BEG">#REF!</definedName>
    <definedName name="Dividend_creditors_balance___Wholesale___nominal">#REF!</definedName>
    <definedName name="Dividend_interest___control___nominal.ADDN1">#REF!</definedName>
    <definedName name="Dividend_interest___control___nominal.ADDN2">#REF!</definedName>
    <definedName name="Dividend_interest___control___nominal.BR">#REF!</definedName>
    <definedName name="Dividend_interest___control___nominal.WN">#REF!</definedName>
    <definedName name="Dividend_interest___control___nominal.WR">#REF!</definedName>
    <definedName name="Dividend_interest___control___nominal.WWN">#REF!</definedName>
    <definedName name="Dividend_paid___Appointee___nominal">#REF!</definedName>
    <definedName name="Dividend_paid___Appointee___nominal.NEG">#REF!</definedName>
    <definedName name="Dividend_paid___Business___nominal">#REF!</definedName>
    <definedName name="Dividend_paid___Business___nominal.NEG">#REF!</definedName>
    <definedName name="Dividend_paid___Residential___nominal">#REF!</definedName>
    <definedName name="Dividend_paid___Residential___nominal.NEG">#REF!</definedName>
    <definedName name="Dividend_yield___Appointee">#REF!</definedName>
    <definedName name="Dividends___Retail___nominal">#REF!</definedName>
    <definedName name="Dividends___Retail___nominal.NEG">#REF!</definedName>
    <definedName name="Dividends_due___Business___nominal">#REF!</definedName>
    <definedName name="Dividends_due___Business___nominal.NEG">#REF!</definedName>
    <definedName name="Dividends_due___Residential___nominal">#REF!</definedName>
    <definedName name="Dividends_due___Residential___nominal.NEG">#REF!</definedName>
    <definedName name="Dividends_equal_100____check">#REF!</definedName>
    <definedName name="Dividends_equal_100____check_overall">#REF!</definedName>
    <definedName name="dnonames" localSheetId="13">#REF!</definedName>
    <definedName name="dnonames">#REF!</definedName>
    <definedName name="DORSET" localSheetId="13">#REF!</definedName>
    <definedName name="DORSET">#REF!</definedName>
    <definedName name="DURHAM" localSheetId="13">#REF!</definedName>
    <definedName name="DURHAM">#REF!</definedName>
    <definedName name="DYFED" localSheetId="13">#REF!</definedName>
    <definedName name="DYFED">#REF!</definedName>
    <definedName name="E_SUSSEX" localSheetId="13">#REF!</definedName>
    <definedName name="E_SUSSEX">#REF!</definedName>
    <definedName name="Earnings_after_tax__EAT____Business___nominal">#REF!</definedName>
    <definedName name="Earnings_after_tax__EAT____control___nominal.ADDN1">#REF!</definedName>
    <definedName name="Earnings_after_tax__EAT____control___nominal.ADDN2">#REF!</definedName>
    <definedName name="Earnings_after_tax__EAT____control___nominal.BR">#REF!</definedName>
    <definedName name="Earnings_after_tax__EAT____control___nominal.WN">#REF!</definedName>
    <definedName name="Earnings_after_tax__EAT____control___nominal.WR">#REF!</definedName>
    <definedName name="Earnings_after_tax__EAT____control___nominal.WWN">#REF!</definedName>
    <definedName name="Earnings_after_tax__EAT____Residential___nominal">#REF!</definedName>
    <definedName name="Earnings_after_tax__EAT____Retail___nominal">#REF!</definedName>
    <definedName name="Earnings_after_tax__EAT____wholesale___nominal">#REF!</definedName>
    <definedName name="Earnings_available_for_dividends___business___nominal">#REF!</definedName>
    <definedName name="Earnings_available_for_dividends___Residential___nominal">#REF!</definedName>
    <definedName name="Earnings_before_interest_and_tax__EBIT____Business___nominal">#REF!</definedName>
    <definedName name="Earnings_before_interest_and_tax__EBIT____control___nominal.ADDN1">#REF!</definedName>
    <definedName name="Earnings_before_interest_and_tax__EBIT____control___nominal.ADDN2">#REF!</definedName>
    <definedName name="Earnings_before_interest_and_tax__EBIT____control___nominal.BR">#REF!</definedName>
    <definedName name="Earnings_before_interest_and_tax__EBIT____control___nominal.WN">#REF!</definedName>
    <definedName name="Earnings_before_interest_and_tax__EBIT____control___nominal.WR">#REF!</definedName>
    <definedName name="Earnings_before_interest_and_tax__EBIT____control___nominal.WWN">#REF!</definedName>
    <definedName name="Earnings_before_interest_and_tax__EBIT____Residential___nominal">#REF!</definedName>
    <definedName name="Earnings_before_interest_and_tax__EBIT____Retail___nominal">#REF!</definedName>
    <definedName name="Earnings_before_interest_and_tax__EBIT____wholesale">#REF!</definedName>
    <definedName name="Earnings_before_tax___Business___nominal">#REF!</definedName>
    <definedName name="Earnings_before_tax__EBT____Business___nominal">#REF!</definedName>
    <definedName name="Earnings_before_tax__EBT____control___nominal.ADDN1">#REF!</definedName>
    <definedName name="Earnings_before_tax__EBT____control___nominal.ADDN2">#REF!</definedName>
    <definedName name="Earnings_before_tax__EBT____control___nominal.BR">#REF!</definedName>
    <definedName name="Earnings_before_tax__EBT____control___nominal.WN">#REF!</definedName>
    <definedName name="Earnings_before_tax__EBT____control___nominal.WR">#REF!</definedName>
    <definedName name="Earnings_before_tax__EBT____control___nominal.WWN">#REF!</definedName>
    <definedName name="earnings_before_tax__EBT____Residential___nominal">#REF!</definedName>
    <definedName name="Earnings_before_tax__EBT____Retail___nominal">#REF!</definedName>
    <definedName name="Earnings_before_tax__EBT____Wholesale___nominal">#REF!</definedName>
    <definedName name="EBIT_less_current_tax_charge___Appointee___nominal">#REF!</definedName>
    <definedName name="EBIT_less_current_tax_charge___control___nominal.ADDN1">#REF!</definedName>
    <definedName name="EBIT_less_current_tax_charge___control___nominal.ADDN2">#REF!</definedName>
    <definedName name="EBIT_less_current_tax_charge___control___nominal.BR">#REF!</definedName>
    <definedName name="EBIT_less_current_tax_charge___control___nominal.WN">#REF!</definedName>
    <definedName name="EBIT_less_current_tax_charge___control___nominal.WR">#REF!</definedName>
    <definedName name="EBIT_less_current_tax_charge___control___nominal.WWN">#REF!</definedName>
    <definedName name="EBIT_less_current_tax_charge__building_blocks_method____Appointee___nominal">#REF!</definedName>
    <definedName name="EBIT_less_current_tax_charge__building_blocks_method____Wholesale___nominal">#REF!</definedName>
    <definedName name="EBITDA___Appointee___nominal">#REF!</definedName>
    <definedName name="EBITDA___Business___nominal">#REF!</definedName>
    <definedName name="EBITDA___control___nominal.ADDN1">#REF!</definedName>
    <definedName name="EBITDA___control___nominal.ADDN2">#REF!</definedName>
    <definedName name="EBITDA___control___nominal.BR">#REF!</definedName>
    <definedName name="EBITDA___control___nominal.WN">#REF!</definedName>
    <definedName name="EBITDA___control___nominal.WR">#REF!</definedName>
    <definedName name="EBITDA___control___nominal.WWN">#REF!</definedName>
    <definedName name="EBITDA___Finstat_Wholesale___nominal">#REF!</definedName>
    <definedName name="EBITDA___Residential___nominal">#REF!</definedName>
    <definedName name="EBITDA___Retail___nominal">#REF!</definedName>
    <definedName name="Effective_Tax_Rate.ADDN1">#REF!</definedName>
    <definedName name="Effective_Tax_Rate.ADDN2">#REF!</definedName>
    <definedName name="Effective_Tax_Rate.BR">#REF!</definedName>
    <definedName name="Effective_Tax_Rate.WN">#REF!</definedName>
    <definedName name="Effective_Tax_Rate.WR">#REF!</definedName>
    <definedName name="Effective_Tax_Rate.WWN">#REF!</definedName>
    <definedName name="End_of_AMP_period_flag">#REF!</definedName>
    <definedName name="End_of_AMP_period_flag_date">#REF!</definedName>
    <definedName name="Equity_dividends_paid___control___nominal.ADDN1">#REF!</definedName>
    <definedName name="Equity_dividends_paid___control___nominal.ADDN1.NEG">#REF!</definedName>
    <definedName name="Equity_dividends_paid___control___nominal.ADDN2">#REF!</definedName>
    <definedName name="Equity_dividends_paid___control___nominal.ADDN2.NEG">#REF!</definedName>
    <definedName name="Equity_dividends_paid___control___nominal.BR">#REF!</definedName>
    <definedName name="Equity_dividends_paid___control___nominal.BR.NEG">#REF!</definedName>
    <definedName name="Equity_dividends_paid___control___nominal.WN">#REF!</definedName>
    <definedName name="Equity_dividends_paid___control___nominal.WN.NEG">#REF!</definedName>
    <definedName name="Equity_dividends_paid___control___nominal.WR">#REF!</definedName>
    <definedName name="Equity_dividends_paid___control___nominal.WR.NEG">#REF!</definedName>
    <definedName name="Equity_dividends_paid___control___nominal.WWN">#REF!</definedName>
    <definedName name="Equity_dividends_paid___control___nominal.WWN.NEG">#REF!</definedName>
    <definedName name="Equity_dividends_paid___Retail___nominal">#REF!</definedName>
    <definedName name="Equity_dividends_paid___Retail___nominal.NEG">#REF!</definedName>
    <definedName name="ESSEX" localSheetId="13">#REF!</definedName>
    <definedName name="ESSEX">#REF!</definedName>
    <definedName name="Excess_fast_money___Appointee___nominal">#REF!</definedName>
    <definedName name="Excess_fast_money___control___nominal.ADDN1">#REF!</definedName>
    <definedName name="Excess_fast_money___control___nominal.ADDN2">#REF!</definedName>
    <definedName name="Excess_fast_money___control___nominal.BR">#REF!</definedName>
    <definedName name="Excess_fast_money___control___nominal.WN">#REF!</definedName>
    <definedName name="Excess_fast_money___control___nominal.WR">#REF!</definedName>
    <definedName name="Excess_fast_money___control___nominal.WWN">#REF!</definedName>
    <definedName name="Exited_company_balance_sheet_check">#REF!</definedName>
    <definedName name="Exited_company_balance_sheet_check_overall">#REF!</definedName>
    <definedName name="Exited_company_by_period">#REF!</definedName>
    <definedName name="Exited_Company_Residential_apportionment_CALC">#REF!</definedName>
    <definedName name="Expensed_capital_allowance___new_capital_expenditure___control___nominal.ADDN1">#REF!</definedName>
    <definedName name="Expensed_capital_allowance___new_capital_expenditure___control___nominal.ADDN2">#REF!</definedName>
    <definedName name="Expensed_capital_allowance___new_capital_expenditure___control___nominal.BR">#REF!</definedName>
    <definedName name="Expensed_capital_allowance___new_capital_expenditure___control___nominal.WN">#REF!</definedName>
    <definedName name="Expensed_capital_allowance___new_capital_expenditure___control___nominal.WR">#REF!</definedName>
    <definedName name="Expensed_capital_allowance___new_capital_expenditure___control___nominal.WWN">#REF!</definedName>
    <definedName name="F" localSheetId="13">{"bal",#N/A,FALSE,"working papers";"income",#N/A,FALSE,"working papers"}</definedName>
    <definedName name="F">{"bal",#N/A,FALSE,"working papers";"income",#N/A,FALSE,"working papers"}</definedName>
    <definedName name="fdraf" localSheetId="13">{"bal",#N/A,FALSE,"working papers";"income",#N/A,FALSE,"working papers"}</definedName>
    <definedName name="fdraf">{"bal",#N/A,FALSE,"working papers";"income",#N/A,FALSE,"working papers"}</definedName>
    <definedName name="Fdraft" localSheetId="13">{"bal",#N/A,FALSE,"working papers";"income",#N/A,FALSE,"working papers"}</definedName>
    <definedName name="Fdraft">{"bal",#N/A,FALSE,"working papers";"income",#N/A,FALSE,"working papers"}</definedName>
    <definedName name="fe">#REF!</definedName>
    <definedName name="females_UK" localSheetId="13">#REF!</definedName>
    <definedName name="females_UK">#REF!</definedName>
    <definedName name="FFO_less_dividends_declared___Appointee___nominal">#REF!</definedName>
    <definedName name="Final_allowed_revenue__deflated_using_Nov_Nov_CPI_H______control___real.ADDN1">#REF!</definedName>
    <definedName name="Final_allowed_revenue__deflated_using_Nov_Nov_CPI_H______control___real.ADDN2">#REF!</definedName>
    <definedName name="Final_allowed_revenue__deflated_using_Nov_Nov_CPI_H______control___real.BR">#REF!</definedName>
    <definedName name="Final_allowed_revenue__deflated_using_Nov_Nov_CPI_H______control___real.WN">#REF!</definedName>
    <definedName name="Final_allowed_revenue__deflated_using_Nov_Nov_CPI_H______control___real.WR">#REF!</definedName>
    <definedName name="Final_allowed_revenue__deflated_using_Nov_Nov_CPI_H______control___real.WWN">#REF!</definedName>
    <definedName name="Final_allowed_revenue_percentage__deflated_using_Nov_Nov_CPI_H______control.ADDN1">#REF!</definedName>
    <definedName name="Final_allowed_revenue_percentage__deflated_using_Nov_Nov_CPI_H______control.ADDN2">#REF!</definedName>
    <definedName name="Final_allowed_revenue_percentage__deflated_using_Nov_Nov_CPI_H______control.BR">#REF!</definedName>
    <definedName name="Final_allowed_revenue_percentage__deflated_using_Nov_Nov_CPI_H______control.WN">#REF!</definedName>
    <definedName name="Final_allowed_revenue_percentage__deflated_using_Nov_Nov_CPI_H______control.WR">#REF!</definedName>
    <definedName name="Final_allowed_revenue_percentage__deflated_using_Nov_Nov_CPI_H______control.WWN">#REF!</definedName>
    <definedName name="Finance_lease_depreciation___Wholesale___nominal">#REF!</definedName>
    <definedName name="Financial_year_end_month">#REF!</definedName>
    <definedName name="FinStat___BS___Appointee___check">#REF!</definedName>
    <definedName name="FinStat___BS___Appointee___check_overall">#REF!</definedName>
    <definedName name="FinStat___BS___Control___check.ADDN1">#REF!</definedName>
    <definedName name="FinStat___BS___Control___check.ADDN2">#REF!</definedName>
    <definedName name="FinStat___BS___Control___check.BR">#REF!</definedName>
    <definedName name="FinStat___BS___Control___check.WN">#REF!</definedName>
    <definedName name="FinStat___BS___Control___check.WR">#REF!</definedName>
    <definedName name="FinStat___BS___Control___check.WWN">#REF!</definedName>
    <definedName name="FinStat___BS___Control___check_overall.ADDN1">#REF!</definedName>
    <definedName name="FinStat___BS___Control___check_overall.ADDN2">#REF!</definedName>
    <definedName name="FinStat___BS___Control___check_overall.BR">#REF!</definedName>
    <definedName name="FinStat___BS___Control___check_overall.WN">#REF!</definedName>
    <definedName name="FinStat___BS___Control___check_overall.WR">#REF!</definedName>
    <definedName name="FinStat___BS___Control___check_overall.WWN">#REF!</definedName>
    <definedName name="FinStat___BS___Retail___check">#REF!</definedName>
    <definedName name="FinStat___BS___Retail___check_overall">#REF!</definedName>
    <definedName name="FinStat___BS___Retail_Business___check">#REF!</definedName>
    <definedName name="FinStat___BS___Retail_Business___check_overall">#REF!</definedName>
    <definedName name="FinStat___BS___Retail_Residential___check">#REF!</definedName>
    <definedName name="FinStat___BS___Retail_Residential___check_overall">#REF!</definedName>
    <definedName name="FinStat___BS___Wholesale___check">#REF!</definedName>
    <definedName name="FinStat___BS___Wholesale___check_overall">#REF!</definedName>
    <definedName name="FinStat___BS_NCA_not_negative___Appointee___check">#REF!</definedName>
    <definedName name="FinStat___BS_NCA_not_negative___Appointee___check_overall">#REF!</definedName>
    <definedName name="FinStat___BS_NCA_not_negative___Control___check.ADDN1">#REF!</definedName>
    <definedName name="FinStat___BS_NCA_not_negative___Control___check.ADDN2">#REF!</definedName>
    <definedName name="FinStat___BS_NCA_not_negative___Control___check.BR">#REF!</definedName>
    <definedName name="FinStat___BS_NCA_not_negative___Control___check.WN">#REF!</definedName>
    <definedName name="FinStat___BS_NCA_not_negative___Control___check.WR">#REF!</definedName>
    <definedName name="FinStat___BS_NCA_not_negative___Control___check.WWN">#REF!</definedName>
    <definedName name="FinStat___BS_NCA_not_negative___Control___check_overall.ADDN1">#REF!</definedName>
    <definedName name="FinStat___BS_NCA_not_negative___Control___check_overall.ADDN2">#REF!</definedName>
    <definedName name="FinStat___BS_NCA_not_negative___Control___check_overall.BR">#REF!</definedName>
    <definedName name="FinStat___BS_NCA_not_negative___Control___check_overall.WN">#REF!</definedName>
    <definedName name="FinStat___BS_NCA_not_negative___Control___check_overall.WR">#REF!</definedName>
    <definedName name="FinStat___BS_NCA_not_negative___Control___check_overall.WWN">#REF!</definedName>
    <definedName name="FinStat___BS_Total_assets_not_negative___Retail_Business___check">#REF!</definedName>
    <definedName name="FinStat___BS_Total_assets_not_negative___Retail_Business___check_overall">#REF!</definedName>
    <definedName name="FinStat___BS_Total_assets_not_negative___Retail_Residential___check">#REF!</definedName>
    <definedName name="FinStat___BS_Total_assets_not_negative___Retail_Residential___check_overall">#REF!</definedName>
    <definedName name="FinStat___CF___Appointee___check">#REF!</definedName>
    <definedName name="FinStat___CF___Appointee___check_overall">#REF!</definedName>
    <definedName name="FinStat___CF___Control___check.ADDN1">#REF!</definedName>
    <definedName name="FinStat___CF___Control___check.ADDN2">#REF!</definedName>
    <definedName name="FinStat___CF___Control___check.BR">#REF!</definedName>
    <definedName name="FinStat___CF___Control___check.WN">#REF!</definedName>
    <definedName name="FinStat___CF___Control___check.WR">#REF!</definedName>
    <definedName name="FinStat___CF___Control___check.WWN">#REF!</definedName>
    <definedName name="FinStat___CF___Control___check_overall.ADDN1">#REF!</definedName>
    <definedName name="FinStat___CF___Control___check_overall.ADDN2">#REF!</definedName>
    <definedName name="FinStat___CF___Control___check_overall.BR">#REF!</definedName>
    <definedName name="FinStat___CF___Control___check_overall.WN">#REF!</definedName>
    <definedName name="FinStat___CF___Control___check_overall.WR">#REF!</definedName>
    <definedName name="FinStat___CF___Control___check_overall.WWN">#REF!</definedName>
    <definedName name="FinStat___CF___Retail___check">#REF!</definedName>
    <definedName name="FinStat___CF___Retail___check_overall">#REF!</definedName>
    <definedName name="FinStat___CF___Retail_Business___check">#REF!</definedName>
    <definedName name="FinStat___CF___Retail_Business___check_overall">#REF!</definedName>
    <definedName name="FinStat___CF___Retail_Residential___check">#REF!</definedName>
    <definedName name="FinStat___CF___Retail_Residential___check_overall">#REF!</definedName>
    <definedName name="FinStat___CF___Wholesale___check">#REF!</definedName>
    <definedName name="FinStat___CF___Wholesale___check_overall">#REF!</definedName>
    <definedName name="FinStat___PL___Appointee___check">#REF!</definedName>
    <definedName name="FinStat___PL___Appointee___check_overall">#REF!</definedName>
    <definedName name="FinStat___PL___Control___check.ADDN1">#REF!</definedName>
    <definedName name="FinStat___PL___Control___check.ADDN2">#REF!</definedName>
    <definedName name="FinStat___PL___Control___check.BR">#REF!</definedName>
    <definedName name="FinStat___PL___Control___check.WN">#REF!</definedName>
    <definedName name="FinStat___PL___Control___check.WR">#REF!</definedName>
    <definedName name="FinStat___PL___Control___check.WWN">#REF!</definedName>
    <definedName name="FinStat___PL___Control___check_overall.ADDN1">#REF!</definedName>
    <definedName name="FinStat___PL___Control___check_overall.ADDN2">#REF!</definedName>
    <definedName name="FinStat___PL___Control___check_overall.BR">#REF!</definedName>
    <definedName name="FinStat___PL___Control___check_overall.WN">#REF!</definedName>
    <definedName name="FinStat___PL___Control___check_overall.WR">#REF!</definedName>
    <definedName name="FinStat___PL___Control___check_overall.WWN">#REF!</definedName>
    <definedName name="FinStat___PL___Retail___check">#REF!</definedName>
    <definedName name="FinStat___PL___Retail___check_overall">#REF!</definedName>
    <definedName name="FinStat___PL___Retail_Business___check">#REF!</definedName>
    <definedName name="FinStat___PL___Retail_Business___check_overall">#REF!</definedName>
    <definedName name="FinStat___PL___Retail_Residential___check">#REF!</definedName>
    <definedName name="FinStat___PL___Retail_Residential___check_overall">#REF!</definedName>
    <definedName name="FinStat___PL___Wholesale___check">#REF!</definedName>
    <definedName name="FinStat___PL___Wholesale___check_overall">#REF!</definedName>
    <definedName name="First_post_forecast_period_flag">#REF!</definedName>
    <definedName name="FirstRow">#REF!</definedName>
    <definedName name="FirstTime">#REF!</definedName>
    <definedName name="Fixed_asset_balance___Business___nominal">#REF!</definedName>
    <definedName name="Fixed_asset_balance___Business___nominal.BEG">#REF!</definedName>
    <definedName name="Fixed_asset_balance___Residential___nominal">#REF!</definedName>
    <definedName name="Fixed_asset_balance___Residential___nominal.BEG">#REF!</definedName>
    <definedName name="Fixed_asset_balance___Wholesale___nominal">#REF!</definedName>
    <definedName name="Fixed_asset_depreciation___Wholesale___nominal">#REF!</definedName>
    <definedName name="Fixed_asset_ongoing_capex___Wholesale___nominal">#REF!</definedName>
    <definedName name="Fixed_asset_ongoing_capex___Wholesale___nominal.NEG">#REF!</definedName>
    <definedName name="Fixed_Assets_balance___Appointee___nominal">#REF!</definedName>
    <definedName name="Fixed_rate_debt___nominal.ADDN1">#REF!</definedName>
    <definedName name="Fixed_rate_debt___nominal.ADDN1.BEG">#REF!</definedName>
    <definedName name="Fixed_rate_debt___nominal.ADDN2">#REF!</definedName>
    <definedName name="Fixed_rate_debt___nominal.ADDN2.BEG">#REF!</definedName>
    <definedName name="Fixed_rate_debt___nominal.BR">#REF!</definedName>
    <definedName name="Fixed_rate_debt___nominal.BR.BEG">#REF!</definedName>
    <definedName name="Fixed_rate_debt___nominal.WN">#REF!</definedName>
    <definedName name="Fixed_rate_debt___nominal.WN.BEG">#REF!</definedName>
    <definedName name="Fixed_rate_debt___nominal.WR">#REF!</definedName>
    <definedName name="Fixed_rate_debt___nominal.WR.BEG">#REF!</definedName>
    <definedName name="Fixed_rate_debt___nominal.WWN">#REF!</definedName>
    <definedName name="Fixed_rate_debt___nominal.WWN.BEG">#REF!</definedName>
    <definedName name="Fixed_rate_debt_adjustments___nominal.ADDN1">#REF!</definedName>
    <definedName name="Fixed_rate_debt_adjustments___nominal.ADDN2">#REF!</definedName>
    <definedName name="Fixed_rate_debt_adjustments___nominal.BR">#REF!</definedName>
    <definedName name="Fixed_rate_debt_adjustments___nominal.WN">#REF!</definedName>
    <definedName name="Fixed_rate_debt_adjustments___nominal.WR">#REF!</definedName>
    <definedName name="Fixed_rate_debt_adjustments___nominal.WWN">#REF!</definedName>
    <definedName name="Forecast_duration">#REF!</definedName>
    <definedName name="Forecast_end_period_flag">#REF!</definedName>
    <definedName name="Forecast_end_period_flag_date">#REF!</definedName>
    <definedName name="Forecast_period_flag">#REF!</definedName>
    <definedName name="Forecast_period_flag_total">#REF!</definedName>
    <definedName name="Forecast_start_date__first_day_of_financial_year_">#REF!</definedName>
    <definedName name="Forecast_start_period_flag">#REF!</definedName>
    <definedName name="Funds_from_operations___Appointee___nominal">#REF!</definedName>
    <definedName name="Funds_from_operations___control___nominal.ADDN1">#REF!</definedName>
    <definedName name="Funds_from_operations___control___nominal.ADDN2">#REF!</definedName>
    <definedName name="Funds_from_operations___control___nominal.BR">#REF!</definedName>
    <definedName name="Funds_from_operations___control___nominal.WN">#REF!</definedName>
    <definedName name="Funds_from_operations___control___nominal.WR">#REF!</definedName>
    <definedName name="Funds_from_operations___control___nominal.WWN">#REF!</definedName>
    <definedName name="Funds_from_operations___net_debt___Post_Fin_adj___Appointee">#REF!</definedName>
    <definedName name="Funds_from_operations___net_debt__Alternative____Appointee">#REF!</definedName>
    <definedName name="Funds_from_operations___net_debt__Alternative____Control.ADDN1">#REF!</definedName>
    <definedName name="Funds_from_operations___net_debt__Alternative____Control.ADDN2">#REF!</definedName>
    <definedName name="Funds_from_operations___net_debt__Alternative____Control.BR">#REF!</definedName>
    <definedName name="Funds_from_operations___net_debt__Alternative____Control.WN">#REF!</definedName>
    <definedName name="Funds_from_operations___net_debt__Alternative____Control.WR">#REF!</definedName>
    <definedName name="Funds_from_operations___net_debt__Alternative____Control.WWN">#REF!</definedName>
    <definedName name="Funds_from_operations___net_debt__Alternative____weighted_average___Appointee">#REF!</definedName>
    <definedName name="Funds_from_operations___net_debt__Ofwat____Appointee">#REF!</definedName>
    <definedName name="Funds_from_operations___net_debt__Ofwat____Control.ADDN1">#REF!</definedName>
    <definedName name="Funds_from_operations___net_debt__Ofwat____Control.ADDN2">#REF!</definedName>
    <definedName name="Funds_from_operations___net_debt__Ofwat____Control.BR">#REF!</definedName>
    <definedName name="Funds_from_operations___net_debt__Ofwat____Control.WN">#REF!</definedName>
    <definedName name="Funds_from_operations___net_debt__Ofwat____Control.WR">#REF!</definedName>
    <definedName name="Funds_from_operations___net_debt__Ofwat____Control.WWN">#REF!</definedName>
    <definedName name="Funds_from_operations___net_debt__Ofwat____Post_Fin_adj___Appointee">#REF!</definedName>
    <definedName name="Funds_from_operations___net_debt__Ofwat____weighted_average___Appointee">#REF!</definedName>
    <definedName name="Funds_from_operations___pre_interest___Appointee___nominal">#REF!</definedName>
    <definedName name="Funds_from_operations___pre_interest___less_RCV_run_off_and_excess_fast_money_and_IRE___Appointee___nominal">#REF!</definedName>
    <definedName name="Funds_from_operations___pre_interest___less_RCV_run_off_and_IRE_totex_adj___Appointee___nominal">#REF!</definedName>
    <definedName name="Funds_from_operations_pre_interest___control___nominal.ADDN1">#REF!</definedName>
    <definedName name="Funds_from_operations_pre_interest___control___nominal.ADDN2">#REF!</definedName>
    <definedName name="Funds_from_operations_pre_interest___control___nominal.BR">#REF!</definedName>
    <definedName name="Funds_from_operations_pre_interest___control___nominal.WN">#REF!</definedName>
    <definedName name="Funds_from_operations_pre_interest___control___nominal.WR">#REF!</definedName>
    <definedName name="Funds_from_operations_pre_interest___control___nominal.WWN">#REF!</definedName>
    <definedName name="Gearing___Appointee">#REF!</definedName>
    <definedName name="Gearing___Control.ADDN1">#REF!</definedName>
    <definedName name="Gearing___Control.ADDN2">#REF!</definedName>
    <definedName name="Gearing___Control.BR">#REF!</definedName>
    <definedName name="Gearing___Control.WN">#REF!</definedName>
    <definedName name="Gearing___Control.WR">#REF!</definedName>
    <definedName name="Gearing___Control.WWN">#REF!</definedName>
    <definedName name="Gearing___Post_Fin_adj___Appointee">#REF!</definedName>
    <definedName name="Gearing___weighted_average___Appointee">#REF!</definedName>
    <definedName name="Gearing___Wholesale">#REF!</definedName>
    <definedName name="Gearing_over_100____check">#REF!</definedName>
    <definedName name="Gearing_over_100____check_overall">#REF!</definedName>
    <definedName name="General" localSheetId="13">#REF!</definedName>
    <definedName name="General">#REF!</definedName>
    <definedName name="General1" localSheetId="13">#REF!</definedName>
    <definedName name="General1">#REF!</definedName>
    <definedName name="General2" localSheetId="13">#REF!</definedName>
    <definedName name="General2">#REF!</definedName>
    <definedName name="GEOG9703" localSheetId="13">#REF!</definedName>
    <definedName name="GEOG9703">#REF!</definedName>
    <definedName name="GLOS" localSheetId="13">#REF!</definedName>
    <definedName name="GLOS">#REF!</definedName>
    <definedName name="Grants_and_contributions_price_control___real___ADDN1">#REF!</definedName>
    <definedName name="Grants_and_contributions_price_control___real___ADDN2">#REF!</definedName>
    <definedName name="Grants_and_contributions_price_control___real___BR">#REF!</definedName>
    <definedName name="Grants_and_contributions_price_control___real___WN">#REF!</definedName>
    <definedName name="Grants_and_contributions_price_control___real___WR">#REF!</definedName>
    <definedName name="Grants_and_contributions_price_control___real___WWN">#REF!</definedName>
    <definedName name="Grants_and_contributions_taxable_on_receipt__and_its_amortisation___nominal.ADDN1">#REF!</definedName>
    <definedName name="Grants_and_contributions_taxable_on_receipt__and_its_amortisation___nominal.ADDN2">#REF!</definedName>
    <definedName name="Grants_and_contributions_taxable_on_receipt__and_its_amortisation___nominal.BR">#REF!</definedName>
    <definedName name="Grants_and_contributions_taxable_on_receipt__and_its_amortisation___nominal.WN">#REF!</definedName>
    <definedName name="Grants_and_contributions_taxable_on_receipt__and_its_amortisation___nominal.WR">#REF!</definedName>
    <definedName name="Grants_and_contributions_taxable_on_receipt__and_its_amortisation___nominal.WWN">#REF!</definedName>
    <definedName name="Grants_and_contributions_taxable_on_receipt__and_its_amortisation___Post_financeability___control___nominal.ADDN1">#REF!</definedName>
    <definedName name="Grants_and_contributions_taxable_on_receipt__and_its_amortisation___Post_financeability___control___nominal.ADDN2">#REF!</definedName>
    <definedName name="Grants_and_contributions_taxable_on_receipt__and_its_amortisation___Post_financeability___control___nominal.BR">#REF!</definedName>
    <definedName name="Grants_and_contributions_taxable_on_receipt__and_its_amortisation___Post_financeability___control___nominal.WN">#REF!</definedName>
    <definedName name="Grants_and_contributions_taxable_on_receipt__and_its_amortisation___Post_financeability___control___nominal.WR">#REF!</definedName>
    <definedName name="Grants_and_contributions_taxable_on_receipt__and_its_amortisation___Post_financeability___control___nominal.WWN">#REF!</definedName>
    <definedName name="Grants_and_contributions_taxable_on_receipt__and_its_amortisation___Wholesale___nominal">#REF!</definedName>
    <definedName name="Gross_capital_expenditure___nominal.ADDN1">#REF!</definedName>
    <definedName name="Gross_capital_expenditure___nominal.ADDN2">#REF!</definedName>
    <definedName name="Gross_capital_expenditure___nominal.BR">#REF!</definedName>
    <definedName name="Gross_capital_expenditure___nominal.WN">#REF!</definedName>
    <definedName name="Gross_capital_expenditure___nominal.WR">#REF!</definedName>
    <definedName name="Gross_capital_expenditure___nominal.WWN">#REF!</definedName>
    <definedName name="Gross_Operating_expenditure___nominal.ADDN1">#REF!</definedName>
    <definedName name="Gross_Operating_expenditure___nominal.ADDN2">#REF!</definedName>
    <definedName name="Gross_Operating_expenditure___nominal.BR">#REF!</definedName>
    <definedName name="Gross_Operating_expenditure___nominal.WN">#REF!</definedName>
    <definedName name="Gross_Operating_expenditure___nominal.WR">#REF!</definedName>
    <definedName name="Gross_Operating_expenditure___nominal.WWN">#REF!</definedName>
    <definedName name="GTR_MAN" localSheetId="13">#REF!</definedName>
    <definedName name="GTR_MAN">#REF!</definedName>
    <definedName name="GWENT" localSheetId="13">#REF!</definedName>
    <definedName name="GWENT">#REF!</definedName>
    <definedName name="GWYNEDD" localSheetId="13">#REF!</definedName>
    <definedName name="GWYNEDD">#REF!</definedName>
    <definedName name="HANTS" localSheetId="13">#REF!</definedName>
    <definedName name="HANTS">#REF!</definedName>
    <definedName name="Headroom___Business___nominal">#REF!</definedName>
    <definedName name="Headroom___Residential___nominal">#REF!</definedName>
    <definedName name="HEREFORD_W" localSheetId="13">#REF!</definedName>
    <definedName name="HEREFORD_W">#REF!</definedName>
    <definedName name="HERTS" localSheetId="13">#REF!</definedName>
    <definedName name="HERTS">#REF!</definedName>
    <definedName name="Highly_dense_threshold" localSheetId="13">#REF!</definedName>
    <definedName name="Highly_dense_threshold">#REF!</definedName>
    <definedName name="Households_connected___bill_module">#REF!</definedName>
    <definedName name="Households_connected_for_single_service___Bill_module">#REF!</definedName>
    <definedName name="Households_connected_for_water_and_sewerage____bill_module">#REF!</definedName>
    <definedName name="HUMBERSIDE" localSheetId="13">#REF!</definedName>
    <definedName name="HUMBERSIDE">#REF!</definedName>
    <definedName name="I_OF_WIGHT" localSheetId="13">#REF!</definedName>
    <definedName name="I_OF_WIGHT">#REF!</definedName>
    <definedName name="ILD_check__.ADDN1">#REF!</definedName>
    <definedName name="ILD_check__.ADDN2">#REF!</definedName>
    <definedName name="ILD_check__.BR">#REF!</definedName>
    <definedName name="ILD_check__.WN">#REF!</definedName>
    <definedName name="ILD_check__.WR">#REF!</definedName>
    <definedName name="ILD_check__.WWN">#REF!</definedName>
    <definedName name="Impact_of_re_profiling_of_allowed_revenue___nominal.ADDN1">#REF!</definedName>
    <definedName name="Impact_of_re_profiling_of_allowed_revenue___nominal.ADDN2">#REF!</definedName>
    <definedName name="Impact_of_re_profiling_of_allowed_revenue___nominal.BR">#REF!</definedName>
    <definedName name="Impact_of_re_profiling_of_allowed_revenue___nominal.WN">#REF!</definedName>
    <definedName name="Impact_of_re_profiling_of_allowed_revenue___nominal.WR">#REF!</definedName>
    <definedName name="Impact_of_re_profiling_of_allowed_revenue___nominal.WWN">#REF!</definedName>
    <definedName name="Impact_of_re_profiling_of_allowed_revenue___real.ADDN1">#REF!</definedName>
    <definedName name="Impact_of_re_profiling_of_allowed_revenue___real.ADDN2">#REF!</definedName>
    <definedName name="Impact_of_re_profiling_of_allowed_revenue___real.BR">#REF!</definedName>
    <definedName name="Impact_of_re_profiling_of_allowed_revenue___real.WN">#REF!</definedName>
    <definedName name="Impact_of_re_profiling_of_allowed_revenue___real.WR">#REF!</definedName>
    <definedName name="Impact_of_re_profiling_of_allowed_revenue___real.WWN">#REF!</definedName>
    <definedName name="Include_accumulated_depreciation_in_financial_model">#REF!</definedName>
    <definedName name="Increase____decrease__in_cash___Appointee___nominal">#REF!</definedName>
    <definedName name="Index_linked_debt_indexation___Appointee___nominal">#REF!</definedName>
    <definedName name="Index_linked_debt_indexation___Appointee___nominal.NEG">#REF!</definedName>
    <definedName name="Index_linked_debt_indexation___wholesale___nominal">#REF!</definedName>
    <definedName name="Index_linked_debt_indexation___wholesale___nominal_POS">#REF!</definedName>
    <definedName name="Indexation_on_2020_25_RCV___nominal.ADDN1">#REF!</definedName>
    <definedName name="Indexation_on_2020_25_RCV___nominal.ADDN2">#REF!</definedName>
    <definedName name="Indexation_on_2020_25_RCV___nominal.BR">#REF!</definedName>
    <definedName name="Indexation_on_2020_25_RCV___nominal.WN">#REF!</definedName>
    <definedName name="Indexation_on_2020_25_RCV___nominal.WR">#REF!</definedName>
    <definedName name="Indexation_on_2020_25_RCV___nominal.WWN">#REF!</definedName>
    <definedName name="Indexation_on_Post_2025_RCV___nominal.ADDN1">#REF!</definedName>
    <definedName name="Indexation_on_Post_2025_RCV___nominal.ADDN2">#REF!</definedName>
    <definedName name="Indexation_on_Post_2025_RCV___nominal.BR">#REF!</definedName>
    <definedName name="Indexation_on_Post_2025_RCV___nominal.WN">#REF!</definedName>
    <definedName name="Indexation_on_Post_2025_RCV___nominal.WR">#REF!</definedName>
    <definedName name="Indexation_on_Post_2025_RCV___nominal.WWN">#REF!</definedName>
    <definedName name="Indexation_on_Pre_2020_RCV___nominal.ADDN1">#REF!</definedName>
    <definedName name="Indexation_on_Pre_2020_RCV___nominal.ADDN2">#REF!</definedName>
    <definedName name="Indexation_on_Pre_2020_RCV___nominal.BR">#REF!</definedName>
    <definedName name="Indexation_on_Pre_2020_RCV___nominal.WN">#REF!</definedName>
    <definedName name="Indexation_on_Pre_2020_RCV___nominal.WR">#REF!</definedName>
    <definedName name="Indexation_on_Pre_2020_RCV___nominal.WWN">#REF!</definedName>
    <definedName name="Indexation_on_RCV___nominal.ADDN1">#REF!</definedName>
    <definedName name="Indexation_on_RCV___nominal.ADDN2">#REF!</definedName>
    <definedName name="Indexation_on_RCV___nominal.BR">#REF!</definedName>
    <definedName name="Indexation_on_RCV___nominal.WN">#REF!</definedName>
    <definedName name="Indexation_on_RCV___nominal.WR">#REF!</definedName>
    <definedName name="Indexation_on_RCV___nominal.WWN">#REF!</definedName>
    <definedName name="Indexation_on_RCV___Wholesale___nominal">#REF!</definedName>
    <definedName name="Innovation___Water_efficiency_funding___real.ADDN1">#REF!</definedName>
    <definedName name="Innovation___Water_efficiency_funding___real.ADDN2">#REF!</definedName>
    <definedName name="Innovation___Water_efficiency_funding___real.BR">#REF!</definedName>
    <definedName name="Innovation___Water_efficiency_funding___real.WN">#REF!</definedName>
    <definedName name="Innovation___Water_efficiency_funding___real.WR">#REF!</definedName>
    <definedName name="Innovation___Water_efficiency_funding___real.WWN">#REF!</definedName>
    <definedName name="Intangible_asset_and_investments_balance___control___nominal.ADDN1">#REF!</definedName>
    <definedName name="Intangible_asset_and_investments_balance___control___nominal.ADDN1.BEG">#REF!</definedName>
    <definedName name="Intangible_asset_and_investments_balance___control___nominal.ADDN2">#REF!</definedName>
    <definedName name="Intangible_asset_and_investments_balance___control___nominal.ADDN2.BEG">#REF!</definedName>
    <definedName name="Intangible_asset_and_investments_balance___control___nominal.BR">#REF!</definedName>
    <definedName name="Intangible_asset_and_investments_balance___control___nominal.BR.BEG">#REF!</definedName>
    <definedName name="Intangible_asset_and_investments_balance___control___nominal.WN">#REF!</definedName>
    <definedName name="Intangible_asset_and_investments_balance___control___nominal.WN.BEG">#REF!</definedName>
    <definedName name="Intangible_asset_and_investments_balance___control___nominal.WR">#REF!</definedName>
    <definedName name="Intangible_asset_and_investments_balance___control___nominal.WR.BEG">#REF!</definedName>
    <definedName name="Intangible_asset_and_investments_balance___control___nominal.WWN">#REF!</definedName>
    <definedName name="Intangible_asset_and_investments_balance___control___nominal.WWN.BEG">#REF!</definedName>
    <definedName name="Intangible_asset_and_investments_balance___Wholesale___nominal">#REF!</definedName>
    <definedName name="Intangible_assets___investments_balance___Appointee___nominal">#REF!</definedName>
    <definedName name="Interest_associated_with_post_financeability_revenue___nominal.ADDN1">#REF!</definedName>
    <definedName name="Interest_associated_with_post_financeability_revenue___nominal.ADDN2">#REF!</definedName>
    <definedName name="Interest_associated_with_post_financeability_revenue___nominal.BR">#REF!</definedName>
    <definedName name="Interest_associated_with_post_financeability_revenue___nominal.WN">#REF!</definedName>
    <definedName name="Interest_associated_with_post_financeability_revenue___nominal.WR">#REF!</definedName>
    <definedName name="Interest_associated_with_post_financeability_revenue___nominal.WWN">#REF!</definedName>
    <definedName name="Interest_associated_with_post_financeability_tax_revenue___nominal.ADDN1">#REF!</definedName>
    <definedName name="Interest_associated_with_post_financeability_tax_revenue___nominal.ADDN2">#REF!</definedName>
    <definedName name="Interest_associated_with_post_financeability_tax_revenue___nominal.BR">#REF!</definedName>
    <definedName name="Interest_associated_with_post_financeability_tax_revenue___nominal.WN">#REF!</definedName>
    <definedName name="Interest_associated_with_post_financeability_tax_revenue___nominal.WR">#REF!</definedName>
    <definedName name="Interest_associated_with_post_financeability_tax_revenue___nominal.WWN">#REF!</definedName>
    <definedName name="Interest_associated_with_tax_opening_balance___nominal.ADDN1">#REF!</definedName>
    <definedName name="Interest_associated_with_tax_opening_balance___nominal.ADDN2">#REF!</definedName>
    <definedName name="Interest_associated_with_tax_opening_balance___nominal.BR">#REF!</definedName>
    <definedName name="Interest_associated_with_tax_opening_balance___nominal.WN">#REF!</definedName>
    <definedName name="Interest_associated_with_tax_opening_balance___nominal.WR">#REF!</definedName>
    <definedName name="Interest_associated_with_tax_opening_balance___nominal.WWN">#REF!</definedName>
    <definedName name="Interest_calculation_adjustment_for_mid_year_cashflows">#REF!</definedName>
    <definedName name="Interest_for_change_in_gearing___control___nominal.ADDN1">#REF!</definedName>
    <definedName name="Interest_for_change_in_gearing___control___nominal.ADDN2">#REF!</definedName>
    <definedName name="Interest_for_change_in_gearing___control___nominal.BR">#REF!</definedName>
    <definedName name="Interest_for_change_in_gearing___control___nominal.WN">#REF!</definedName>
    <definedName name="Interest_for_change_in_gearing___control___nominal.WR">#REF!</definedName>
    <definedName name="Interest_for_change_in_gearing___control___nominal.WWN">#REF!</definedName>
    <definedName name="Interest_income___expense__excl._indexation_of_index_linked_loans___Appointee___nominal">#REF!</definedName>
    <definedName name="Interest_income___expense__excl._indexation_of_index_linked_loans___Appointee___POS___nominal">#REF!</definedName>
    <definedName name="Interest_income___expense__excl._indexation_of_index_linked_loans___control___nominal.ADDN1">#REF!</definedName>
    <definedName name="Interest_income___expense__excl._indexation_of_index_linked_loans___control___nominal.ADDN2">#REF!</definedName>
    <definedName name="Interest_income___expense__excl._indexation_of_index_linked_loans___control___nominal.BR">#REF!</definedName>
    <definedName name="Interest_income___expense__excl._indexation_of_index_linked_loans___control___nominal.WN">#REF!</definedName>
    <definedName name="Interest_income___expense__excl._indexation_of_index_linked_loans___control___nominal.WR">#REF!</definedName>
    <definedName name="Interest_income___expense__excl._indexation_of_index_linked_loans___control___nominal.WWN">#REF!</definedName>
    <definedName name="Interest_income___expense__excl._indexation_of_index_linked_loans___control___POS___nominal.ADDN1">#REF!</definedName>
    <definedName name="Interest_income___expense__excl._indexation_of_index_linked_loans___control___POS___nominal.ADDN2">#REF!</definedName>
    <definedName name="Interest_income___expense__excl._indexation_of_index_linked_loans___control___POS___nominal.BR">#REF!</definedName>
    <definedName name="Interest_income___expense__excl._indexation_of_index_linked_loans___control___POS___nominal.WN">#REF!</definedName>
    <definedName name="Interest_income___expense__excl._indexation_of_index_linked_loans___control___POS___nominal.WR">#REF!</definedName>
    <definedName name="Interest_income___expense__excl._indexation_of_index_linked_loans___control___POS___nominal.WWN">#REF!</definedName>
    <definedName name="Interest_income___expense__excl._indexation_of_index_linked_loans___Retail___nominal">#REF!</definedName>
    <definedName name="Interest_income___expense__excl._indexation_of_index_linked_loans___wholesale">#REF!</definedName>
    <definedName name="Interest_income___expense__excl._indexation_of_index_linked_loans___Wholesale___nominal">#REF!</definedName>
    <definedName name="Interest_on_allowed_revenue_from_tax_charge___control___nominal.ADDN1">#REF!</definedName>
    <definedName name="Interest_on_allowed_revenue_from_tax_charge___control___nominal.ADDN2">#REF!</definedName>
    <definedName name="Interest_on_allowed_revenue_from_tax_charge___control___nominal.BR">#REF!</definedName>
    <definedName name="Interest_on_allowed_revenue_from_tax_charge___control___nominal.WN">#REF!</definedName>
    <definedName name="Interest_on_allowed_revenue_from_tax_charge___control___nominal.WR">#REF!</definedName>
    <definedName name="Interest_on_allowed_revenue_from_tax_charge___control___nominal.WWN">#REF!</definedName>
    <definedName name="Interest_on_cash_bf_and_cash_movement___control___nominal.ADDN1">#REF!</definedName>
    <definedName name="Interest_on_cash_bf_and_cash_movement___control___nominal.ADDN2">#REF!</definedName>
    <definedName name="Interest_on_cash_bf_and_cash_movement___control___nominal.BR">#REF!</definedName>
    <definedName name="Interest_on_cash_bf_and_cash_movement___control___nominal.WN">#REF!</definedName>
    <definedName name="Interest_on_cash_bf_and_cash_movement___control___nominal.WR">#REF!</definedName>
    <definedName name="Interest_on_cash_bf_and_cash_movement___control___nominal.WWN">#REF!</definedName>
    <definedName name="Interest_on_cash_bf_and_cash_movement___wholesale___nominal">#REF!</definedName>
    <definedName name="Interest_on_cash_bf_and_cash_movement_from_change_in_net_debt___control___nominal.ADDN1">#REF!</definedName>
    <definedName name="Interest_on_cash_bf_and_cash_movement_from_change_in_net_debt___control___nominal.ADDN2">#REF!</definedName>
    <definedName name="Interest_on_cash_bf_and_cash_movement_from_change_in_net_debt___control___nominal.BR">#REF!</definedName>
    <definedName name="Interest_on_cash_bf_and_cash_movement_from_change_in_net_debt___control___nominal.WN">#REF!</definedName>
    <definedName name="Interest_on_cash_bf_and_cash_movement_from_change_in_net_debt___control___nominal.WR">#REF!</definedName>
    <definedName name="Interest_on_cash_bf_and_cash_movement_from_change_in_net_debt___control___nominal.WWN">#REF!</definedName>
    <definedName name="Interest_on_cash_bf_and_cash_movement_from_dividend_effect___control___nominal.ADDN1">#REF!</definedName>
    <definedName name="Interest_on_cash_bf_and_cash_movement_from_dividend_effect___control___nominal.ADDN2">#REF!</definedName>
    <definedName name="Interest_on_cash_bf_and_cash_movement_from_dividend_effect___control___nominal.BR">#REF!</definedName>
    <definedName name="Interest_on_cash_bf_and_cash_movement_from_dividend_effect___control___nominal.WN">#REF!</definedName>
    <definedName name="Interest_on_cash_bf_and_cash_movement_from_dividend_effect___control___nominal.WR">#REF!</definedName>
    <definedName name="Interest_on_cash_bf_and_cash_movement_from_dividend_effect___control___nominal.WWN">#REF!</definedName>
    <definedName name="Interest_on_cash_bf_and_cash_movement_from_tax_effect___wholesale___nominal.ADDN1">#REF!</definedName>
    <definedName name="Interest_on_cash_bf_and_cash_movement_from_tax_effect___wholesale___nominal.ADDN2">#REF!</definedName>
    <definedName name="Interest_on_cash_bf_and_cash_movement_from_tax_effect___wholesale___nominal.BR">#REF!</definedName>
    <definedName name="Interest_on_cash_bf_and_cash_movement_from_tax_effect___wholesale___nominal.WN">#REF!</definedName>
    <definedName name="Interest_on_cash_bf_and_cash_movement_from_tax_effect___wholesale___nominal.WR">#REF!</definedName>
    <definedName name="Interest_on_cash_bf_and_cash_movement_from_tax_effect___wholesale___nominal.WWN">#REF!</definedName>
    <definedName name="Interest_on_cash_bf_and_cash_movement_from_tax_effect___wholesale___nominal___POS.ADDN1">#REF!</definedName>
    <definedName name="Interest_on_cash_bf_and_cash_movement_from_tax_effect___wholesale___nominal___POS.ADDN2">#REF!</definedName>
    <definedName name="Interest_on_cash_bf_and_cash_movement_from_tax_effect___wholesale___nominal___POS.BR">#REF!</definedName>
    <definedName name="Interest_on_cash_bf_and_cash_movement_from_tax_effect___wholesale___nominal___POS.WN">#REF!</definedName>
    <definedName name="Interest_on_cash_bf_and_cash_movement_from_tax_effect___wholesale___nominal___POS.WR">#REF!</definedName>
    <definedName name="Interest_on_cash_bf_and_cash_movement_from_tax_effect___wholesale___nominal___POS.WWN">#REF!</definedName>
    <definedName name="Interest_on_change_in_net_debt___control___nominal.ADDN1">#REF!</definedName>
    <definedName name="Interest_on_change_in_net_debt___control___nominal.ADDN2">#REF!</definedName>
    <definedName name="Interest_on_change_in_net_debt___control___nominal.BR">#REF!</definedName>
    <definedName name="Interest_on_change_in_net_debt___control___nominal.WN">#REF!</definedName>
    <definedName name="Interest_on_change_in_net_debt___control___nominal.WR">#REF!</definedName>
    <definedName name="Interest_on_change_in_net_debt___control___nominal.WWN">#REF!</definedName>
    <definedName name="Interest_on_change_in_net_debt_cash_balance___control___nominal.ADDN1">#REF!</definedName>
    <definedName name="Interest_on_change_in_net_debt_cash_balance___control___nominal.ADDN1.BEG">#REF!</definedName>
    <definedName name="Interest_on_change_in_net_debt_cash_balance___control___nominal.ADDN2">#REF!</definedName>
    <definedName name="Interest_on_change_in_net_debt_cash_balance___control___nominal.ADDN2.BEG">#REF!</definedName>
    <definedName name="Interest_on_change_in_net_debt_cash_balance___control___nominal.BR">#REF!</definedName>
    <definedName name="Interest_on_change_in_net_debt_cash_balance___control___nominal.BR.BEG">#REF!</definedName>
    <definedName name="Interest_on_change_in_net_debt_cash_balance___control___nominal.WN">#REF!</definedName>
    <definedName name="Interest_on_change_in_net_debt_cash_balance___control___nominal.WN.BEG">#REF!</definedName>
    <definedName name="Interest_on_change_in_net_debt_cash_balance___control___nominal.WR">#REF!</definedName>
    <definedName name="Interest_on_change_in_net_debt_cash_balance___control___nominal.WR.BEG">#REF!</definedName>
    <definedName name="Interest_on_change_in_net_debt_cash_balance___control___nominal.WWN">#REF!</definedName>
    <definedName name="Interest_on_change_in_net_debt_cash_balance___control___nominal.WWN.BEG">#REF!</definedName>
    <definedName name="Interest_on_fixed_rate_loans___control___nominal.ADDN1">#REF!</definedName>
    <definedName name="Interest_on_fixed_rate_loans___control___nominal.ADDN2">#REF!</definedName>
    <definedName name="Interest_on_fixed_rate_loans___control___nominal.BR">#REF!</definedName>
    <definedName name="Interest_on_fixed_rate_loans___control___nominal.WN">#REF!</definedName>
    <definedName name="Interest_on_fixed_rate_loans___control___nominal.WR">#REF!</definedName>
    <definedName name="Interest_on_fixed_rate_loans___control___nominal.WWN">#REF!</definedName>
    <definedName name="Interest_on_interim_dividend_from_growth_method__control___nominal.ADDN1">#REF!</definedName>
    <definedName name="Interest_on_interim_dividend_from_growth_method__control___nominal.ADDN2">#REF!</definedName>
    <definedName name="Interest_on_interim_dividend_from_growth_method__control___nominal.BR">#REF!</definedName>
    <definedName name="Interest_on_interim_dividend_from_growth_method__control___nominal.WN">#REF!</definedName>
    <definedName name="Interest_on_interim_dividend_from_growth_method__control___nominal.WR">#REF!</definedName>
    <definedName name="Interest_on_interim_dividend_from_growth_method__control___nominal.WWN">#REF!</definedName>
    <definedName name="Interest_rate___tax_charge_flag.ADDN1">#REF!</definedName>
    <definedName name="Interest_rate___tax_charge_flag.ADDN2">#REF!</definedName>
    <definedName name="Interest_rate___tax_charge_flag.BR">#REF!</definedName>
    <definedName name="Interest_rate___tax_charge_flag.WN">#REF!</definedName>
    <definedName name="Interest_rate___tax_charge_flag.WR">#REF!</definedName>
    <definedName name="Interest_rate___tax_charge_flag.WWN">#REF!</definedName>
    <definedName name="Interest_received__cost___for_Receivables_and_Retail_Service_Opex____Business___nominal">#REF!</definedName>
    <definedName name="Interest_received__cost___for_Receivables_and_Retail_Service_Opex____Residential___nominal">#REF!</definedName>
    <definedName name="Interim_dividend_paid___control___nominal.ADDN1">#REF!</definedName>
    <definedName name="Interim_dividend_paid___control___nominal.ADDN2">#REF!</definedName>
    <definedName name="Interim_dividend_paid___control___nominal.BR">#REF!</definedName>
    <definedName name="Interim_dividend_paid___control___nominal.WN">#REF!</definedName>
    <definedName name="Interim_dividend_paid___control___nominal.WR">#REF!</definedName>
    <definedName name="Interim_dividend_paid___control___nominal.WWN">#REF!</definedName>
    <definedName name="Inventories_balance___Appointee___nominal">#REF!</definedName>
    <definedName name="Inventories_balance___Appointee___nominal.BEG">#REF!</definedName>
    <definedName name="Inventories_balance___Wholesale___nominal">#REF!</definedName>
    <definedName name="Investment_in_other_non_current_assets___Appointee___nominal">#REF!</definedName>
    <definedName name="IQ_CH">110000</definedName>
    <definedName name="IQ_CQ">5000</definedName>
    <definedName name="IQ_CY">10000</definedName>
    <definedName name="IQ_DAILY">500000</definedName>
    <definedName name="IQ_DNTM">700000</definedName>
    <definedName name="IQ_EXPENSE_CODE_">80019595006</definedName>
    <definedName name="IQ_FH">100000</definedName>
    <definedName name="IQ_FQ">500</definedName>
    <definedName name="IQ_FWD_CY">10001</definedName>
    <definedName name="IQ_FWD_CY1">10002</definedName>
    <definedName name="IQ_FWD_CY2">10003</definedName>
    <definedName name="IQ_FWD_FY">1001</definedName>
    <definedName name="IQ_FWD_FY1">1002</definedName>
    <definedName name="IQ_FWD_FY2">1003</definedName>
    <definedName name="IQ_FWD_Q">501</definedName>
    <definedName name="IQ_FWD_Q1">502</definedName>
    <definedName name="IQ_FWD_Q2">503</definedName>
    <definedName name="IQ_FY">1000</definedName>
    <definedName name="IQ_LATESTK">1000</definedName>
    <definedName name="IQ_LATESTQ">500</definedName>
    <definedName name="IQ_LTM">2000</definedName>
    <definedName name="IQ_LTMMONTH">120000</definedName>
    <definedName name="IQ_MONTH">15000</definedName>
    <definedName name="IQ_MTD">800000</definedName>
    <definedName name="IQ_NAMES_REVISION_DATE_">41366.3748958333</definedName>
    <definedName name="IQ_NTM">6000</definedName>
    <definedName name="IQ_QTD">750000</definedName>
    <definedName name="IQ_TODAY">0</definedName>
    <definedName name="IQ_WEEK">50000</definedName>
    <definedName name="IQ_YTD">3000</definedName>
    <definedName name="IQ_YTDMONTH">130000</definedName>
    <definedName name="IRE_totex_adjustment_for_ACICR__Ofwat____Appointee___real">#REF!</definedName>
    <definedName name="IRE_totex_adjustment_for_ACICR__Ofwat____nominal">#REF!</definedName>
    <definedName name="Joint_Retail_income___real">#REF!</definedName>
    <definedName name="KENT">#REF!</definedName>
    <definedName name="Label">#REF!</definedName>
    <definedName name="LANCS" localSheetId="13">#REF!</definedName>
    <definedName name="LANCS">#REF!</definedName>
    <definedName name="Last_pre_forecast_period_flag">#REF!</definedName>
    <definedName name="Last_pre_forecast_period_flag_date">#REF!</definedName>
    <definedName name="LEICS" localSheetId="13">#REF!</definedName>
    <definedName name="LEICS">#REF!</definedName>
    <definedName name="Liabilities___Appointee___nominal">#REF!</definedName>
    <definedName name="LINCS" localSheetId="13">#REF!</definedName>
    <definedName name="LINCS">#REF!</definedName>
    <definedName name="LONDON" localSheetId="13">#REF!</definedName>
    <definedName name="LONDON">#REF!</definedName>
    <definedName name="lst_acronyms">#REF!</definedName>
    <definedName name="lst_all_companies">#REF!</definedName>
    <definedName name="lst_menus">#REF!</definedName>
    <definedName name="lst_reference">#REF!</definedName>
    <definedName name="lst_scenarios">#REF!</definedName>
    <definedName name="M_GLAM" localSheetId="13">#REF!</definedName>
    <definedName name="M_GLAM">#REF!</definedName>
    <definedName name="males_UK" localSheetId="13">#REF!</definedName>
    <definedName name="males_UK">#REF!</definedName>
    <definedName name="Margin_value__tariff_band___nominal.1">#REF!</definedName>
    <definedName name="Margin_value__tariff_band___nominal.2">#REF!</definedName>
    <definedName name="Margin_value__tariff_band___nominal.3">#REF!</definedName>
    <definedName name="Materiality">#REF!</definedName>
    <definedName name="Measured_apportioned_revenue___business___nominal.ADDN1">#REF!</definedName>
    <definedName name="Measured_apportioned_revenue___business___nominal.ADDN2">#REF!</definedName>
    <definedName name="Measured_apportioned_revenue___business___nominal.BR">#REF!</definedName>
    <definedName name="Measured_apportioned_revenue___business___nominal.WN">#REF!</definedName>
    <definedName name="Measured_apportioned_revenue___business___nominal.WR">#REF!</definedName>
    <definedName name="Measured_apportioned_revenue___business___nominal.WWN">#REF!</definedName>
    <definedName name="Measured_apportioned_revenue___business___nominal_total">#REF!</definedName>
    <definedName name="Measured_apportioned_revenue___residential___nominal.ADDN1">#REF!</definedName>
    <definedName name="Measured_apportioned_revenue___residential___nominal.ADDN2">#REF!</definedName>
    <definedName name="Measured_apportioned_revenue___residential___nominal.BR">#REF!</definedName>
    <definedName name="Measured_apportioned_revenue___residential___nominal.WN">#REF!</definedName>
    <definedName name="Measured_apportioned_revenue___residential___nominal.WR">#REF!</definedName>
    <definedName name="Measured_apportioned_revenue___residential___nominal.WWN">#REF!</definedName>
    <definedName name="Measured_apportioned_revenue___residential___nominal_total">#REF!</definedName>
    <definedName name="Measured_dual_service_customer_service_revenue_inc_DPC_margin___post_financeability___real">#REF!</definedName>
    <definedName name="Measured_dual_service_customer_service_revenue_inc_DPC_margin___real">#REF!</definedName>
    <definedName name="Measured_income_accrual_balance___Business___nominal">#REF!</definedName>
    <definedName name="Measured_income_accrual_balance___Business___nominal.BEG">#REF!</definedName>
    <definedName name="Measured_income_accrual_balance___Residential___nominal">#REF!</definedName>
    <definedName name="Measured_income_accrual_balance___Residential___nominal.BEG">#REF!</definedName>
    <definedName name="Measured_income_accrual_balance___Retail___nominal">#REF!</definedName>
    <definedName name="Measured_income_accrual_target_balance___Business___nominal">#REF!</definedName>
    <definedName name="Measured_residential_retail_service_revenue___real">#REF!</definedName>
    <definedName name="Measured_residential_retail_service_revenue_for_debtor_days___nominal">#REF!</definedName>
    <definedName name="Measured_residential_retail_service_revenue_inc_DPC_margin___nominal">#REF!</definedName>
    <definedName name="Measured_residential_retail_service_revenue_inclusive_of_DPC_margin___real">#REF!</definedName>
    <definedName name="Measured_residential_retail_service_revenue_weighting">#REF!</definedName>
    <definedName name="Measured_sewerage_customer_service_revenue_inc_DPC_margin___post_financeability___real">#REF!</definedName>
    <definedName name="Measured_sewerage_customer_service_revenue_inc_DPC_margin___real">#REF!</definedName>
    <definedName name="Measured_water_customer_service_revenue_inc_DPC_margin___post_financeability___real">#REF!</definedName>
    <definedName name="Measured_water_customer_service_revenue_inc_DPC_margin___real">#REF!</definedName>
    <definedName name="MERSEYSIDE" localSheetId="13">#REF!</definedName>
    <definedName name="MERSEYSIDE">#REF!</definedName>
    <definedName name="Model_column_total">#REF!</definedName>
    <definedName name="Model_period_end">#REF!</definedName>
    <definedName name="Model_period_start">#REF!</definedName>
    <definedName name="Modelling_period_check">#REF!</definedName>
    <definedName name="Modelling_period_check_overall">#REF!</definedName>
    <definedName name="Months_in_a_year">#REF!</definedName>
    <definedName name="Months_per_period">#REF!</definedName>
    <definedName name="Movement_in_advance_receipts___Business___nominal">#REF!</definedName>
    <definedName name="Movement_in_advance_receipts___Residential___nominal">#REF!</definedName>
    <definedName name="Movement_in_advance_receipts___Retail___nominal">#REF!</definedName>
    <definedName name="Movement_in_capex_creditor___Business___nominal">#REF!</definedName>
    <definedName name="Movement_in_capex_creditor___residential___nominal">#REF!</definedName>
    <definedName name="Movement_in_capex_creditor___Retail___nominal">#REF!</definedName>
    <definedName name="Movement_in_capex_creditors___control___nominal.ADDN1">#REF!</definedName>
    <definedName name="Movement_in_capex_creditors___control___nominal.ADDN2">#REF!</definedName>
    <definedName name="Movement_in_capex_creditors___control___nominal.BR">#REF!</definedName>
    <definedName name="Movement_in_capex_creditors___control___nominal.WN">#REF!</definedName>
    <definedName name="Movement_in_capex_creditors___control___nominal.WR">#REF!</definedName>
    <definedName name="Movement_in_capex_creditors___control___nominal.WWN">#REF!</definedName>
    <definedName name="Movement_in_creditors___Business___nominal">#REF!</definedName>
    <definedName name="Movement_in_creditors___Residential___nominal">#REF!</definedName>
    <definedName name="Movement_in_deferred_tax_provision___Appointee___nominal">#REF!</definedName>
    <definedName name="Movement_in_deferred_tax_provision___Calc___nominal">#REF!</definedName>
    <definedName name="Movement_in_deferred_tax_provision___check">#REF!</definedName>
    <definedName name="Movement_in_deferred_tax_provision___check_overall">#REF!</definedName>
    <definedName name="Movement_in_deferred_tax_provision___control.ADDN1">#REF!</definedName>
    <definedName name="Movement_in_deferred_tax_provision___control.ADDN2">#REF!</definedName>
    <definedName name="Movement_in_deferred_tax_provision___control.BR">#REF!</definedName>
    <definedName name="Movement_in_deferred_tax_provision___control.WN">#REF!</definedName>
    <definedName name="Movement_in_deferred_tax_provision___control.WR">#REF!</definedName>
    <definedName name="Movement_in_deferred_tax_provision___control.WWN">#REF!</definedName>
    <definedName name="Movement_in_deferred_tax_provision___post_financeability___control___nominal.ADDN1">#REF!</definedName>
    <definedName name="Movement_in_deferred_tax_provision___post_financeability___control___nominal.ADDN2">#REF!</definedName>
    <definedName name="Movement_in_deferred_tax_provision___post_financeability___control___nominal.BR">#REF!</definedName>
    <definedName name="Movement_in_deferred_tax_provision___post_financeability___control___nominal.WN">#REF!</definedName>
    <definedName name="Movement_in_deferred_tax_provision___post_financeability___control___nominal.WR">#REF!</definedName>
    <definedName name="Movement_in_deferred_tax_provision___post_financeability___control___nominal.WWN">#REF!</definedName>
    <definedName name="Movement_in_deferred_tax_provision___wholesale___nominal">#REF!</definedName>
    <definedName name="Movement_in_intangible_asset_and_investments___control___nominal.ADDN1">#REF!</definedName>
    <definedName name="Movement_in_intangible_asset_and_investments___control___nominal.ADDN1.NEG">#REF!</definedName>
    <definedName name="Movement_in_intangible_asset_and_investments___control___nominal.ADDN2">#REF!</definedName>
    <definedName name="Movement_in_intangible_asset_and_investments___control___nominal.ADDN2.NEG">#REF!</definedName>
    <definedName name="Movement_in_intangible_asset_and_investments___control___nominal.BR">#REF!</definedName>
    <definedName name="Movement_in_intangible_asset_and_investments___control___nominal.BR.NEG">#REF!</definedName>
    <definedName name="Movement_in_intangible_asset_and_investments___control___nominal.WN">#REF!</definedName>
    <definedName name="Movement_in_intangible_asset_and_investments___control___nominal.WN.NEG">#REF!</definedName>
    <definedName name="Movement_in_intangible_asset_and_investments___control___nominal.WR">#REF!</definedName>
    <definedName name="Movement_in_intangible_asset_and_investments___control___nominal.WR.NEG">#REF!</definedName>
    <definedName name="Movement_in_intangible_asset_and_investments___control___nominal.WWN">#REF!</definedName>
    <definedName name="Movement_in_intangible_asset_and_investments___control___nominal.WWN.NEG">#REF!</definedName>
    <definedName name="Movement_in_intangible_asset_and_investments___Wholesale___nominal">#REF!</definedName>
    <definedName name="Movement_in_intangible_asset_and_investments___Wholesale___nominal.NEG">#REF!</definedName>
    <definedName name="Movement_in_inventories___Appointee___nominal">#REF!</definedName>
    <definedName name="Movement_in_inventories___nominal___control.ADDN1">#REF!</definedName>
    <definedName name="Movement_in_inventories___nominal___control.ADDN2">#REF!</definedName>
    <definedName name="Movement_in_inventories___nominal___control.BR">#REF!</definedName>
    <definedName name="Movement_in_inventories___nominal___control.WN">#REF!</definedName>
    <definedName name="Movement_in_inventories___nominal___control.WR">#REF!</definedName>
    <definedName name="Movement_in_inventories___nominal___control.WWN">#REF!</definedName>
    <definedName name="Movement_in_inventories___Wholesale___nominal">#REF!</definedName>
    <definedName name="Movement_in_measured_income_accrual___Business___nominal">#REF!</definedName>
    <definedName name="Movement_in_measured_income_accrual___Residential___nominal">#REF!</definedName>
    <definedName name="Movement_in_measured_income_accrual___Retail___nominal">#REF!</definedName>
    <definedName name="Movement_in_other_creditors___control___nominal.ADDN1">#REF!</definedName>
    <definedName name="Movement_in_other_creditors___control___nominal.ADDN2">#REF!</definedName>
    <definedName name="Movement_in_other_creditors___control___nominal.BR">#REF!</definedName>
    <definedName name="Movement_in_other_creditors___control___nominal.WN">#REF!</definedName>
    <definedName name="Movement_in_other_creditors___control___nominal.WR">#REF!</definedName>
    <definedName name="Movement_in_other_creditors___control___nominal.WWN">#REF!</definedName>
    <definedName name="Movement_in_other_creditors___Wholesale___nominal">#REF!</definedName>
    <definedName name="Movement_in_other_debtors___control___nominal.ADDN1">#REF!</definedName>
    <definedName name="Movement_in_other_debtors___control___nominal.ADDN2">#REF!</definedName>
    <definedName name="Movement_in_other_debtors___control___nominal.BR">#REF!</definedName>
    <definedName name="Movement_in_other_debtors___control___nominal.WN">#REF!</definedName>
    <definedName name="Movement_in_other_debtors___control___nominal.WR">#REF!</definedName>
    <definedName name="Movement_in_other_debtors___control___nominal.WWN">#REF!</definedName>
    <definedName name="Movement_in_other_liabilities___Wholesale___nominal">#REF!</definedName>
    <definedName name="Movement_in_Pensions___control___nominal.ADDN1">#REF!</definedName>
    <definedName name="Movement_in_Pensions___control___nominal.ADDN1.NEG">#REF!</definedName>
    <definedName name="Movement_in_Pensions___control___nominal.ADDN2">#REF!</definedName>
    <definedName name="Movement_in_Pensions___control___nominal.ADDN2.NEG">#REF!</definedName>
    <definedName name="Movement_in_Pensions___control___nominal.BR">#REF!</definedName>
    <definedName name="Movement_in_Pensions___control___nominal.BR.NEG">#REF!</definedName>
    <definedName name="Movement_in_Pensions___control___nominal.WN">#REF!</definedName>
    <definedName name="Movement_in_Pensions___control___nominal.WN.NEG">#REF!</definedName>
    <definedName name="Movement_in_Pensions___control___nominal.WR">#REF!</definedName>
    <definedName name="Movement_in_Pensions___control___nominal.WR.NEG">#REF!</definedName>
    <definedName name="Movement_in_Pensions___control___nominal.WWN">#REF!</definedName>
    <definedName name="Movement_in_Pensions___control___nominal.WWN.NEG">#REF!</definedName>
    <definedName name="Movement_in_Pensions___Wholesale___nominal">#REF!</definedName>
    <definedName name="Movement_in_Pensions___Wholesale___nominal.NEG">#REF!</definedName>
    <definedName name="Movement_in_provisions___Wholesale___nominal">#REF!</definedName>
    <definedName name="Movement_in_retirement_benefit_asset____liability__balance___Business___nominal">#REF!</definedName>
    <definedName name="Movement_in_retirement_benefit_asset____liability__balance___Residential___nominal">#REF!</definedName>
    <definedName name="Movement_in_retirement_benefit_asset____liability__balance___Retail___nominal">#REF!</definedName>
    <definedName name="Movement_in_trade__capex_creditors_and_other_payables___Appointee___nominal">#REF!</definedName>
    <definedName name="Movement_in_trade_and_other_creditors___Business___nominal">#REF!</definedName>
    <definedName name="Movement_in_trade_and_other_creditors___Residential___nominal">#REF!</definedName>
    <definedName name="Movement_in_trade_and_other_receivables___Appointee___nominal">#REF!</definedName>
    <definedName name="Movement_in_trade_creditor___Retail___nominal">#REF!</definedName>
    <definedName name="Movement_in_trade_creditors___control___nominal.ADDN1">#REF!</definedName>
    <definedName name="Movement_in_trade_creditors___control___nominal.ADDN2">#REF!</definedName>
    <definedName name="Movement_in_trade_creditors___control___nominal.BR">#REF!</definedName>
    <definedName name="Movement_in_trade_creditors___control___nominal.WN">#REF!</definedName>
    <definedName name="Movement_in_trade_creditors___control___nominal.WR">#REF!</definedName>
    <definedName name="Movement_in_trade_creditors___control___nominal.WWN">#REF!</definedName>
    <definedName name="Movement_in_trade_debtor___Business___nominal">#REF!</definedName>
    <definedName name="Movement_in_trade_debtor___Residential___nominal">#REF!</definedName>
    <definedName name="Movement_in_trade_debtor___Retail___nominal">#REF!</definedName>
    <definedName name="Movement_in_trade_debtors___control___nominal.ADDN1">#REF!</definedName>
    <definedName name="Movement_in_trade_debtors___control___nominal.ADDN2">#REF!</definedName>
    <definedName name="Movement_in_trade_debtors___control___nominal.BR">#REF!</definedName>
    <definedName name="Movement_in_trade_debtors___control___nominal.WN">#REF!</definedName>
    <definedName name="Movement_in_trade_debtors___control___nominal.WR">#REF!</definedName>
    <definedName name="Movement_in_trade_debtors___control___nominal.WWN">#REF!</definedName>
    <definedName name="Movement_in_trade_debtors_and_other_receivables___control.ADDN1">#REF!</definedName>
    <definedName name="Movement_in_trade_debtors_and_other_receivables___control.ADDN2">#REF!</definedName>
    <definedName name="Movement_in_trade_debtors_and_other_receivables___control.BR">#REF!</definedName>
    <definedName name="Movement_in_trade_debtors_and_other_receivables___control.WN">#REF!</definedName>
    <definedName name="Movement_in_trade_debtors_and_other_receivables___control.WR">#REF!</definedName>
    <definedName name="Movement_in_trade_debtors_and_other_receivables___control.WWN">#REF!</definedName>
    <definedName name="Movement_in_trade_debtors_and_other_receivables___Wholesale___nominal">#REF!</definedName>
    <definedName name="Movement_in_wholesale_creditor___Business___nominal">#REF!</definedName>
    <definedName name="Movement_in_wholesale_creditor___Residential___nominal">#REF!</definedName>
    <definedName name="Movement_in_working_capital___control___nominal.ADDN1">#REF!</definedName>
    <definedName name="Movement_in_working_capital___control___nominal.ADDN2">#REF!</definedName>
    <definedName name="Movement_in_working_capital___control___nominal.BR">#REF!</definedName>
    <definedName name="Movement_in_working_capital___control___nominal.WN">#REF!</definedName>
    <definedName name="Movement_in_working_capital___control___nominal.WR">#REF!</definedName>
    <definedName name="Movement_in_working_capital___control___nominal.WWN">#REF!</definedName>
    <definedName name="Movement_in_working_capital___trade__capex_and_other_creditors___control___nominal.ADDN1">#REF!</definedName>
    <definedName name="Movement_in_working_capital___trade__capex_and_other_creditors___control___nominal.ADDN2">#REF!</definedName>
    <definedName name="Movement_in_working_capital___trade__capex_and_other_creditors___control___nominal.BR">#REF!</definedName>
    <definedName name="Movement_in_working_capital___trade__capex_and_other_creditors___control___nominal.WN">#REF!</definedName>
    <definedName name="Movement_in_working_capital___trade__capex_and_other_creditors___control___nominal.WR">#REF!</definedName>
    <definedName name="Movement_in_working_capital___trade__capex_and_other_creditors___control___nominal.WWN">#REF!</definedName>
    <definedName name="Movement_in_working_capital___trade__capex_and_other_creditors___Wholesale___nominal">#REF!</definedName>
    <definedName name="MSOA11_WD21_LAD21_EW_LU" localSheetId="13">#REF!</definedName>
    <definedName name="MSOA11_WD21_LAD21_EW_LU">#REF!</definedName>
    <definedName name="N_YORKS" localSheetId="13">#REF!</definedName>
    <definedName name="N_YORKS">#REF!</definedName>
    <definedName name="Negative_tax_calculated___nominal.ADDN1">#REF!</definedName>
    <definedName name="Negative_tax_calculated___nominal.ADDN2">#REF!</definedName>
    <definedName name="Negative_tax_calculated___nominal.BR">#REF!</definedName>
    <definedName name="Negative_tax_calculated___nominal.WN">#REF!</definedName>
    <definedName name="Negative_tax_calculated___nominal.WR">#REF!</definedName>
    <definedName name="Negative_tax_calculated___nominal.WWN">#REF!</definedName>
    <definedName name="Negative_tax_calculated___post_financeability___nominal.ADDN1">#REF!</definedName>
    <definedName name="Negative_tax_calculated___post_financeability___nominal.ADDN2">#REF!</definedName>
    <definedName name="Negative_tax_calculated___post_financeability___nominal.BR">#REF!</definedName>
    <definedName name="Negative_tax_calculated___post_financeability___nominal.WN">#REF!</definedName>
    <definedName name="Negative_tax_calculated___post_financeability___nominal.WR">#REF!</definedName>
    <definedName name="Negative_tax_calculated___post_financeability___nominal.WWN">#REF!</definedName>
    <definedName name="Net_assets___Appointee___nominal">#REF!</definedName>
    <definedName name="Net_assets___control___nominal.ADDN1">#REF!</definedName>
    <definedName name="Net_assets___control___nominal.ADDN2">#REF!</definedName>
    <definedName name="Net_assets___control___nominal.BR">#REF!</definedName>
    <definedName name="Net_assets___control___nominal.WN">#REF!</definedName>
    <definedName name="Net_assets___control___nominal.WR">#REF!</definedName>
    <definedName name="Net_assets___control___nominal.WWN">#REF!</definedName>
    <definedName name="Net_assets___Retail___nominal">#REF!</definedName>
    <definedName name="Net_assets___Wholesale___nominal">#REF!</definedName>
    <definedName name="Net_assets_before_deferred_tax___Appointee___nominal">#REF!</definedName>
    <definedName name="Net_assets_before_deferred_tax___Wholesale___nominal">#REF!</definedName>
    <definedName name="Net_assets_before_deferred_tax__control___nominal.ADDN1">#REF!</definedName>
    <definedName name="Net_assets_before_deferred_tax__control___nominal.ADDN2">#REF!</definedName>
    <definedName name="Net_assets_before_deferred_tax__control___nominal.BR">#REF!</definedName>
    <definedName name="Net_assets_before_deferred_tax__control___nominal.WN">#REF!</definedName>
    <definedName name="Net_assets_before_deferred_tax__control___nominal.WR">#REF!</definedName>
    <definedName name="Net_assets_before_deferred_tax__control___nominal.WWN">#REF!</definedName>
    <definedName name="Net_cash_flow___Business___nominal">#REF!</definedName>
    <definedName name="Net_cash_flow___Residential___nominal">#REF!</definedName>
    <definedName name="Net_cash_flow__excl._interest_received____cost_____Business___nominal">#REF!</definedName>
    <definedName name="Net_cash_flow__excl._interest_received____cost_____Residential___nominal">#REF!</definedName>
    <definedName name="Net_cash_generated____used__in_financing_activities___Appointee___nominal">#REF!</definedName>
    <definedName name="Net_cash_generated____used__in_financing_activities___control___nominal.ADDN1">#REF!</definedName>
    <definedName name="Net_cash_generated____used__in_financing_activities___control___nominal.ADDN2">#REF!</definedName>
    <definedName name="Net_cash_generated____used__in_financing_activities___control___nominal.BR">#REF!</definedName>
    <definedName name="Net_cash_generated____used__in_financing_activities___control___nominal.WN">#REF!</definedName>
    <definedName name="Net_cash_generated____used__in_financing_activities___control___nominal.WR">#REF!</definedName>
    <definedName name="Net_cash_generated____used__in_financing_activities___control___nominal.WWN">#REF!</definedName>
    <definedName name="Net_cash_generated____used__in_financing_activities___Retail___nominal">#REF!</definedName>
    <definedName name="Net_cash_generated____used__in_financing_activities___Wholesale___nominal">#REF!</definedName>
    <definedName name="Net_cash_generated____used__in_investing_activities___Appointee___nominal">#REF!</definedName>
    <definedName name="Net_cash_generated____used__in_investing_activities___control___nominal.ADDN1">#REF!</definedName>
    <definedName name="Net_cash_generated____used__in_investing_activities___control___nominal.ADDN2">#REF!</definedName>
    <definedName name="Net_cash_generated____used__in_investing_activities___control___nominal.BR">#REF!</definedName>
    <definedName name="Net_cash_generated____used__in_investing_activities___control___nominal.WN">#REF!</definedName>
    <definedName name="Net_cash_generated____used__in_investing_activities___control___nominal.WR">#REF!</definedName>
    <definedName name="Net_cash_generated____used__in_investing_activities___control___nominal.WWN">#REF!</definedName>
    <definedName name="Net_cash_generated____used__in_investing_activities___Retail___nominal">#REF!</definedName>
    <definedName name="Net_cash_generated____used__in_investing_activities___Wholesale___nominal">#REF!</definedName>
    <definedName name="Net_cash_generated____used__in_operating_activities___Appointee___nominal">#REF!</definedName>
    <definedName name="Net_cash_generated____used__in_operating_activities___control___nominal.ADDN1">#REF!</definedName>
    <definedName name="Net_cash_generated____used__in_operating_activities___control___nominal.ADDN2">#REF!</definedName>
    <definedName name="Net_cash_generated____used__in_operating_activities___control___nominal.BR">#REF!</definedName>
    <definedName name="Net_cash_generated____used__in_operating_activities___control___nominal.WN">#REF!</definedName>
    <definedName name="Net_cash_generated____used__in_operating_activities___control___nominal.WR">#REF!</definedName>
    <definedName name="Net_cash_generated____used__in_operating_activities___control___nominal.WWN">#REF!</definedName>
    <definedName name="Net_cash_generated____used__in_operating_activities___Retail___nominal">#REF!</definedName>
    <definedName name="Net_cash_generated____used__in_operating_activities___Wholesale___nominal">#REF!</definedName>
    <definedName name="Net_cash_generated____used__in_operations___Appointee___nominal">#REF!</definedName>
    <definedName name="Net_cash_generated____used__in_operations___control___nominal.ADDN1">#REF!</definedName>
    <definedName name="Net_cash_generated____used__in_operations___control___nominal.ADDN2">#REF!</definedName>
    <definedName name="Net_cash_generated____used__in_operations___control___nominal.BR">#REF!</definedName>
    <definedName name="Net_cash_generated____used__in_operations___control___nominal.WN">#REF!</definedName>
    <definedName name="Net_cash_generated____used__in_operations___control___nominal.WR">#REF!</definedName>
    <definedName name="Net_cash_generated____used__in_operations___control___nominal.WWN">#REF!</definedName>
    <definedName name="Net_cash_generated____used__in_operations___Retail___nominal">#REF!</definedName>
    <definedName name="Net_cash_generated____used__in_operations___Wholesale___nominal">#REF!</definedName>
    <definedName name="Net_cash_generated_before_financing_activities___Appointee___nominal">#REF!</definedName>
    <definedName name="Net_debt___Appointee___nominal">#REF!</definedName>
    <definedName name="Net_debt___control___nominal.ADDN1">#REF!</definedName>
    <definedName name="Net_debt___control___nominal.ADDN2">#REF!</definedName>
    <definedName name="Net_debt___control___nominal.BR">#REF!</definedName>
    <definedName name="Net_debt___control___nominal.WN">#REF!</definedName>
    <definedName name="Net_debt___control___nominal.WR">#REF!</definedName>
    <definedName name="Net_debt___control___nominal.WWN">#REF!</definedName>
    <definedName name="Net_debt___forecast___Appointee___nominal">#REF!</definedName>
    <definedName name="Net_debt___Wholesale___nominal">#REF!</definedName>
    <definedName name="Net_debt_opening_balance___Wholesale___nominal">#REF!</definedName>
    <definedName name="Net_debt_post_financeability_adjustment___Appointee___nominal">#REF!</definedName>
    <definedName name="Net_increase____decrease__in_cash___Retail___nominal">#REF!</definedName>
    <definedName name="Net_increase____decrease__in_cash___Wholesale___nominal">#REF!</definedName>
    <definedName name="Net_increase____decrease__in_cash__control___nominal.ADDN1">#REF!</definedName>
    <definedName name="Net_increase____decrease__in_cash__control___nominal.ADDN2">#REF!</definedName>
    <definedName name="Net_increase____decrease__in_cash__control___nominal.BR">#REF!</definedName>
    <definedName name="Net_increase____decrease__in_cash__control___nominal.WN">#REF!</definedName>
    <definedName name="Net_increase____decrease__in_cash__control___nominal.WR">#REF!</definedName>
    <definedName name="Net_increase____decrease__in_cash__control___nominal.WWN">#REF!</definedName>
    <definedName name="Net_increase____decrease__in_cash_Appointee_total_check">#REF!</definedName>
    <definedName name="Net_increase____decrease__in_cash_Appointee_total_check_overall">#REF!</definedName>
    <definedName name="Net_interest_income____paid____Retail___nominal">#REF!</definedName>
    <definedName name="Net_margin_by_tariff_band_check">#REF!</definedName>
    <definedName name="Net_margin_by_tariff_band_check_calc">#REF!</definedName>
    <definedName name="Net_margin_by_tariff_band_check_overall">#REF!</definedName>
    <definedName name="Net_margin_incl._interest_received___Business___nominal">#REF!</definedName>
    <definedName name="Net_margin_incl._interest_received___Residential___nominal">#REF!</definedName>
    <definedName name="Net_operating_expenditure___Wholesale___nominal">#REF!</definedName>
    <definedName name="Net_operating_expenditure___Wholesale___nominal.NEG">#REF!</definedName>
    <definedName name="Net_operating_expenditure_allowable_for_tax_deductions___nominal.ADDN1">#REF!</definedName>
    <definedName name="Net_operating_expenditure_allowable_for_tax_deductions___nominal.ADDN2">#REF!</definedName>
    <definedName name="Net_operating_expenditure_allowable_for_tax_deductions___nominal.BR">#REF!</definedName>
    <definedName name="Net_operating_expenditure_allowable_for_tax_deductions___nominal.WN">#REF!</definedName>
    <definedName name="Net_operating_expenditure_allowable_for_tax_deductions___nominal.WR">#REF!</definedName>
    <definedName name="Net_operating_expenditure_allowable_for_tax_deductions___nominal.WWN">#REF!</definedName>
    <definedName name="Net_operating_expenditure_allowable_for_tax_deductions___wholesale___nominal">#REF!</definedName>
    <definedName name="Net_profit___Appointee___nominal">#REF!</definedName>
    <definedName name="Net_Totex___nominal.ADDN1">#REF!</definedName>
    <definedName name="Net_Totex___nominal.ADDN2">#REF!</definedName>
    <definedName name="Net_Totex___nominal.BR">#REF!</definedName>
    <definedName name="Net_Totex___nominal.WN">#REF!</definedName>
    <definedName name="Net_Totex___nominal.WR">#REF!</definedName>
    <definedName name="Net_Totex___nominal.WWN">#REF!</definedName>
    <definedName name="Net_Totex___real.ADDN1">#REF!</definedName>
    <definedName name="Net_Totex___real.ADDN2">#REF!</definedName>
    <definedName name="Net_Totex___real.BR">#REF!</definedName>
    <definedName name="Net_Totex___real.WN">#REF!</definedName>
    <definedName name="Net_Totex___real.WR">#REF!</definedName>
    <definedName name="Net_Totex___real.WWN">#REF!</definedName>
    <definedName name="Net_Totex_for_PAYG___nominal.ADDN1">#REF!</definedName>
    <definedName name="Net_Totex_for_PAYG___nominal.ADDN2">#REF!</definedName>
    <definedName name="Net_Totex_for_PAYG___nominal.BR">#REF!</definedName>
    <definedName name="Net_Totex_for_PAYG___nominal.WN">#REF!</definedName>
    <definedName name="Net_Totex_for_PAYG___nominal.WR">#REF!</definedName>
    <definedName name="Net_Totex_for_PAYG___nominal.WWN">#REF!</definedName>
    <definedName name="Net_Totex_for_PAYG___real.ADDN1">#REF!</definedName>
    <definedName name="Net_Totex_for_PAYG___real.ADDN2">#REF!</definedName>
    <definedName name="Net_Totex_for_PAYG___real.BR">#REF!</definedName>
    <definedName name="Net_Totex_for_PAYG___real.WN">#REF!</definedName>
    <definedName name="Net_Totex_for_PAYG___real.WR">#REF!</definedName>
    <definedName name="Net_Totex_for_PAYG___real.WWN">#REF!</definedName>
    <definedName name="Net_Totex_for_PAYG___Wholesale___real">#REF!</definedName>
    <definedName name="new" localSheetId="13" hidden="1">{"bal",#N/A,FALSE,"working papers";"income",#N/A,FALSE,"working papers"}</definedName>
    <definedName name="new" hidden="1">{"bal",#N/A,FALSE,"working papers";"income",#N/A,FALSE,"working papers"}</definedName>
    <definedName name="Nominal_dividend_growth___adjusted">#REF!</definedName>
    <definedName name="Non_current_assets___Appointee___nominal">#REF!</definedName>
    <definedName name="Non_distributable_reserves_balance___Appointee___nominal">#REF!</definedName>
    <definedName name="Non_distributable_reserves_balance___control___nominal.ADDN1">#REF!</definedName>
    <definedName name="Non_distributable_reserves_balance___control___nominal.ADDN1.BEG">#REF!</definedName>
    <definedName name="Non_distributable_reserves_balance___control___nominal.ADDN2">#REF!</definedName>
    <definedName name="Non_distributable_reserves_balance___control___nominal.ADDN2.BEG">#REF!</definedName>
    <definedName name="Non_distributable_reserves_balance___control___nominal.BR">#REF!</definedName>
    <definedName name="Non_distributable_reserves_balance___control___nominal.BR.BEG">#REF!</definedName>
    <definedName name="Non_distributable_reserves_balance___control___nominal.WN">#REF!</definedName>
    <definedName name="Non_distributable_reserves_balance___control___nominal.WN.BEG">#REF!</definedName>
    <definedName name="Non_distributable_reserves_balance___control___nominal.WR">#REF!</definedName>
    <definedName name="Non_distributable_reserves_balance___control___nominal.WR.BEG">#REF!</definedName>
    <definedName name="Non_distributable_reserves_balance___control___nominal.WWN">#REF!</definedName>
    <definedName name="Non_distributable_reserves_balance___control___nominal.WWN.BEG">#REF!</definedName>
    <definedName name="Non_distributable_reserves_balance___Wholesale___nominal">#REF!</definedName>
    <definedName name="Non_PAYG_Totex___nominal.ADDN1">#REF!</definedName>
    <definedName name="Non_PAYG_Totex___nominal.ADDN2">#REF!</definedName>
    <definedName name="Non_PAYG_Totex___nominal.BR">#REF!</definedName>
    <definedName name="Non_PAYG_Totex___nominal.WN">#REF!</definedName>
    <definedName name="Non_PAYG_Totex___nominal.WR">#REF!</definedName>
    <definedName name="Non_PAYG_Totex___nominal.WWN">#REF!</definedName>
    <definedName name="Non_price_control_income___third_party_services___Bulk_supplies___Combined___real.ADDN1">#REF!</definedName>
    <definedName name="Non_price_control_income___third_party_services___Bulk_supplies___Combined___real.ADDN2">#REF!</definedName>
    <definedName name="Non_price_control_income___third_party_services___Bulk_supplies___Combined___real.BR">#REF!</definedName>
    <definedName name="Non_price_control_income___third_party_services___Bulk_supplies___Combined___real.WN">#REF!</definedName>
    <definedName name="Non_price_control_income___third_party_services___Bulk_supplies___Combined___real.WR">#REF!</definedName>
    <definedName name="Non_price_control_income___third_party_services___Bulk_supplies___Combined___real.WWN">#REF!</definedName>
    <definedName name="NORFOLK">#REF!</definedName>
    <definedName name="NORTHANTS" localSheetId="13">#REF!</definedName>
    <definedName name="NORTHANTS">#REF!</definedName>
    <definedName name="NORTHUMBERLAND" localSheetId="13">#REF!</definedName>
    <definedName name="NORTHUMBERLAND">#REF!</definedName>
    <definedName name="Notional_target_gearing___wholesale">#REF!</definedName>
    <definedName name="NOTTS" localSheetId="13">#REF!</definedName>
    <definedName name="NOTTS">#REF!</definedName>
    <definedName name="NPV_check.ADDN1">#REF!</definedName>
    <definedName name="NPV_check.ADDN2">#REF!</definedName>
    <definedName name="NPV_check.BR">#REF!</definedName>
    <definedName name="NPV_check.WN">#REF!</definedName>
    <definedName name="NPV_check.WR">#REF!</definedName>
    <definedName name="NPV_check.WWN">#REF!</definedName>
    <definedName name="NPV_check_overall.ADDN1">#REF!</definedName>
    <definedName name="NPV_check_overall.ADDN2">#REF!</definedName>
    <definedName name="NPV_check_overall.BR">#REF!</definedName>
    <definedName name="NPV_check_overall.WN">#REF!</definedName>
    <definedName name="NPV_check_overall.WR">#REF!</definedName>
    <definedName name="NPV_check_overall.WWN">#REF!</definedName>
    <definedName name="NPV_difference___real.ADDN1">#REF!</definedName>
    <definedName name="NPV_difference___real.ADDN2">#REF!</definedName>
    <definedName name="NPV_difference___real.BR">#REF!</definedName>
    <definedName name="NPV_difference___real.WN">#REF!</definedName>
    <definedName name="NPV_difference___real.WR">#REF!</definedName>
    <definedName name="NPV_difference___real.WWN">#REF!</definedName>
    <definedName name="NPV_for_revenue_as_per_TDS___BR___real">#REF!</definedName>
    <definedName name="NPV_of_re_profiled_allowed_revenue___active___real.ADDN1">#REF!</definedName>
    <definedName name="NPV_of_re_profiled_allowed_revenue___active___real.ADDN2">#REF!</definedName>
    <definedName name="NPV_of_re_profiled_allowed_revenue___active___real.BR">#REF!</definedName>
    <definedName name="NPV_of_re_profiled_allowed_revenue___active___real.WN">#REF!</definedName>
    <definedName name="NPV_of_re_profiled_allowed_revenue___active___real.WR">#REF!</definedName>
    <definedName name="NPV_of_re_profiled_allowed_revenue___active___real.WWN">#REF!</definedName>
    <definedName name="NPV_of_revenue_requirement_excl_tax_charge___real.ADDN1">#REF!</definedName>
    <definedName name="NPV_of_revenue_requirement_excl_tax_charge___real.ADDN2">#REF!</definedName>
    <definedName name="NPV_of_revenue_requirement_excl_tax_charge___real.BR">#REF!</definedName>
    <definedName name="NPV_of_revenue_requirement_excl_tax_charge___real.WN">#REF!</definedName>
    <definedName name="NPV_of_revenue_requirement_excl_tax_charge___real.WR">#REF!</definedName>
    <definedName name="NPV_of_revenue_requirement_excl_tax_charge___real.WWN">#REF!</definedName>
    <definedName name="Ofwat_____of_dividends_issued_as_scrip_shares">#REF!</definedName>
    <definedName name="Ofwat_____of_ILD">#REF!</definedName>
    <definedName name="Ofwat_____of_ordinary_dividends_paid_as_interim_dividend">#REF!</definedName>
    <definedName name="Ofwat___2020_25_RCV_opening_balance___real.ADDN1">#REF!</definedName>
    <definedName name="Ofwat___2020_25_RCV_opening_balance___real.ADDN2">#REF!</definedName>
    <definedName name="Ofwat___2020_25_RCV_opening_balance___real.BR">#REF!</definedName>
    <definedName name="Ofwat___2020_25_RCV_opening_balance___real.WN">#REF!</definedName>
    <definedName name="Ofwat___2020_25_RCV_opening_balance___real.WR">#REF!</definedName>
    <definedName name="Ofwat___2020_25_RCV_opening_balance___real.WWN">#REF!</definedName>
    <definedName name="Ofwat___accounting_charge_included_in_regulatory_accounts_for_Defined_Contribution_schemes___charge_for_DC_schemes___control___real.ADDN1">#REF!</definedName>
    <definedName name="Ofwat___accounting_charge_included_in_regulatory_accounts_for_Defined_Contribution_schemes___charge_for_DC_schemes___control___real.ADDN2">#REF!</definedName>
    <definedName name="Ofwat___accounting_charge_included_in_regulatory_accounts_for_Defined_Contribution_schemes___charge_for_DC_schemes___control___real.BR">#REF!</definedName>
    <definedName name="Ofwat___accounting_charge_included_in_regulatory_accounts_for_Defined_Contribution_schemes___charge_for_DC_schemes___control___real.WN">#REF!</definedName>
    <definedName name="Ofwat___accounting_charge_included_in_regulatory_accounts_for_Defined_Contribution_schemes___charge_for_DC_schemes___control___real.WR">#REF!</definedName>
    <definedName name="Ofwat___accounting_charge_included_in_regulatory_accounts_for_Defined_Contribution_schemes___charge_for_DC_schemes___control___real.WWN">#REF!</definedName>
    <definedName name="Ofwat___actual_opening_Fixed_rate_debt___nominal.ADDN1">#REF!</definedName>
    <definedName name="Ofwat___actual_opening_Fixed_rate_debt___nominal.ADDN2">#REF!</definedName>
    <definedName name="Ofwat___actual_opening_Fixed_rate_debt___nominal.BR">#REF!</definedName>
    <definedName name="Ofwat___actual_opening_Fixed_rate_debt___nominal.WN">#REF!</definedName>
    <definedName name="Ofwat___actual_opening_Fixed_rate_debt___nominal.WR">#REF!</definedName>
    <definedName name="Ofwat___actual_opening_Fixed_rate_debt___nominal.WWN">#REF!</definedName>
    <definedName name="Ofwat___actual_opening_Floating_rate_debt___nominal.ADDN1">#REF!</definedName>
    <definedName name="Ofwat___actual_opening_Floating_rate_debt___nominal.ADDN2">#REF!</definedName>
    <definedName name="Ofwat___actual_opening_Floating_rate_debt___nominal.BR">#REF!</definedName>
    <definedName name="Ofwat___actual_opening_Floating_rate_debt___nominal.WN">#REF!</definedName>
    <definedName name="Ofwat___actual_opening_Floating_rate_debt___nominal.WR">#REF!</definedName>
    <definedName name="Ofwat___actual_opening_Floating_rate_debt___nominal.WWN">#REF!</definedName>
    <definedName name="Ofwat___actual_opening_index_linked_debt___nominal.ADDN1">#REF!</definedName>
    <definedName name="Ofwat___actual_opening_index_linked_debt___nominal.ADDN2">#REF!</definedName>
    <definedName name="Ofwat___actual_opening_index_linked_debt___nominal.BR">#REF!</definedName>
    <definedName name="Ofwat___actual_opening_index_linked_debt___nominal.WN">#REF!</definedName>
    <definedName name="Ofwat___actual_opening_index_linked_debt___nominal.WR">#REF!</definedName>
    <definedName name="Ofwat___actual_opening_index_linked_debt___nominal.WWN">#REF!</definedName>
    <definedName name="Ofwat___adjustment_to_tax_payment.ADDN1">#REF!</definedName>
    <definedName name="Ofwat___adjustment_to_tax_payment.ADDN2">#REF!</definedName>
    <definedName name="Ofwat___adjustment_to_tax_payment.BR">#REF!</definedName>
    <definedName name="Ofwat___adjustment_to_tax_payment.WN">#REF!</definedName>
    <definedName name="Ofwat___adjustment_to_tax_payment.WR">#REF!</definedName>
    <definedName name="Ofwat___adjustment_to_tax_payment.WWN">#REF!</definedName>
    <definedName name="Ofwat___Adjustment_to_Wholesale_revenue_requirement___real.ADDN1">#REF!</definedName>
    <definedName name="Ofwat___Adjustment_to_Wholesale_revenue_requirement___real.ADDN2">#REF!</definedName>
    <definedName name="Ofwat___Adjustment_to_Wholesale_revenue_requirement___real.BR">#REF!</definedName>
    <definedName name="Ofwat___Adjustment_to_Wholesale_revenue_requirement___real.WN">#REF!</definedName>
    <definedName name="Ofwat___Adjustment_to_Wholesale_revenue_requirement___real.WR">#REF!</definedName>
    <definedName name="Ofwat___Adjustment_to_Wholesale_revenue_requirement___real.WWN">#REF!</definedName>
    <definedName name="Ofwat___allowable_depreciation_on_capitalised_revenue___control.ADDN1">#REF!</definedName>
    <definedName name="Ofwat___allowable_depreciation_on_capitalised_revenue___control.ADDN2">#REF!</definedName>
    <definedName name="Ofwat___allowable_depreciation_on_capitalised_revenue___control.BR">#REF!</definedName>
    <definedName name="Ofwat___allowable_depreciation_on_capitalised_revenue___control.WN">#REF!</definedName>
    <definedName name="Ofwat___allowable_depreciation_on_capitalised_revenue___control.WR">#REF!</definedName>
    <definedName name="Ofwat___allowable_depreciation_on_capitalised_revenue___control.WWN">#REF!</definedName>
    <definedName name="Ofwat___Alternative_revenue_value___real.ADDN1">#REF!</definedName>
    <definedName name="Ofwat___Alternative_revenue_value___real.ADDN2">#REF!</definedName>
    <definedName name="Ofwat___Alternative_revenue_value___real.BR">#REF!</definedName>
    <definedName name="Ofwat___Alternative_revenue_value___real.WN">#REF!</definedName>
    <definedName name="Ofwat___Alternative_revenue_value___real.WR">#REF!</definedName>
    <definedName name="Ofwat___Alternative_revenue_value___real.WWN">#REF!</definedName>
    <definedName name="Ofwat___Base_revenue_for_2024_25___real.ADDN1">#REF!</definedName>
    <definedName name="Ofwat___Base_revenue_for_2024_25___real.ADDN2">#REF!</definedName>
    <definedName name="Ofwat___Base_revenue_for_2024_25___real.BR">#REF!</definedName>
    <definedName name="Ofwat___Base_revenue_for_2024_25___real.WN">#REF!</definedName>
    <definedName name="Ofwat___Base_revenue_for_2024_25___real.WR">#REF!</definedName>
    <definedName name="Ofwat___Base_revenue_for_2024_25___real.WWN">#REF!</definedName>
    <definedName name="Ofwat___blended_interest_rate_on_change_in_borrowings">#REF!</definedName>
    <definedName name="Ofwat___Business__retail_total_allowed_depreciation___real">#REF!</definedName>
    <definedName name="Ofwat___Business_Advance_Receipts_Weighting___Unmeasured">#REF!</definedName>
    <definedName name="Ofwat___Business_Measured_income_accrual_Opening_balance___nominal">#REF!</definedName>
    <definedName name="Ofwat___Business_measured_income_proportion_of_total_Business_income">#REF!</definedName>
    <definedName name="Ofwat___Business_retail_advance_receipts_creditor_days_measured">#REF!</definedName>
    <definedName name="Ofwat___Business_retail_advance_receipts_creditor_days_unmeasured">#REF!</definedName>
    <definedName name="Ofwat___Business_retail_average_cost_per_customer_in_Tariff_Band__Welsh_companies____real.1">#REF!</definedName>
    <definedName name="Ofwat___Business_retail_average_cost_per_customer_in_Tariff_Band__Welsh_companies____real.2">#REF!</definedName>
    <definedName name="Ofwat___Business_retail_average_cost_per_customer_in_Tariff_Band__Welsh_companies____real.3">#REF!</definedName>
    <definedName name="Ofwat___Business_retail_margin___Override">#REF!</definedName>
    <definedName name="Ofwat___Business_retail_Measured_income_accrual_rate">#REF!</definedName>
    <definedName name="Ofwat___Business_retail_revenue_adjustment___real">#REF!</definedName>
    <definedName name="Ofwat___Business_retail_revenue_override___nominal">#REF!</definedName>
    <definedName name="Ofwat___business_weighted_average_debtor_days">#REF!</definedName>
    <definedName name="Ofwat___Capex_creditor_days">#REF!</definedName>
    <definedName name="Ofwat___Capital_expenditure___proportion_of_new_capital_expenditure_qualifying_for_the_main_rate_pool___control.ADDN1">#REF!</definedName>
    <definedName name="Ofwat___Capital_expenditure___proportion_of_new_capital_expenditure_qualifying_for_the_main_rate_pool___control.ADDN2">#REF!</definedName>
    <definedName name="Ofwat___Capital_expenditure___proportion_of_new_capital_expenditure_qualifying_for_the_main_rate_pool___control.BR">#REF!</definedName>
    <definedName name="Ofwat___Capital_expenditure___proportion_of_new_capital_expenditure_qualifying_for_the_main_rate_pool___control.WN">#REF!</definedName>
    <definedName name="Ofwat___Capital_expenditure___proportion_of_new_capital_expenditure_qualifying_for_the_main_rate_pool___control.WR">#REF!</definedName>
    <definedName name="Ofwat___Capital_expenditure___proportion_of_new_capital_expenditure_qualifying_for_the_main_rate_pool___control.WWN">#REF!</definedName>
    <definedName name="Ofwat___Capital_expenditure___proportion_of_new_capital_expenditure_qualifying_for_the_special_rate_pool___control.ADDN1">#REF!</definedName>
    <definedName name="Ofwat___Capital_expenditure___proportion_of_new_capital_expenditure_qualifying_for_the_special_rate_pool___control.ADDN2">#REF!</definedName>
    <definedName name="Ofwat___Capital_expenditure___proportion_of_new_capital_expenditure_qualifying_for_the_special_rate_pool___control.BR">#REF!</definedName>
    <definedName name="Ofwat___Capital_expenditure___proportion_of_new_capital_expenditure_qualifying_for_the_special_rate_pool___control.WN">#REF!</definedName>
    <definedName name="Ofwat___Capital_expenditure___proportion_of_new_capital_expenditure_qualifying_for_the_special_rate_pool___control.WR">#REF!</definedName>
    <definedName name="Ofwat___Capital_expenditure___proportion_of_new_capital_expenditure_qualifying_for_the_special_rate_pool___control.WWN">#REF!</definedName>
    <definedName name="Ofwat___Capital_expenditure___proportion_of_new_capital_expenditure_qualifying_for_the_structures_and_buildings_pool___control.ADDN1">#REF!</definedName>
    <definedName name="Ofwat___Capital_expenditure___proportion_of_new_capital_expenditure_qualifying_for_the_structures_and_buildings_pool___control.ADDN2">#REF!</definedName>
    <definedName name="Ofwat___Capital_expenditure___proportion_of_new_capital_expenditure_qualifying_for_the_structures_and_buildings_pool___control.BR">#REF!</definedName>
    <definedName name="Ofwat___Capital_expenditure___proportion_of_new_capital_expenditure_qualifying_for_the_structures_and_buildings_pool___control.WN">#REF!</definedName>
    <definedName name="Ofwat___Capital_expenditure___proportion_of_new_capital_expenditure_qualifying_for_the_structures_and_buildings_pool___control.WR">#REF!</definedName>
    <definedName name="Ofwat___Capital_expenditure___proportion_of_new_capital_expenditure_qualifying_for_the_structures_and_buildings_pool___control.WWN">#REF!</definedName>
    <definedName name="Ofwat___Capital_expenditure_on_assets_principally_used_by_business_retail___real">#REF!</definedName>
    <definedName name="Ofwat___Capital_expenditure_on_assets_principally_used_by_residential_retail___real">#REF!</definedName>
    <definedName name="Ofwat___Capital_expenditure_writing_down_allowance_main_rate_pool">#REF!</definedName>
    <definedName name="Ofwat___Capital_expenditure_writing_down_allowance_main_rate_pool___first_year_rate">#REF!</definedName>
    <definedName name="Ofwat___Capital_expenditure_writing_down_allowance_special_rate_pool">#REF!</definedName>
    <definedName name="Ofwat___Capital_expenditure_writing_down_allowance_special_rate_pool___first_year_rate">#REF!</definedName>
    <definedName name="Ofwat___Capital_expenditure_writing_down_allowance_structures_and_buildings_pool">#REF!</definedName>
    <definedName name="Ofwat___Capital_expenditure_writing_down_allowance_structures_and_buildings_pool___first_year_rate">#REF!</definedName>
    <definedName name="Ofwat___Cash_and_cash_equivalents_actual_initial_balance___control___nominal.ADDN1">#REF!</definedName>
    <definedName name="Ofwat___Cash_and_cash_equivalents_actual_initial_balance___control___nominal.ADDN2">#REF!</definedName>
    <definedName name="Ofwat___Cash_and_cash_equivalents_actual_initial_balance___control___nominal.BR">#REF!</definedName>
    <definedName name="Ofwat___Cash_and_cash_equivalents_actual_initial_balance___control___nominal.WN">#REF!</definedName>
    <definedName name="Ofwat___Cash_and_cash_equivalents_actual_initial_balance___control___nominal.WR">#REF!</definedName>
    <definedName name="Ofwat___Cash_and_cash_equivalents_actual_initial_balance___control___nominal.WWN">#REF!</definedName>
    <definedName name="Ofwat___cash_contributions__DB_schemes__ongoing____actual_and_forecast___control___real.ADDN1">#REF!</definedName>
    <definedName name="Ofwat___cash_contributions__DB_schemes__ongoing____actual_and_forecast___control___real.ADDN2">#REF!</definedName>
    <definedName name="Ofwat___cash_contributions__DB_schemes__ongoing____actual_and_forecast___control___real.BR">#REF!</definedName>
    <definedName name="Ofwat___cash_contributions__DB_schemes__ongoing____actual_and_forecast___control___real.WN">#REF!</definedName>
    <definedName name="Ofwat___cash_contributions__DB_schemes__ongoing____actual_and_forecast___control___real.WR">#REF!</definedName>
    <definedName name="Ofwat___cash_contributions__DB_schemes__ongoing____actual_and_forecast___control___real.WWN">#REF!</definedName>
    <definedName name="Ofwat___cash_interest_rate.ADDN1">#REF!</definedName>
    <definedName name="Ofwat___cash_interest_rate.ADDN2">#REF!</definedName>
    <definedName name="Ofwat___cash_interest_rate.BR">#REF!</definedName>
    <definedName name="Ofwat___cash_interest_rate.WN">#REF!</definedName>
    <definedName name="Ofwat___cash_interest_rate.WR">#REF!</definedName>
    <definedName name="Ofwat___cash_interest_rate.WWN">#REF!</definedName>
    <definedName name="Ofwat___Charge_for_DB_schemes___residential_retail___charge_for_DB_schemes___control___real.ADDN1">#REF!</definedName>
    <definedName name="Ofwat___Charge_for_DB_schemes___residential_retail___charge_for_DB_schemes___control___real.ADDN2">#REF!</definedName>
    <definedName name="Ofwat___Charge_for_DB_schemes___residential_retail___charge_for_DB_schemes___control___real.BR">#REF!</definedName>
    <definedName name="Ofwat___Charge_for_DB_schemes___residential_retail___charge_for_DB_schemes___control___real.WN">#REF!</definedName>
    <definedName name="Ofwat___Charge_for_DB_schemes___residential_retail___charge_for_DB_schemes___control___real.WR">#REF!</definedName>
    <definedName name="Ofwat___Charge_for_DB_schemes___residential_retail___charge_for_DB_schemes___control___real.WWN">#REF!</definedName>
    <definedName name="Ofwat___Consumer_price_index__including_housing_costs____Consumer_Price_Index__with_housing__for_April">#REF!</definedName>
    <definedName name="Ofwat___Consumer_price_index__including_housing_costs____Consumer_Price_Index__with_housing__for_August">#REF!</definedName>
    <definedName name="Ofwat___Consumer_price_index__including_housing_costs____Consumer_Price_Index__with_housing__for_December">#REF!</definedName>
    <definedName name="Ofwat___Consumer_price_index__including_housing_costs____Consumer_Price_Index__with_housing__for_February">#REF!</definedName>
    <definedName name="Ofwat___Consumer_price_index__including_housing_costs____Consumer_Price_Index__with_housing__for_January">#REF!</definedName>
    <definedName name="Ofwat___Consumer_price_index__including_housing_costs____Consumer_Price_Index__with_housing__for_July">#REF!</definedName>
    <definedName name="Ofwat___Consumer_price_index__including_housing_costs____Consumer_Price_Index__with_housing__for_June">#REF!</definedName>
    <definedName name="Ofwat___Consumer_price_index__including_housing_costs____Consumer_Price_Index__with_housing__for_March">#REF!</definedName>
    <definedName name="Ofwat___Consumer_price_index__including_housing_costs____Consumer_Price_Index__with_housing__for_May">#REF!</definedName>
    <definedName name="Ofwat___Consumer_price_index__including_housing_costs____Consumer_Price_Index__with_housing__for_November">#REF!</definedName>
    <definedName name="Ofwat___Consumer_price_index__including_housing_costs____Consumer_Price_Index__with_housing__for_November___Constant">#REF!</definedName>
    <definedName name="Ofwat___Consumer_price_index__including_housing_costs____Consumer_Price_Index__with_housing__for_October">#REF!</definedName>
    <definedName name="Ofwat___Consumer_price_index__including_housing_costs____Consumer_Price_Index__with_housing__for_September">#REF!</definedName>
    <definedName name="Ofwat___Cost_to_serve_metered_dual_customers___real">#REF!</definedName>
    <definedName name="Ofwat___Cost_to_serve_metered_sewerage_customers___real">#REF!</definedName>
    <definedName name="Ofwat___Cost_to_serve_metered_water_customers___real">#REF!</definedName>
    <definedName name="Ofwat___Cost_to_serve_per_unmetered_water_customers___real">#REF!</definedName>
    <definedName name="Ofwat___Cost_to_serve_unmetered_dual_customers___real">#REF!</definedName>
    <definedName name="Ofwat___Cost_to_serve_unmetered_sewerage_customers___real">#REF!</definedName>
    <definedName name="Ofwat___CPI_H____2022_23___April">#REF!</definedName>
    <definedName name="Ofwat___CPI_H____2022_23___August">#REF!</definedName>
    <definedName name="Ofwat___CPI_H____2022_23___December">#REF!</definedName>
    <definedName name="Ofwat___CPI_H____2022_23___February">#REF!</definedName>
    <definedName name="Ofwat___CPI_H____2022_23___January">#REF!</definedName>
    <definedName name="Ofwat___CPI_H____2022_23___July">#REF!</definedName>
    <definedName name="Ofwat___CPI_H____2022_23___June">#REF!</definedName>
    <definedName name="Ofwat___CPI_H____2022_23___March">#REF!</definedName>
    <definedName name="Ofwat___CPI_H____2022_23___May">#REF!</definedName>
    <definedName name="Ofwat___CPI_H____2022_23___November">#REF!</definedName>
    <definedName name="Ofwat___CPI_H____2022_23___October">#REF!</definedName>
    <definedName name="Ofwat___CPI_H____2022_23___September">#REF!</definedName>
    <definedName name="Ofwat___Current_tax_liabilities___Appointee_b_f___nominal">#REF!</definedName>
    <definedName name="Ofwat___Debtors_other___nominal">#REF!</definedName>
    <definedName name="Ofwat___Defined_benefit_pension_deficit_recovery_per_IN13_17___real.ADDN1">#REF!</definedName>
    <definedName name="Ofwat___Defined_benefit_pension_deficit_recovery_per_IN13_17___real.ADDN2">#REF!</definedName>
    <definedName name="Ofwat___Defined_benefit_pension_deficit_recovery_per_IN13_17___real.BR">#REF!</definedName>
    <definedName name="Ofwat___Defined_benefit_pension_deficit_recovery_per_IN13_17___real.WN">#REF!</definedName>
    <definedName name="Ofwat___Defined_benefit_pension_deficit_recovery_per_IN13_17___real.WR">#REF!</definedName>
    <definedName name="Ofwat___Defined_benefit_pension_deficit_recovery_per_IN13_17___real.WWN">#REF!</definedName>
    <definedName name="Ofwat___Depreciation_b_f___control___active___nominal.ADDN1">#REF!</definedName>
    <definedName name="Ofwat___Depreciation_b_f___control___active___nominal.ADDN2">#REF!</definedName>
    <definedName name="Ofwat___Depreciation_b_f___control___active___nominal.BR">#REF!</definedName>
    <definedName name="Ofwat___Depreciation_b_f___control___active___nominal.WN">#REF!</definedName>
    <definedName name="Ofwat___Depreciation_b_f___control___active___nominal.WR">#REF!</definedName>
    <definedName name="Ofwat___Depreciation_b_f___control___active___nominal.WWN">#REF!</definedName>
    <definedName name="Ofwat___Disallowable_expenditure___Change_in_general_provisions___control___nominal.ADDN1">#REF!</definedName>
    <definedName name="Ofwat___Disallowable_expenditure___Change_in_general_provisions___control___nominal.ADDN2">#REF!</definedName>
    <definedName name="Ofwat___Disallowable_expenditure___Change_in_general_provisions___control___nominal.BR">#REF!</definedName>
    <definedName name="Ofwat___Disallowable_expenditure___Change_in_general_provisions___control___nominal.WN">#REF!</definedName>
    <definedName name="Ofwat___Disallowable_expenditure___Change_in_general_provisions___control___nominal.WR">#REF!</definedName>
    <definedName name="Ofwat___Disallowable_expenditure___Change_in_general_provisions___control___nominal.WWN">#REF!</definedName>
    <definedName name="Ofwat___Discount_rate_for_reprofiling_allowed_revenue.ADDN1">#REF!</definedName>
    <definedName name="Ofwat___Discount_rate_for_reprofiling_allowed_revenue.ADDN2">#REF!</definedName>
    <definedName name="Ofwat___Discount_rate_for_reprofiling_allowed_revenue.BR">#REF!</definedName>
    <definedName name="Ofwat___Discount_rate_for_reprofiling_allowed_revenue.WN">#REF!</definedName>
    <definedName name="Ofwat___Discount_rate_for_reprofiling_allowed_revenue.WR">#REF!</definedName>
    <definedName name="Ofwat___Discount_rate_for_reprofiling_allowed_revenue.WWN">#REF!</definedName>
    <definedName name="Ofwat___Dividend_creditors_wholesale_retail_split___business_retail___nominal">#REF!</definedName>
    <definedName name="Ofwat___Dividend_creditors_wholesale_retail_split___Dividend_creditors___residential_retail___nominal">#REF!</definedName>
    <definedName name="Ofwat___dividend_yield">#REF!</definedName>
    <definedName name="Ofwat___Expenditure___Total_residential_retail_costs___Residential_measured___Water_and_Wastewater___nominal">#REF!</definedName>
    <definedName name="Ofwat___Expenditure___Total_residential_retail_costs___Residential_unmeasured___Water_and_Wastewater___nominal">#REF!</definedName>
    <definedName name="Ofwat___Finance_lease_depreciation___control___nominal.ADDN1">#REF!</definedName>
    <definedName name="Ofwat___Finance_lease_depreciation___control___nominal.ADDN2">#REF!</definedName>
    <definedName name="Ofwat___Finance_lease_depreciation___control___nominal.BR">#REF!</definedName>
    <definedName name="Ofwat___Finance_lease_depreciation___control___nominal.WN">#REF!</definedName>
    <definedName name="Ofwat___Finance_lease_depreciation___control___nominal.WR">#REF!</definedName>
    <definedName name="Ofwat___Finance_lease_depreciation___control___nominal.WWN">#REF!</definedName>
    <definedName name="Ofwat___Fixed_asset_net_book_value_at_31_March___business_retail___nominal">#REF!</definedName>
    <definedName name="Ofwat___fixed_asset_net_book_value_at_31_March___residential_retail___nominal">#REF!</definedName>
    <definedName name="Ofwat___Fixed_assets_b_f___control___active___nominal.ADDN1">#REF!</definedName>
    <definedName name="Ofwat___Fixed_assets_b_f___control___active___nominal.ADDN2">#REF!</definedName>
    <definedName name="Ofwat___Fixed_assets_b_f___control___active___nominal.BR">#REF!</definedName>
    <definedName name="Ofwat___Fixed_assets_b_f___control___active___nominal.WN">#REF!</definedName>
    <definedName name="Ofwat___Fixed_assets_b_f___control___active___nominal.WR">#REF!</definedName>
    <definedName name="Ofwat___Fixed_assets_b_f___control___active___nominal.WWN">#REF!</definedName>
    <definedName name="Ofwat___Grants_and_contributions___capital_expenditure___non_price_control___real.ADDN1">#REF!</definedName>
    <definedName name="Ofwat___Grants_and_contributions___capital_expenditure___non_price_control___real.ADDN2">#REF!</definedName>
    <definedName name="Ofwat___Grants_and_contributions___capital_expenditure___non_price_control___real.BR">#REF!</definedName>
    <definedName name="Ofwat___Grants_and_contributions___capital_expenditure___non_price_control___real.WN">#REF!</definedName>
    <definedName name="Ofwat___Grants_and_contributions___capital_expenditure___non_price_control___real.WR">#REF!</definedName>
    <definedName name="Ofwat___Grants_and_contributions___capital_expenditure___non_price_control___real.WWN">#REF!</definedName>
    <definedName name="Ofwat___Grants_and_contributions___operational_expenditure___non_price_control___real.ADDN1">#REF!</definedName>
    <definedName name="Ofwat___Grants_and_contributions___operational_expenditure___non_price_control___real.ADDN2">#REF!</definedName>
    <definedName name="Ofwat___Grants_and_contributions___operational_expenditure___non_price_control___real.BR">#REF!</definedName>
    <definedName name="Ofwat___Grants_and_contributions___operational_expenditure___non_price_control___real.WN">#REF!</definedName>
    <definedName name="Ofwat___Grants_and_contributions___operational_expenditure___non_price_control___real.WR">#REF!</definedName>
    <definedName name="Ofwat___Grants_and_contributions___operational_expenditure___non_price_control___real.WWN">#REF!</definedName>
    <definedName name="Ofwat___Grants_and_contributions_net_of_income_offset___capital_expenditure___price_control___real.ADDN1">#REF!</definedName>
    <definedName name="Ofwat___Grants_and_contributions_net_of_income_offset___capital_expenditure___price_control___real.ADDN2">#REF!</definedName>
    <definedName name="Ofwat___Grants_and_contributions_net_of_income_offset___capital_expenditure___price_control___real.BR">#REF!</definedName>
    <definedName name="Ofwat___Grants_and_contributions_net_of_income_offset___capital_expenditure___price_control___real.WN">#REF!</definedName>
    <definedName name="Ofwat___Grants_and_contributions_net_of_income_offset___capital_expenditure___price_control___real.WR">#REF!</definedName>
    <definedName name="Ofwat___Grants_and_contributions_net_of_income_offset___capital_expenditure___price_control___real.WWN">#REF!</definedName>
    <definedName name="Ofwat___Grants_and_contributions_net_of_income_offset___operational_expenditure___price_control___real.ADDN1">#REF!</definedName>
    <definedName name="Ofwat___Grants_and_contributions_net_of_income_offset___operational_expenditure___price_control___real.ADDN2">#REF!</definedName>
    <definedName name="Ofwat___Grants_and_contributions_net_of_income_offset___operational_expenditure___price_control___real.BR">#REF!</definedName>
    <definedName name="Ofwat___Grants_and_contributions_net_of_income_offset___operational_expenditure___price_control___real.WN">#REF!</definedName>
    <definedName name="Ofwat___Grants_and_contributions_net_of_income_offset___operational_expenditure___price_control___real.WR">#REF!</definedName>
    <definedName name="Ofwat___Grants_and_contributions_net_of_income_offset___operational_expenditure___price_control___real.WWN">#REF!</definedName>
    <definedName name="Ofwat___Gross_capital_expenditure___including_g_c_and_cost_sharing___real.ADDN1">#REF!</definedName>
    <definedName name="Ofwat___Gross_capital_expenditure___including_g_c_and_cost_sharing___real.ADDN2">#REF!</definedName>
    <definedName name="Ofwat___Gross_capital_expenditure___including_g_c_and_cost_sharing___real.BR">#REF!</definedName>
    <definedName name="Ofwat___Gross_capital_expenditure___including_g_c_and_cost_sharing___real.WN">#REF!</definedName>
    <definedName name="Ofwat___Gross_capital_expenditure___including_g_c_and_cost_sharing___real.WR">#REF!</definedName>
    <definedName name="Ofwat___Gross_capital_expenditure___including_g_c_and_cost_sharing___real.WWN">#REF!</definedName>
    <definedName name="Ofwat___HH_Advance_receipts_creditor_days_measured">#REF!</definedName>
    <definedName name="Ofwat___HH_Advance_receipts_creditor_days_unmeasured">#REF!</definedName>
    <definedName name="Ofwat___HH_Measured_income_accrual___nominal">#REF!</definedName>
    <definedName name="Ofwat___HH_Measured_income_accrual_rate">#REF!</definedName>
    <definedName name="Ofwat___HH_measured_trade_debtors">#REF!</definedName>
    <definedName name="Ofwat___HH_measured_trade_receivables___net___nominal">#REF!</definedName>
    <definedName name="Ofwat___HH_unmeasured_trade_debtors">#REF!</definedName>
    <definedName name="Ofwat___HH_unmeasured_trade_receivables___nominal">#REF!</definedName>
    <definedName name="Ofwat___Households_connected_for_sewerage_only___metered">#REF!</definedName>
    <definedName name="Ofwat___Households_connected_for_sewerage_only___unmetered">#REF!</definedName>
    <definedName name="Ofwat___Households_connected_for_water_and_sewerage___metered">#REF!</definedName>
    <definedName name="Ofwat___Households_connected_for_water_and_sewerage___unmetered">#REF!</definedName>
    <definedName name="Ofwat___Households_connected_for_water_only___metered">#REF!</definedName>
    <definedName name="Ofwat___Households_connected_for_water_only___unmetered">#REF!</definedName>
    <definedName name="Ofwat___Innovation_funding___real.ADDN1">#REF!</definedName>
    <definedName name="Ofwat___Innovation_funding___real.ADDN2">#REF!</definedName>
    <definedName name="Ofwat___Innovation_funding___real.BR">#REF!</definedName>
    <definedName name="Ofwat___Innovation_funding___real.WN">#REF!</definedName>
    <definedName name="Ofwat___Innovation_funding___real.WR">#REF!</definedName>
    <definedName name="Ofwat___Innovation_funding___real.WWN">#REF!</definedName>
    <definedName name="Ofwat___Interest_rate___Business___Active">#REF!</definedName>
    <definedName name="Ofwat___interest_rate___residential">#REF!</definedName>
    <definedName name="Ofwat___interest_rate_on_CPIH_index_linked_debt.ADDN1">#REF!</definedName>
    <definedName name="Ofwat___interest_rate_on_CPIH_index_linked_debt.ADDN2">#REF!</definedName>
    <definedName name="Ofwat___interest_rate_on_CPIH_index_linked_debt.BR">#REF!</definedName>
    <definedName name="Ofwat___interest_rate_on_CPIH_index_linked_debt.WN">#REF!</definedName>
    <definedName name="Ofwat___interest_rate_on_CPIH_index_linked_debt.WR">#REF!</definedName>
    <definedName name="Ofwat___interest_rate_on_CPIH_index_linked_debt.WWN">#REF!</definedName>
    <definedName name="Ofwat___interest_rate_on_fixed_rate_debt.ADDN1">#REF!</definedName>
    <definedName name="Ofwat___interest_rate_on_fixed_rate_debt.ADDN2">#REF!</definedName>
    <definedName name="Ofwat___interest_rate_on_fixed_rate_debt.BR">#REF!</definedName>
    <definedName name="Ofwat___interest_rate_on_fixed_rate_debt.WN">#REF!</definedName>
    <definedName name="Ofwat___interest_rate_on_fixed_rate_debt.WR">#REF!</definedName>
    <definedName name="Ofwat___interest_rate_on_fixed_rate_debt.WWN">#REF!</definedName>
    <definedName name="Ofwat___interest_rate_on_RPI_index_linked_debt.ADDN1">#REF!</definedName>
    <definedName name="Ofwat___interest_rate_on_RPI_index_linked_debt.ADDN2">#REF!</definedName>
    <definedName name="Ofwat___interest_rate_on_RPI_index_linked_debt.BR">#REF!</definedName>
    <definedName name="Ofwat___interest_rate_on_RPI_index_linked_debt.WN">#REF!</definedName>
    <definedName name="Ofwat___interest_rate_on_RPI_index_linked_debt.WR">#REF!</definedName>
    <definedName name="Ofwat___interest_rate_on_RPI_index_linked_debt.WWN">#REF!</definedName>
    <definedName name="Ofwat___Inventories_balance___control___nominal.ADDN1">#REF!</definedName>
    <definedName name="Ofwat___Inventories_balance___control___nominal.ADDN2">#REF!</definedName>
    <definedName name="Ofwat___Inventories_balance___control___nominal.BR">#REF!</definedName>
    <definedName name="Ofwat___Inventories_balance___control___nominal.WN">#REF!</definedName>
    <definedName name="Ofwat___Inventories_balance___control___nominal.WR">#REF!</definedName>
    <definedName name="Ofwat___Inventories_balance___control___nominal.WWN">#REF!</definedName>
    <definedName name="Ofwat___IRE_totex_adjustment_for_ACICR__Ofwat____real.ADDN1">#REF!</definedName>
    <definedName name="Ofwat___IRE_totex_adjustment_for_ACICR__Ofwat____real.ADDN2">#REF!</definedName>
    <definedName name="Ofwat___IRE_totex_adjustment_for_ACICR__Ofwat____real.BR">#REF!</definedName>
    <definedName name="Ofwat___IRE_totex_adjustment_for_ACICR__Ofwat____real.WN">#REF!</definedName>
    <definedName name="Ofwat___IRE_totex_adjustment_for_ACICR__Ofwat____real.WR">#REF!</definedName>
    <definedName name="Ofwat___IRE_totex_adjustment_for_ACICR__Ofwat____real.WWN">#REF!</definedName>
    <definedName name="Ofwat___Long_term_CPI_H__assumed_percentage_increase">#REF!</definedName>
    <definedName name="Ofwat___Measured_charge___business.ADDN1">#REF!</definedName>
    <definedName name="Ofwat___Measured_charge___business.ADDN2">#REF!</definedName>
    <definedName name="Ofwat___Measured_charge___business.BR">#REF!</definedName>
    <definedName name="Ofwat___Measured_charge___business.WN">#REF!</definedName>
    <definedName name="Ofwat___Measured_charge___business.WR">#REF!</definedName>
    <definedName name="Ofwat___Measured_charge___business.WWN">#REF!</definedName>
    <definedName name="Ofwat___Measured_charge___residential.ADDN1">#REF!</definedName>
    <definedName name="Ofwat___Measured_charge___residential.ADDN2">#REF!</definedName>
    <definedName name="Ofwat___Measured_charge___residential.BR">#REF!</definedName>
    <definedName name="Ofwat___Measured_charge___residential.WN">#REF!</definedName>
    <definedName name="Ofwat___Measured_charge___residential.WR">#REF!</definedName>
    <definedName name="Ofwat___Measured_charge___residential.WWN">#REF!</definedName>
    <definedName name="Ofwat___Movement_in_intangible_asset_and_investments_balance___control___nominal.ADDN1">#REF!</definedName>
    <definedName name="Ofwat___Movement_in_intangible_asset_and_investments_balance___control___nominal.ADDN2">#REF!</definedName>
    <definedName name="Ofwat___Movement_in_intangible_asset_and_investments_balance___control___nominal.BR">#REF!</definedName>
    <definedName name="Ofwat___Movement_in_intangible_asset_and_investments_balance___control___nominal.WN">#REF!</definedName>
    <definedName name="Ofwat___Movement_in_intangible_asset_and_investments_balance___control___nominal.WR">#REF!</definedName>
    <definedName name="Ofwat___Movement_in_intangible_asset_and_investments_balance___control___nominal.WWN">#REF!</definedName>
    <definedName name="Ofwat___Movement_in_other_liabilities___control___nominal.ADDN1">#REF!</definedName>
    <definedName name="Ofwat___Movement_in_other_liabilities___control___nominal.ADDN2">#REF!</definedName>
    <definedName name="Ofwat___Movement_in_other_liabilities___control___nominal.BR">#REF!</definedName>
    <definedName name="Ofwat___Movement_in_other_liabilities___control___nominal.WN">#REF!</definedName>
    <definedName name="Ofwat___Movement_in_other_liabilities___control___nominal.WR">#REF!</definedName>
    <definedName name="Ofwat___Movement_in_other_liabilities___control___nominal.WWN">#REF!</definedName>
    <definedName name="Ofwat___Movement_in_provisions___control___nominal.ADDN1">#REF!</definedName>
    <definedName name="Ofwat___Movement_in_provisions___control___nominal.ADDN2">#REF!</definedName>
    <definedName name="Ofwat___Movement_in_provisions___control___nominal.BR">#REF!</definedName>
    <definedName name="Ofwat___Movement_in_provisions___control___nominal.WN">#REF!</definedName>
    <definedName name="Ofwat___Movement_in_provisions___control___nominal.WR">#REF!</definedName>
    <definedName name="Ofwat___Movement_in_provisions___control___nominal.WWN">#REF!</definedName>
    <definedName name="Ofwat___movement_in_trade_debtor___business___nominal">#REF!</definedName>
    <definedName name="Ofwat___Non_price_control_income___principal_services___real.ADDN1">#REF!</definedName>
    <definedName name="Ofwat___Non_price_control_income___principal_services___real.ADDN2">#REF!</definedName>
    <definedName name="Ofwat___Non_price_control_income___principal_services___real.BR">#REF!</definedName>
    <definedName name="Ofwat___Non_price_control_income___principal_services___real.WN">#REF!</definedName>
    <definedName name="Ofwat___Non_price_control_income___principal_services___real.WR">#REF!</definedName>
    <definedName name="Ofwat___Non_price_control_income___principal_services___real.WWN">#REF!</definedName>
    <definedName name="Ofwat___Non_price_control_income___third_party_services___Bulk_supplies___contract_not_qualifying_for_water_trading_incentives___signed_before_1_April_2020___real.ADDN1">#REF!</definedName>
    <definedName name="Ofwat___Non_price_control_income___third_party_services___Bulk_supplies___contract_not_qualifying_for_water_trading_incentives___signed_before_1_April_2020___real.ADDN2">#REF!</definedName>
    <definedName name="Ofwat___Non_price_control_income___third_party_services___Bulk_supplies___contract_not_qualifying_for_water_trading_incentives___signed_before_1_April_2020___real.BR">#REF!</definedName>
    <definedName name="Ofwat___Non_price_control_income___third_party_services___Bulk_supplies___contract_not_qualifying_for_water_trading_incentives___signed_before_1_April_2020___real.WN">#REF!</definedName>
    <definedName name="Ofwat___Non_price_control_income___third_party_services___Bulk_supplies___contract_not_qualifying_for_water_trading_incentives___signed_before_1_April_2020___real.WR">#REF!</definedName>
    <definedName name="Ofwat___Non_price_control_income___third_party_services___Bulk_supplies___contract_not_qualifying_for_water_trading_incentives___signed_before_1_April_2020___real.WWN">#REF!</definedName>
    <definedName name="Ofwat___Non_price_control_income___third_party_services___Bulk_supplies___contract_qualifying_for_water_trading_incentives___on_or_after_1_April_2020___real.ADDN1">#REF!</definedName>
    <definedName name="Ofwat___Non_price_control_income___third_party_services___Bulk_supplies___contract_qualifying_for_water_trading_incentives___on_or_after_1_April_2020___real.ADDN2">#REF!</definedName>
    <definedName name="Ofwat___Non_price_control_income___third_party_services___Bulk_supplies___contract_qualifying_for_water_trading_incentives___on_or_after_1_April_2020___real.BR">#REF!</definedName>
    <definedName name="Ofwat___Non_price_control_income___third_party_services___Bulk_supplies___contract_qualifying_for_water_trading_incentives___on_or_after_1_April_2020___real.WN">#REF!</definedName>
    <definedName name="Ofwat___Non_price_control_income___third_party_services___Bulk_supplies___contract_qualifying_for_water_trading_incentives___on_or_after_1_April_2020___real.WR">#REF!</definedName>
    <definedName name="Ofwat___Non_price_control_income___third_party_services___Bulk_supplies___contract_qualifying_for_water_trading_incentives___on_or_after_1_April_2020___real.WWN">#REF!</definedName>
    <definedName name="Ofwat___Non_price_control_income___third_party_services___Bulk_supplies___General___real.ADDN1">#REF!</definedName>
    <definedName name="Ofwat___Non_price_control_income___third_party_services___Bulk_supplies___General___real.ADDN2">#REF!</definedName>
    <definedName name="Ofwat___Non_price_control_income___third_party_services___Bulk_supplies___General___real.BR">#REF!</definedName>
    <definedName name="Ofwat___Non_price_control_income___third_party_services___Bulk_supplies___General___real.WN">#REF!</definedName>
    <definedName name="Ofwat___Non_price_control_income___third_party_services___Bulk_supplies___General___real.WR">#REF!</definedName>
    <definedName name="Ofwat___Non_price_control_income___third_party_services___Bulk_supplies___General___real.WWN">#REF!</definedName>
    <definedName name="Ofwat___Non_price_control_income___third_party_services___other___real.ADDN1">#REF!</definedName>
    <definedName name="Ofwat___Non_price_control_income___third_party_services___other___real.ADDN2">#REF!</definedName>
    <definedName name="Ofwat___Non_price_control_income___third_party_services___other___real.BR">#REF!</definedName>
    <definedName name="Ofwat___Non_price_control_income___third_party_services___other___real.WN">#REF!</definedName>
    <definedName name="Ofwat___Non_price_control_income___third_party_services___other___real.WR">#REF!</definedName>
    <definedName name="Ofwat___Non_price_control_income___third_party_services___other___real.WWN">#REF!</definedName>
    <definedName name="Ofwat___Notional_target_gearing___control.ADDN1">#REF!</definedName>
    <definedName name="Ofwat___Notional_target_gearing___control.ADDN2">#REF!</definedName>
    <definedName name="Ofwat___Notional_target_gearing___control.BR">#REF!</definedName>
    <definedName name="Ofwat___Notional_target_gearing___control.WN">#REF!</definedName>
    <definedName name="Ofwat___Notional_target_gearing___control.WR">#REF!</definedName>
    <definedName name="Ofwat___Notional_target_gearing___control.WWN">#REF!</definedName>
    <definedName name="Ofwat___opening_business_debtors_measured___nominal">#REF!</definedName>
    <definedName name="Ofwat___opening_business_debtors_unmeasured_nominal">#REF!</definedName>
    <definedName name="Ofwat___Opening_business_retail_measured_advance_receipts___nominal">#REF!</definedName>
    <definedName name="Ofwat___Opening_business_retail_unmeasured_advance_receipts___nominal">#REF!</definedName>
    <definedName name="Ofwat___Opening_Called_up_share_capital_balance___control___nominal.ADDN1">#REF!</definedName>
    <definedName name="Ofwat___Opening_Called_up_share_capital_balance___control___nominal.ADDN2">#REF!</definedName>
    <definedName name="Ofwat___Opening_Called_up_share_capital_balance___control___nominal.BR">#REF!</definedName>
    <definedName name="Ofwat___Opening_Called_up_share_capital_balance___control___nominal.WN">#REF!</definedName>
    <definedName name="Ofwat___Opening_Called_up_share_capital_balance___control___nominal.WR">#REF!</definedName>
    <definedName name="Ofwat___Opening_Called_up_share_capital_balance___control___nominal.WWN">#REF!</definedName>
    <definedName name="Ofwat___Opening_Capex_creditors_balance___control___nominal.ADDN1">#REF!</definedName>
    <definedName name="Ofwat___Opening_Capex_creditors_balance___control___nominal.ADDN2">#REF!</definedName>
    <definedName name="Ofwat___Opening_Capex_creditors_balance___control___nominal.BR">#REF!</definedName>
    <definedName name="Ofwat___Opening_Capex_creditors_balance___control___nominal.WN">#REF!</definedName>
    <definedName name="Ofwat___Opening_Capex_creditors_balance___control___nominal.WR">#REF!</definedName>
    <definedName name="Ofwat___Opening_Capex_creditors_balance___control___nominal.WWN">#REF!</definedName>
    <definedName name="Ofwat___Opening_Capital_allowance_balance___Main_rate_pool___Capital_expenditure___control___nominal.ADDN1">#REF!</definedName>
    <definedName name="Ofwat___Opening_Capital_allowance_balance___Main_rate_pool___Capital_expenditure___control___nominal.ADDN2">#REF!</definedName>
    <definedName name="Ofwat___Opening_Capital_allowance_balance___Main_rate_pool___Capital_expenditure___control___nominal.BR">#REF!</definedName>
    <definedName name="Ofwat___Opening_Capital_allowance_balance___Main_rate_pool___Capital_expenditure___control___nominal.WN">#REF!</definedName>
    <definedName name="Ofwat___Opening_Capital_allowance_balance___Main_rate_pool___Capital_expenditure___control___nominal.WR">#REF!</definedName>
    <definedName name="Ofwat___Opening_Capital_allowance_balance___Main_rate_pool___Capital_expenditure___control___nominal.WWN">#REF!</definedName>
    <definedName name="Ofwat___Opening_Capital_allowance_balance___special_rate_pool___Capital_expenditure___control___nominal.ADDN1">#REF!</definedName>
    <definedName name="Ofwat___Opening_Capital_allowance_balance___special_rate_pool___Capital_expenditure___control___nominal.ADDN2">#REF!</definedName>
    <definedName name="Ofwat___Opening_Capital_allowance_balance___special_rate_pool___Capital_expenditure___control___nominal.BR">#REF!</definedName>
    <definedName name="Ofwat___Opening_Capital_allowance_balance___special_rate_pool___Capital_expenditure___control___nominal.WN">#REF!</definedName>
    <definedName name="Ofwat___Opening_Capital_allowance_balance___special_rate_pool___Capital_expenditure___control___nominal.WR">#REF!</definedName>
    <definedName name="Ofwat___Opening_Capital_allowance_balance___special_rate_pool___Capital_expenditure___control___nominal.WWN">#REF!</definedName>
    <definedName name="Ofwat___Opening_Capital_allowance_balance___Structures_and_buildings_pool___Capital_expenditure___control___nominal.ADDN1">#REF!</definedName>
    <definedName name="Ofwat___Opening_Capital_allowance_balance___Structures_and_buildings_pool___Capital_expenditure___control___nominal.ADDN2">#REF!</definedName>
    <definedName name="Ofwat___Opening_Capital_allowance_balance___Structures_and_buildings_pool___Capital_expenditure___control___nominal.BR">#REF!</definedName>
    <definedName name="Ofwat___Opening_Capital_allowance_balance___Structures_and_buildings_pool___Capital_expenditure___control___nominal.WN">#REF!</definedName>
    <definedName name="Ofwat___Opening_Capital_allowance_balance___Structures_and_buildings_pool___Capital_expenditure___control___nominal.WR">#REF!</definedName>
    <definedName name="Ofwat___Opening_Capital_allowance_balance___Structures_and_buildings_pool___Capital_expenditure___control___nominal.WWN">#REF!</definedName>
    <definedName name="Ofwat___opening_current_tax_liabilities___control___nominal.ADDN1">#REF!</definedName>
    <definedName name="Ofwat___opening_current_tax_liabilities___control___nominal.ADDN2">#REF!</definedName>
    <definedName name="Ofwat___opening_current_tax_liabilities___control___nominal.BR">#REF!</definedName>
    <definedName name="Ofwat___opening_current_tax_liabilities___control___nominal.WN">#REF!</definedName>
    <definedName name="Ofwat___opening_current_tax_liabilities___control___nominal.WR">#REF!</definedName>
    <definedName name="Ofwat___opening_current_tax_liabilities___control___nominal.WWN">#REF!</definedName>
    <definedName name="Ofwat___opening_deferred_tax_balance___control___nominal.ADDN1">#REF!</definedName>
    <definedName name="Ofwat___opening_deferred_tax_balance___control___nominal.ADDN2">#REF!</definedName>
    <definedName name="Ofwat___opening_deferred_tax_balance___control___nominal.BR">#REF!</definedName>
    <definedName name="Ofwat___opening_deferred_tax_balance___control___nominal.WN">#REF!</definedName>
    <definedName name="Ofwat___opening_deferred_tax_balance___control___nominal.WR">#REF!</definedName>
    <definedName name="Ofwat___opening_deferred_tax_balance___control___nominal.WWN">#REF!</definedName>
    <definedName name="Ofwat___opening_dividend_cashflow_balance___control___nominal.ADDN1">#REF!</definedName>
    <definedName name="Ofwat___opening_dividend_cashflow_balance___control___nominal.ADDN2">#REF!</definedName>
    <definedName name="Ofwat___opening_dividend_cashflow_balance___control___nominal.BR">#REF!</definedName>
    <definedName name="Ofwat___opening_dividend_cashflow_balance___control___nominal.WN">#REF!</definedName>
    <definedName name="Ofwat___opening_dividend_cashflow_balance___control___nominal.WR">#REF!</definedName>
    <definedName name="Ofwat___opening_dividend_cashflow_balance___control___nominal.WWN">#REF!</definedName>
    <definedName name="Ofwat___Opening_Dividend_creditors_balance___control___nominal.ADDN1">#REF!</definedName>
    <definedName name="Ofwat___Opening_Dividend_creditors_balance___control___nominal.ADDN2">#REF!</definedName>
    <definedName name="Ofwat___Opening_Dividend_creditors_balance___control___nominal.BR">#REF!</definedName>
    <definedName name="Ofwat___Opening_Dividend_creditors_balance___control___nominal.WN">#REF!</definedName>
    <definedName name="Ofwat___Opening_Dividend_creditors_balance___control___nominal.WR">#REF!</definedName>
    <definedName name="Ofwat___Opening_Dividend_creditors_balance___control___nominal.WWN">#REF!</definedName>
    <definedName name="Ofwat___Opening_household_measured_advance_receipts___nominal">#REF!</definedName>
    <definedName name="Ofwat___Opening_household_unmeasured_advance_receipts___nominal">#REF!</definedName>
    <definedName name="Ofwat___Opening_Intangible_asset_and_investments_balance___control___nominal.ADDN1">#REF!</definedName>
    <definedName name="Ofwat___Opening_Intangible_asset_and_investments_balance___control___nominal.ADDN2">#REF!</definedName>
    <definedName name="Ofwat___Opening_Intangible_asset_and_investments_balance___control___nominal.BR">#REF!</definedName>
    <definedName name="Ofwat___Opening_Intangible_asset_and_investments_balance___control___nominal.WN">#REF!</definedName>
    <definedName name="Ofwat___Opening_Intangible_asset_and_investments_balance___control___nominal.WR">#REF!</definedName>
    <definedName name="Ofwat___Opening_Intangible_asset_and_investments_balance___control___nominal.WWN">#REF!</definedName>
    <definedName name="Ofwat___Opening_Non_distributable_reserves_balance___control___nominal.ADDN1">#REF!</definedName>
    <definedName name="Ofwat___Opening_Non_distributable_reserves_balance___control___nominal.ADDN2">#REF!</definedName>
    <definedName name="Ofwat___Opening_Non_distributable_reserves_balance___control___nominal.BR">#REF!</definedName>
    <definedName name="Ofwat___Opening_Non_distributable_reserves_balance___control___nominal.WN">#REF!</definedName>
    <definedName name="Ofwat___Opening_Non_distributable_reserves_balance___control___nominal.WR">#REF!</definedName>
    <definedName name="Ofwat___Opening_Non_distributable_reserves_balance___control___nominal.WWN">#REF!</definedName>
    <definedName name="Ofwat___Opening_Other_creditors_balance___control___nominal.ADDN1">#REF!</definedName>
    <definedName name="Ofwat___Opening_Other_creditors_balance___control___nominal.ADDN2">#REF!</definedName>
    <definedName name="Ofwat___Opening_Other_creditors_balance___control___nominal.BR">#REF!</definedName>
    <definedName name="Ofwat___Opening_Other_creditors_balance___control___nominal.WN">#REF!</definedName>
    <definedName name="Ofwat___Opening_Other_creditors_balance___control___nominal.WR">#REF!</definedName>
    <definedName name="Ofwat___Opening_Other_creditors_balance___control___nominal.WWN">#REF!</definedName>
    <definedName name="Ofwat___Opening_Other_debtors_balance___control___nominal.ADDN1">#REF!</definedName>
    <definedName name="Ofwat___Opening_Other_debtors_balance___control___nominal.ADDN2">#REF!</definedName>
    <definedName name="Ofwat___Opening_Other_debtors_balance___control___nominal.BR">#REF!</definedName>
    <definedName name="Ofwat___Opening_Other_debtors_balance___control___nominal.WN">#REF!</definedName>
    <definedName name="Ofwat___Opening_Other_debtors_balance___control___nominal.WR">#REF!</definedName>
    <definedName name="Ofwat___Opening_Other_debtors_balance___control___nominal.WWN">#REF!</definedName>
    <definedName name="Ofwat___Opening_Other_liabilities_balance___control___nominal.ADDN1">#REF!</definedName>
    <definedName name="Ofwat___Opening_Other_liabilities_balance___control___nominal.ADDN2">#REF!</definedName>
    <definedName name="Ofwat___Opening_Other_liabilities_balance___control___nominal.BR">#REF!</definedName>
    <definedName name="Ofwat___Opening_Other_liabilities_balance___control___nominal.WN">#REF!</definedName>
    <definedName name="Ofwat___Opening_Other_liabilities_balance___control___nominal.WR">#REF!</definedName>
    <definedName name="Ofwat___Opening_Other_liabilities_balance___control___nominal.WWN">#REF!</definedName>
    <definedName name="Ofwat___Opening_Provisions_balance___control___nominal.ADDN1">#REF!</definedName>
    <definedName name="Ofwat___Opening_Provisions_balance___control___nominal.ADDN2">#REF!</definedName>
    <definedName name="Ofwat___Opening_Provisions_balance___control___nominal.BR">#REF!</definedName>
    <definedName name="Ofwat___Opening_Provisions_balance___control___nominal.WN">#REF!</definedName>
    <definedName name="Ofwat___Opening_Provisions_balance___control___nominal.WR">#REF!</definedName>
    <definedName name="Ofwat___Opening_Provisions_balance___control___nominal.WWN">#REF!</definedName>
    <definedName name="Ofwat___Opening_retained_cash_balance___Business___nominal">#REF!</definedName>
    <definedName name="Ofwat___Opening_retained_cash_balance___Residential___nominal">#REF!</definedName>
    <definedName name="Ofwat___Opening_retained_earnings_balance___Business___nominal">#REF!</definedName>
    <definedName name="Ofwat___opening_retained_earnings_balance___control___nominal.ADDN1">#REF!</definedName>
    <definedName name="Ofwat___opening_retained_earnings_balance___control___nominal.ADDN2">#REF!</definedName>
    <definedName name="Ofwat___opening_retained_earnings_balance___control___nominal.BR">#REF!</definedName>
    <definedName name="Ofwat___opening_retained_earnings_balance___control___nominal.WN">#REF!</definedName>
    <definedName name="Ofwat___opening_retained_earnings_balance___control___nominal.WR">#REF!</definedName>
    <definedName name="Ofwat___opening_retained_earnings_balance___control___nominal.WWN">#REF!</definedName>
    <definedName name="Ofwat___Opening_Retirement_benefit_asset____liabilities__balance___control___nominal.ADDN1">#REF!</definedName>
    <definedName name="Ofwat___Opening_Retirement_benefit_asset____liabilities__balance___control___nominal.ADDN2">#REF!</definedName>
    <definedName name="Ofwat___Opening_Retirement_benefit_asset____liabilities__balance___control___nominal.BR">#REF!</definedName>
    <definedName name="Ofwat___Opening_Retirement_benefit_asset____liabilities__balance___control___nominal.WN">#REF!</definedName>
    <definedName name="Ofwat___Opening_Retirement_benefit_asset____liabilities__balance___control___nominal.WR">#REF!</definedName>
    <definedName name="Ofwat___Opening_Retirement_benefit_asset____liabilities__balance___control___nominal.WWN">#REF!</definedName>
    <definedName name="Ofwat___opening_tax_loss_balance___wholesale.ADDN1">#REF!</definedName>
    <definedName name="Ofwat___opening_tax_loss_balance___wholesale.ADDN2">#REF!</definedName>
    <definedName name="Ofwat___opening_tax_loss_balance___wholesale.BR">#REF!</definedName>
    <definedName name="Ofwat___opening_tax_loss_balance___wholesale.WN">#REF!</definedName>
    <definedName name="Ofwat___opening_tax_loss_balance___wholesale.WR">#REF!</definedName>
    <definedName name="Ofwat___opening_tax_loss_balance___wholesale.WWN">#REF!</definedName>
    <definedName name="Ofwat___Opening_trade_and_other_payables___Wholesale_creditors___business_retail___nominal">#REF!</definedName>
    <definedName name="Ofwat___Opening_Trade_creditors_balance___control___nominal.ADDN1">#REF!</definedName>
    <definedName name="Ofwat___Opening_Trade_creditors_balance___control___nominal.ADDN2">#REF!</definedName>
    <definedName name="Ofwat___Opening_Trade_creditors_balance___control___nominal.BR">#REF!</definedName>
    <definedName name="Ofwat___Opening_Trade_creditors_balance___control___nominal.WN">#REF!</definedName>
    <definedName name="Ofwat___Opening_Trade_creditors_balance___control___nominal.WR">#REF!</definedName>
    <definedName name="Ofwat___Opening_Trade_creditors_balance___control___nominal.WWN">#REF!</definedName>
    <definedName name="Ofwat___Opening_Trade_debtors_balance___control___nominal.ADDN1">#REF!</definedName>
    <definedName name="Ofwat___Opening_Trade_debtors_balance___control___nominal.ADDN2">#REF!</definedName>
    <definedName name="Ofwat___Opening_Trade_debtors_balance___control___nominal.BR">#REF!</definedName>
    <definedName name="Ofwat___Opening_Trade_debtors_balance___control___nominal.WN">#REF!</definedName>
    <definedName name="Ofwat___Opening_Trade_debtors_balance___control___nominal.WR">#REF!</definedName>
    <definedName name="Ofwat___Opening_Trade_debtors_balance___control___nominal.WWN">#REF!</definedName>
    <definedName name="Ofwat___operating_costs_associated_with_equity_issuance___real.ADDN1">#REF!</definedName>
    <definedName name="Ofwat___operating_costs_associated_with_equity_issuance___real.ADDN2">#REF!</definedName>
    <definedName name="Ofwat___operating_costs_associated_with_equity_issuance___real.BR">#REF!</definedName>
    <definedName name="Ofwat___operating_costs_associated_with_equity_issuance___real.WN">#REF!</definedName>
    <definedName name="Ofwat___operating_costs_associated_with_equity_issuance___real.WR">#REF!</definedName>
    <definedName name="Ofwat___operating_costs_associated_with_equity_issuance___real.WWN">#REF!</definedName>
    <definedName name="Ofwat___Ordinary_dividend_override___nominal">#REF!</definedName>
    <definedName name="Ofwat___Ordinary_shares_issued___control___nominal.ADDN1">#REF!</definedName>
    <definedName name="Ofwat___Ordinary_shares_issued___control___nominal.ADDN2">#REF!</definedName>
    <definedName name="Ofwat___Ordinary_shares_issued___control___nominal.BR">#REF!</definedName>
    <definedName name="Ofwat___Ordinary_shares_issued___control___nominal.WN">#REF!</definedName>
    <definedName name="Ofwat___Ordinary_shares_issued___control___nominal.WR">#REF!</definedName>
    <definedName name="Ofwat___Ordinary_shares_issued___control___nominal.WWN">#REF!</definedName>
    <definedName name="Ofwat___Other_adjustments_to_taxable_profits___control___nominal.ADDN1">#REF!</definedName>
    <definedName name="Ofwat___Other_adjustments_to_taxable_profits___control___nominal.ADDN2">#REF!</definedName>
    <definedName name="Ofwat___Other_adjustments_to_taxable_profits___control___nominal.BR">#REF!</definedName>
    <definedName name="Ofwat___Other_adjustments_to_taxable_profits___control___nominal.WN">#REF!</definedName>
    <definedName name="Ofwat___Other_adjustments_to_taxable_profits___control___nominal.WR">#REF!</definedName>
    <definedName name="Ofwat___Other_adjustments_to_taxable_profits___control___nominal.WWN">#REF!</definedName>
    <definedName name="Ofwat___Other_creditors_target_balance___control___nominal.ADDN1">#REF!</definedName>
    <definedName name="Ofwat___Other_creditors_target_balance___control___nominal.ADDN2">#REF!</definedName>
    <definedName name="Ofwat___Other_creditors_target_balance___control___nominal.BR">#REF!</definedName>
    <definedName name="Ofwat___Other_creditors_target_balance___control___nominal.WN">#REF!</definedName>
    <definedName name="Ofwat___Other_creditors_target_balance___control___nominal.WR">#REF!</definedName>
    <definedName name="Ofwat___Other_creditors_target_balance___control___nominal.WWN">#REF!</definedName>
    <definedName name="Ofwat___other_debtors_target_balance___control___nominal.ADDN1">#REF!</definedName>
    <definedName name="Ofwat___other_debtors_target_balance___control___nominal.ADDN2">#REF!</definedName>
    <definedName name="Ofwat___other_debtors_target_balance___control___nominal.BR">#REF!</definedName>
    <definedName name="Ofwat___other_debtors_target_balance___control___nominal.WN">#REF!</definedName>
    <definedName name="Ofwat___other_debtors_target_balance___control___nominal.WR">#REF!</definedName>
    <definedName name="Ofwat___other_debtors_target_balance___control___nominal.WWN">#REF!</definedName>
    <definedName name="Ofwat___Other_operating_income___real.ADDN1">#REF!</definedName>
    <definedName name="Ofwat___Other_operating_income___real.ADDN2">#REF!</definedName>
    <definedName name="Ofwat___Other_operating_income___real.BR">#REF!</definedName>
    <definedName name="Ofwat___Other_operating_income___real.WN">#REF!</definedName>
    <definedName name="Ofwat___Other_operating_income___real.WR">#REF!</definedName>
    <definedName name="Ofwat___Other_operating_income___real.WWN">#REF!</definedName>
    <definedName name="Ofwat___Other_price_control_income___Third_party_revenue___real.ADDN1">#REF!</definedName>
    <definedName name="Ofwat___Other_price_control_income___Third_party_revenue___real.ADDN2">#REF!</definedName>
    <definedName name="Ofwat___Other_price_control_income___Third_party_revenue___real.BR">#REF!</definedName>
    <definedName name="Ofwat___Other_price_control_income___Third_party_revenue___real.WN">#REF!</definedName>
    <definedName name="Ofwat___Other_price_control_income___Third_party_revenue___real.WR">#REF!</definedName>
    <definedName name="Ofwat___Other_price_control_income___Third_party_revenue___real.WWN">#REF!</definedName>
    <definedName name="Ofwat___Other_taxable_income___Amortisation_on_grants_and_contributions___control___nominal.ADDN1">#REF!</definedName>
    <definedName name="Ofwat___Other_taxable_income___Amortisation_on_grants_and_contributions___control___nominal.ADDN2">#REF!</definedName>
    <definedName name="Ofwat___Other_taxable_income___Amortisation_on_grants_and_contributions___control___nominal.BR">#REF!</definedName>
    <definedName name="Ofwat___Other_taxable_income___Amortisation_on_grants_and_contributions___control___nominal.WN">#REF!</definedName>
    <definedName name="Ofwat___Other_taxable_income___Amortisation_on_grants_and_contributions___control___nominal.WR">#REF!</definedName>
    <definedName name="Ofwat___Other_taxable_income___Amortisation_on_grants_and_contributions___control___nominal.WWN">#REF!</definedName>
    <definedName name="Ofwat___Other_taxable_income___Grants_and_contributions_taxable_on_receipt___control___nominal.ADDN1">#REF!</definedName>
    <definedName name="Ofwat___Other_taxable_income___Grants_and_contributions_taxable_on_receipt___control___nominal.ADDN2">#REF!</definedName>
    <definedName name="Ofwat___Other_taxable_income___Grants_and_contributions_taxable_on_receipt___control___nominal.BR">#REF!</definedName>
    <definedName name="Ofwat___Other_taxable_income___Grants_and_contributions_taxable_on_receipt___control___nominal.WN">#REF!</definedName>
    <definedName name="Ofwat___Other_taxable_income___Grants_and_contributions_taxable_on_receipt___control___nominal.WR">#REF!</definedName>
    <definedName name="Ofwat___Other_taxable_income___Grants_and_contributions_taxable_on_receipt___control___nominal.WWN">#REF!</definedName>
    <definedName name="Ofwat___P_L_expenditure_not_allowable_as_a_deduction_from_taxable_trading_profits___control___nominal.ADDN1">#REF!</definedName>
    <definedName name="Ofwat___P_L_expenditure_not_allowable_as_a_deduction_from_taxable_trading_profits___control___nominal.ADDN2">#REF!</definedName>
    <definedName name="Ofwat___P_L_expenditure_not_allowable_as_a_deduction_from_taxable_trading_profits___control___nominal.BR">#REF!</definedName>
    <definedName name="Ofwat___P_L_expenditure_not_allowable_as_a_deduction_from_taxable_trading_profits___control___nominal.WN">#REF!</definedName>
    <definedName name="Ofwat___P_L_expenditure_not_allowable_as_a_deduction_from_taxable_trading_profits___control___nominal.WR">#REF!</definedName>
    <definedName name="Ofwat___P_L_expenditure_not_allowable_as_a_deduction_from_taxable_trading_profits___control___nominal.WWN">#REF!</definedName>
    <definedName name="Ofwat___P_L_expenditure_relating_to_renewals_not_allowable_as_a_deduction_from_taxable_trading_profits___control___nominal.ADDN1">#REF!</definedName>
    <definedName name="Ofwat___P_L_expenditure_relating_to_renewals_not_allowable_as_a_deduction_from_taxable_trading_profits___control___nominal.ADDN2">#REF!</definedName>
    <definedName name="Ofwat___P_L_expenditure_relating_to_renewals_not_allowable_as_a_deduction_from_taxable_trading_profits___control___nominal.BR">#REF!</definedName>
    <definedName name="Ofwat___P_L_expenditure_relating_to_renewals_not_allowable_as_a_deduction_from_taxable_trading_profits___control___nominal.WN">#REF!</definedName>
    <definedName name="Ofwat___P_L_expenditure_relating_to_renewals_not_allowable_as_a_deduction_from_taxable_trading_profits___control___nominal.WR">#REF!</definedName>
    <definedName name="Ofwat___P_L_expenditure_relating_to_renewals_not_allowable_as_a_deduction_from_taxable_trading_profits___control___nominal.WWN">#REF!</definedName>
    <definedName name="Ofwat___PAYG_Rate___Total_PAYG_rate.ADDN1">#REF!</definedName>
    <definedName name="Ofwat___PAYG_Rate___Total_PAYG_rate.ADDN2">#REF!</definedName>
    <definedName name="Ofwat___PAYG_Rate___Total_PAYG_rate.BR">#REF!</definedName>
    <definedName name="Ofwat___PAYG_Rate___Total_PAYG_rate.WN">#REF!</definedName>
    <definedName name="Ofwat___PAYG_Rate___Total_PAYG_rate.WR">#REF!</definedName>
    <definedName name="Ofwat___PAYG_Rate___Total_PAYG_rate.WWN">#REF!</definedName>
    <definedName name="Ofwat___Percentage_retail_earnings_distributed_as_dividends">#REF!</definedName>
    <definedName name="Ofwat___Post_financeability_adjustments_eligible_for_tax_uplift___real.ADDN1">#REF!</definedName>
    <definedName name="Ofwat___Post_financeability_adjustments_eligible_for_tax_uplift___real.ADDN2">#REF!</definedName>
    <definedName name="Ofwat___Post_financeability_adjustments_eligible_for_tax_uplift___real.BR">#REF!</definedName>
    <definedName name="Ofwat___Post_financeability_adjustments_eligible_for_tax_uplift___real.WN">#REF!</definedName>
    <definedName name="Ofwat___Post_financeability_adjustments_eligible_for_tax_uplift___real.WR">#REF!</definedName>
    <definedName name="Ofwat___Post_financeability_adjustments_eligible_for_tax_uplift___real.WWN">#REF!</definedName>
    <definedName name="Ofwat___Post_financeability_adjustments_not_eligible_for_tax_uplift___real.ADDN1">#REF!</definedName>
    <definedName name="Ofwat___Post_financeability_adjustments_not_eligible_for_tax_uplift___real.ADDN2">#REF!</definedName>
    <definedName name="Ofwat___Post_financeability_adjustments_not_eligible_for_tax_uplift___real.BR">#REF!</definedName>
    <definedName name="Ofwat___Post_financeability_adjustments_not_eligible_for_tax_uplift___real.WN">#REF!</definedName>
    <definedName name="Ofwat___Post_financeability_adjustments_not_eligible_for_tax_uplift___real.WR">#REF!</definedName>
    <definedName name="Ofwat___Post_financeability_adjustments_not_eligible_for_tax_uplift___real.WWN">#REF!</definedName>
    <definedName name="Ofwat___Pre_2020_RCV_opening_balance___real.ADDN1">#REF!</definedName>
    <definedName name="Ofwat___Pre_2020_RCV_opening_balance___real.ADDN2">#REF!</definedName>
    <definedName name="Ofwat___Pre_2020_RCV_opening_balance___real.BR">#REF!</definedName>
    <definedName name="Ofwat___Pre_2020_RCV_opening_balance___real.WN">#REF!</definedName>
    <definedName name="Ofwat___Pre_2020_RCV_opening_balance___real.WR">#REF!</definedName>
    <definedName name="Ofwat___Pre_2020_RCV_opening_balance___real.WWN">#REF!</definedName>
    <definedName name="Ofwat___Pre_2025_RCV_Run_off_rate.ADDN1">#REF!</definedName>
    <definedName name="Ofwat___Pre_2025_RCV_Run_off_rate.ADDN2">#REF!</definedName>
    <definedName name="Ofwat___Pre_2025_RCV_Run_off_rate.BR">#REF!</definedName>
    <definedName name="Ofwat___Pre_2025_RCV_Run_off_rate.WN">#REF!</definedName>
    <definedName name="Ofwat___Pre_2025_RCV_Run_off_rate.WR">#REF!</definedName>
    <definedName name="Ofwat___Pre_2025_RCV_Run_off_rate.WWN">#REF!</definedName>
    <definedName name="Ofwat___Price_control_income___third_party_services___Rechargeable_works___real.ADDN1">#REF!</definedName>
    <definedName name="Ofwat___Price_control_income___third_party_services___Rechargeable_works___real.ADDN2">#REF!</definedName>
    <definedName name="Ofwat___Price_control_income___third_party_services___Rechargeable_works___real.BR">#REF!</definedName>
    <definedName name="Ofwat___Price_control_income___third_party_services___Rechargeable_works___real.WN">#REF!</definedName>
    <definedName name="Ofwat___Price_control_income___third_party_services___Rechargeable_works___real.WR">#REF!</definedName>
    <definedName name="Ofwat___Price_control_income___third_party_services___Rechargeable_works___real.WWN">#REF!</definedName>
    <definedName name="Ofwat___Prior_period_company_residential_apportionment">#REF!</definedName>
    <definedName name="Ofwat___Proportion_of_capitalised_revenue_expenditure__infra___non_infra_.ADDN1">#REF!</definedName>
    <definedName name="Ofwat___Proportion_of_capitalised_revenue_expenditure__infra___non_infra_.ADDN2">#REF!</definedName>
    <definedName name="Ofwat___Proportion_of_capitalised_revenue_expenditure__infra___non_infra_.BR">#REF!</definedName>
    <definedName name="Ofwat___Proportion_of_capitalised_revenue_expenditure__infra___non_infra_.WN">#REF!</definedName>
    <definedName name="Ofwat___Proportion_of_capitalised_revenue_expenditure__infra___non_infra_.WR">#REF!</definedName>
    <definedName name="Ofwat___Proportion_of_capitalised_revenue_expenditure__infra___non_infra_.WWN">#REF!</definedName>
    <definedName name="Ofwat___proportion_of_new_capital_expenditure_not_qualifying_for_capital_allowance_deductions.ADDN1">#REF!</definedName>
    <definedName name="Ofwat___proportion_of_new_capital_expenditure_not_qualifying_for_capital_allowance_deductions.ADDN2">#REF!</definedName>
    <definedName name="Ofwat___proportion_of_new_capital_expenditure_not_qualifying_for_capital_allowance_deductions.BR">#REF!</definedName>
    <definedName name="Ofwat___proportion_of_new_capital_expenditure_not_qualifying_for_capital_allowance_deductions.WN">#REF!</definedName>
    <definedName name="Ofwat___proportion_of_new_capital_expenditure_not_qualifying_for_capital_allowance_deductions.WR">#REF!</definedName>
    <definedName name="Ofwat___proportion_of_new_capital_expenditure_not_qualifying_for_capital_allowance_deductions.WWN">#REF!</definedName>
    <definedName name="Ofwat___proportion_of_new_capital_expenditure_qualifying_for_a_full_deduction.ADDN1">#REF!</definedName>
    <definedName name="Ofwat___proportion_of_new_capital_expenditure_qualifying_for_a_full_deduction.ADDN2">#REF!</definedName>
    <definedName name="Ofwat___proportion_of_new_capital_expenditure_qualifying_for_a_full_deduction.BR">#REF!</definedName>
    <definedName name="Ofwat___proportion_of_new_capital_expenditure_qualifying_for_a_full_deduction.WN">#REF!</definedName>
    <definedName name="Ofwat___proportion_of_new_capital_expenditure_qualifying_for_a_full_deduction.WR">#REF!</definedName>
    <definedName name="Ofwat___proportion_of_new_capital_expenditure_qualifying_for_a_full_deduction.WWN">#REF!</definedName>
    <definedName name="Ofwat___Proportion_of_new_capital_expenditure_qualifying_for_high_level_deduction_main_rate_pool.ADDN1">#REF!</definedName>
    <definedName name="Ofwat___Proportion_of_new_capital_expenditure_qualifying_for_high_level_deduction_main_rate_pool.ADDN2">#REF!</definedName>
    <definedName name="Ofwat___Proportion_of_new_capital_expenditure_qualifying_for_high_level_deduction_main_rate_pool.BR">#REF!</definedName>
    <definedName name="Ofwat___Proportion_of_new_capital_expenditure_qualifying_for_high_level_deduction_main_rate_pool.WN">#REF!</definedName>
    <definedName name="Ofwat___Proportion_of_new_capital_expenditure_qualifying_for_high_level_deduction_main_rate_pool.WR">#REF!</definedName>
    <definedName name="Ofwat___Proportion_of_new_capital_expenditure_qualifying_for_high_level_deduction_main_rate_pool.WWN">#REF!</definedName>
    <definedName name="Ofwat___Proportion_of_new_capital_expenditure_qualifying_for_high_level_deduction_special_rate_pool.ADDN1">#REF!</definedName>
    <definedName name="Ofwat___Proportion_of_new_capital_expenditure_qualifying_for_high_level_deduction_special_rate_pool.ADDN2">#REF!</definedName>
    <definedName name="Ofwat___Proportion_of_new_capital_expenditure_qualifying_for_high_level_deduction_special_rate_pool.BR">#REF!</definedName>
    <definedName name="Ofwat___Proportion_of_new_capital_expenditure_qualifying_for_high_level_deduction_special_rate_pool.WN">#REF!</definedName>
    <definedName name="Ofwat___Proportion_of_new_capital_expenditure_qualifying_for_high_level_deduction_special_rate_pool.WR">#REF!</definedName>
    <definedName name="Ofwat___Proportion_of_new_capital_expenditure_qualifying_for_high_level_deduction_special_rate_pool.WWN">#REF!</definedName>
    <definedName name="Ofwat___Proportion_of_new_capital_expenditure_qualifying_for_high_level_deduction_structures_and_buildings__pool.ADDN1">#REF!</definedName>
    <definedName name="Ofwat___Proportion_of_new_capital_expenditure_qualifying_for_high_level_deduction_structures_and_buildings__pool.ADDN2">#REF!</definedName>
    <definedName name="Ofwat___Proportion_of_new_capital_expenditure_qualifying_for_high_level_deduction_structures_and_buildings__pool.BR">#REF!</definedName>
    <definedName name="Ofwat___Proportion_of_new_capital_expenditure_qualifying_for_high_level_deduction_structures_and_buildings__pool.WN">#REF!</definedName>
    <definedName name="Ofwat___Proportion_of_new_capital_expenditure_qualifying_for_high_level_deduction_structures_and_buildings__pool.WR">#REF!</definedName>
    <definedName name="Ofwat___Proportion_of_new_capital_expenditure_qualifying_for_high_level_deduction_structures_and_buildings__pool.WWN">#REF!</definedName>
    <definedName name="Ofwat___Proportion_of_RPI_ILD">#REF!</definedName>
    <definedName name="Ofwat___proportion_of_taxable_profits_available_for_tax_loss_utilisation">#REF!</definedName>
    <definedName name="Ofwat___QAA_reward__penalty____real.ADDN1">#REF!</definedName>
    <definedName name="Ofwat___QAA_reward__penalty____real.ADDN2">#REF!</definedName>
    <definedName name="Ofwat___QAA_reward__penalty____real.BR">#REF!</definedName>
    <definedName name="Ofwat___QAA_reward__penalty____real.WN">#REF!</definedName>
    <definedName name="Ofwat___QAA_reward__penalty____real.WR">#REF!</definedName>
    <definedName name="Ofwat___QAA_reward__penalty____real.WWN">#REF!</definedName>
    <definedName name="Ofwat___real_dividend_growth">#REF!</definedName>
    <definedName name="Ofwat___Reprofiling_revenue___real.ADDN1">#REF!</definedName>
    <definedName name="Ofwat___Reprofiling_revenue___real.ADDN2">#REF!</definedName>
    <definedName name="Ofwat___Reprofiling_revenue___real.BR">#REF!</definedName>
    <definedName name="Ofwat___Reprofiling_revenue___real.WN">#REF!</definedName>
    <definedName name="Ofwat___Reprofiling_revenue___real.WR">#REF!</definedName>
    <definedName name="Ofwat___Reprofiling_revenue___real.WWN">#REF!</definedName>
    <definedName name="Ofwat___Residential_net_margin_for_company">#REF!</definedName>
    <definedName name="Ofwat___Residential_Retail_allowed_depreciation__post_efficiency_challenge_and_adjustments____real">#REF!</definedName>
    <definedName name="Ofwat___Residential_retail_costs__opex_plus_depn__exc_3rd_party_services____measured___Wastewater_only___nominal">#REF!</definedName>
    <definedName name="Ofwat___Residential_retail_costs__opex_plus_depn__exc_3rd_party_services____measured___Water_only___nominal">#REF!</definedName>
    <definedName name="Ofwat___Residential_retail_costs__opex_plus_depn__exc_3rd_party_services____unmeasured___Wastewater_only___nominal">#REF!</definedName>
    <definedName name="Ofwat___Residential_retail_costs__opex_plus_depn__exc_3rd_party_services____unmeasured___Water_only___nominal">#REF!</definedName>
    <definedName name="Ofwat___Residential_retail_revenue_adjustment_active___real">#REF!</definedName>
    <definedName name="Ofwat___Retail___Corporation_tax_creditor_b_f___nominal">#REF!</definedName>
    <definedName name="Ofwat___Retail___Retail_creditor_months__Payment_terms___Business_retail_pays_wholesaler_in_arrears__advance_">#REF!</definedName>
    <definedName name="Ofwat___Retail___Retail_creditor_months__Payment_terms___Residential_retail_pays_wholesaler_in_arrears__advance_">#REF!</definedName>
    <definedName name="Ofwat___Retirement_benefit_asset____liability__balance___Business___nominal">#REF!</definedName>
    <definedName name="Ofwat___Retirement_benefit_asset____liability__balance___Residential___nominal">#REF!</definedName>
    <definedName name="Ofwat___RPI_CPIH_wedge_for_RPI_ILD_indexation_rate">#REF!</definedName>
    <definedName name="Ofwat___Run_off_rate_for_Post_2025_RCV.ADDN1">#REF!</definedName>
    <definedName name="Ofwat___Run_off_rate_for_Post_2025_RCV.ADDN2">#REF!</definedName>
    <definedName name="Ofwat___Run_off_rate_for_Post_2025_RCV.BR">#REF!</definedName>
    <definedName name="Ofwat___Run_off_rate_for_Post_2025_RCV.WN">#REF!</definedName>
    <definedName name="Ofwat___Run_off_rate_for_Post_2025_RCV.WR">#REF!</definedName>
    <definedName name="Ofwat___Run_off_rate_for_Post_2025_RCV.WWN">#REF!</definedName>
    <definedName name="Ofwat___Statutory_Corporation_tax_rate">#REF!</definedName>
    <definedName name="Ofwat___Tariff_Band___Forecast_allocated_wholesale_charge___nominal.1">#REF!</definedName>
    <definedName name="Ofwat___Tariff_Band___Forecast_allocated_wholesale_charge___nominal.2">#REF!</definedName>
    <definedName name="Ofwat___Tariff_Band___Forecast_allocated_wholesale_charge___nominal.3">#REF!</definedName>
    <definedName name="Ofwat___tariff_band___net_margin_percentage.1">#REF!</definedName>
    <definedName name="Ofwat___tariff_band___net_margin_percentage.2">#REF!</definedName>
    <definedName name="Ofwat___tariff_band___net_margin_percentage.3">#REF!</definedName>
    <definedName name="Ofwat___Tariff_Band___Number_of_customers___Tariff_Band.1">#REF!</definedName>
    <definedName name="Ofwat___Tariff_Band___Number_of_customers___Tariff_Band.2">#REF!</definedName>
    <definedName name="Ofwat___Tariff_Band___Number_of_customers___Tariff_Band.3">#REF!</definedName>
    <definedName name="Ofwat___tax_cashflow_initial_balance.ADDN1">#REF!</definedName>
    <definedName name="Ofwat___tax_cashflow_initial_balance.ADDN2">#REF!</definedName>
    <definedName name="Ofwat___tax_cashflow_initial_balance.BR">#REF!</definedName>
    <definedName name="Ofwat___tax_cashflow_initial_balance.WN">#REF!</definedName>
    <definedName name="Ofwat___tax_cashflow_initial_balance.WR">#REF!</definedName>
    <definedName name="Ofwat___tax_cashflow_initial_balance.WWN">#REF!</definedName>
    <definedName name="Ofwat___Tax_loss_allowance___nominal">#REF!</definedName>
    <definedName name="Ofwat___Tonnes_of_dry_solid___BR">#REF!</definedName>
    <definedName name="Ofwat___Total_Additional_control_customers_WN">#REF!</definedName>
    <definedName name="Ofwat___Total_Additional_control_customers_WR">#REF!</definedName>
    <definedName name="Ofwat___Total_direct_procurement_from_customers___infrastructure_cost_1___real.ADDN1">#REF!</definedName>
    <definedName name="Ofwat___Total_direct_procurement_from_customers___infrastructure_cost_1___real.ADDN2">#REF!</definedName>
    <definedName name="Ofwat___Total_direct_procurement_from_customers___infrastructure_cost_1___real.BR">#REF!</definedName>
    <definedName name="Ofwat___Total_direct_procurement_from_customers___infrastructure_cost_1___real.WN">#REF!</definedName>
    <definedName name="Ofwat___Total_direct_procurement_from_customers___infrastructure_cost_1___real.WR">#REF!</definedName>
    <definedName name="Ofwat___Total_direct_procurement_from_customers___infrastructure_cost_1___real.WWN">#REF!</definedName>
    <definedName name="Ofwat___Total_direct_procurement_from_customers___infrastructure_cost_2___real.ADDN1">#REF!</definedName>
    <definedName name="Ofwat___Total_direct_procurement_from_customers___infrastructure_cost_2___real.ADDN2">#REF!</definedName>
    <definedName name="Ofwat___Total_direct_procurement_from_customers___infrastructure_cost_2___real.BR">#REF!</definedName>
    <definedName name="Ofwat___Total_direct_procurement_from_customers___infrastructure_cost_2___real.WN">#REF!</definedName>
    <definedName name="Ofwat___Total_direct_procurement_from_customers___infrastructure_cost_2___real.WR">#REF!</definedName>
    <definedName name="Ofwat___Total_direct_procurement_from_customers___infrastructure_cost_2___real.WWN">#REF!</definedName>
    <definedName name="Ofwat___Total_direct_procurement_from_customers___infrastructure_cost_3___real.ADDN1">#REF!</definedName>
    <definedName name="Ofwat___Total_direct_procurement_from_customers___infrastructure_cost_3___real.ADDN2">#REF!</definedName>
    <definedName name="Ofwat___Total_direct_procurement_from_customers___infrastructure_cost_3___real.BR">#REF!</definedName>
    <definedName name="Ofwat___Total_direct_procurement_from_customers___infrastructure_cost_3___real.WN">#REF!</definedName>
    <definedName name="Ofwat___Total_direct_procurement_from_customers___infrastructure_cost_3___real.WR">#REF!</definedName>
    <definedName name="Ofwat___Total_direct_procurement_from_customers___infrastructure_cost_3___real.WWN">#REF!</definedName>
    <definedName name="Ofwat___Total_direct_procurement_from_customers___infrastructure_cost_4___real.ADDN1">#REF!</definedName>
    <definedName name="Ofwat___Total_direct_procurement_from_customers___infrastructure_cost_4___real.ADDN2">#REF!</definedName>
    <definedName name="Ofwat___Total_direct_procurement_from_customers___infrastructure_cost_4___real.BR">#REF!</definedName>
    <definedName name="Ofwat___Total_direct_procurement_from_customers___infrastructure_cost_4___real.WN">#REF!</definedName>
    <definedName name="Ofwat___Total_direct_procurement_from_customers___infrastructure_cost_4___real.WR">#REF!</definedName>
    <definedName name="Ofwat___Total_direct_procurement_from_customers___infrastructure_cost_4___real.WWN">#REF!</definedName>
    <definedName name="Ofwat___Total_direct_procurement_from_customers___infrastructure_cost_5___real.ADDN1">#REF!</definedName>
    <definedName name="Ofwat___Total_direct_procurement_from_customers___infrastructure_cost_5___real.ADDN2">#REF!</definedName>
    <definedName name="Ofwat___Total_direct_procurement_from_customers___infrastructure_cost_5___real.BR">#REF!</definedName>
    <definedName name="Ofwat___Total_direct_procurement_from_customers___infrastructure_cost_5___real.WN">#REF!</definedName>
    <definedName name="Ofwat___Total_direct_procurement_from_customers___infrastructure_cost_5___real.WR">#REF!</definedName>
    <definedName name="Ofwat___Total_direct_procurement_from_customers___infrastructure_cost_5___real.WWN">#REF!</definedName>
    <definedName name="Ofwat___Total_direct_procurement_from_customers___infrastructure_cost_6___real.ADDN1">#REF!</definedName>
    <definedName name="Ofwat___Total_direct_procurement_from_customers___infrastructure_cost_6___real.ADDN2">#REF!</definedName>
    <definedName name="Ofwat___Total_direct_procurement_from_customers___infrastructure_cost_6___real.BR">#REF!</definedName>
    <definedName name="Ofwat___Total_direct_procurement_from_customers___infrastructure_cost_6___real.WN">#REF!</definedName>
    <definedName name="Ofwat___Total_direct_procurement_from_customers___infrastructure_cost_6___real.WR">#REF!</definedName>
    <definedName name="Ofwat___Total_direct_procurement_from_customers___infrastructure_cost_6___real.WWN">#REF!</definedName>
    <definedName name="Ofwat___Total_gross_operational_expenditure_including_cost_sharing___real.ADDN1">#REF!</definedName>
    <definedName name="Ofwat___Total_gross_operational_expenditure_including_cost_sharing___real.ADDN2">#REF!</definedName>
    <definedName name="Ofwat___Total_gross_operational_expenditure_including_cost_sharing___real.BR">#REF!</definedName>
    <definedName name="Ofwat___Total_gross_operational_expenditure_including_cost_sharing___real.WN">#REF!</definedName>
    <definedName name="Ofwat___Total_gross_operational_expenditure_including_cost_sharing___real.WR">#REF!</definedName>
    <definedName name="Ofwat___Total_gross_operational_expenditure_including_cost_sharing___real.WWN">#REF!</definedName>
    <definedName name="Ofwat___Trade_and_other_payables___Retail_other_payables___nominal">#REF!</definedName>
    <definedName name="Ofwat___Trade_and_other_payables___Retail_trade_payables___nominal">#REF!</definedName>
    <definedName name="Ofwat___Trade_and_other_payables___Wholesale_creditors___residential_retail___nominal">#REF!</definedName>
    <definedName name="Ofwat___Unmeasured_charge___business.ADDN1">#REF!</definedName>
    <definedName name="Ofwat___Unmeasured_charge___business.ADDN2">#REF!</definedName>
    <definedName name="Ofwat___Unmeasured_charge___business.BR">#REF!</definedName>
    <definedName name="Ofwat___Unmeasured_charge___business.WN">#REF!</definedName>
    <definedName name="Ofwat___Unmeasured_charge___business.WR">#REF!</definedName>
    <definedName name="Ofwat___Unmeasured_charge___business.WWN">#REF!</definedName>
    <definedName name="Ofwat___Unmeasured_charge___residential.ADDN1">#REF!</definedName>
    <definedName name="Ofwat___Unmeasured_charge___residential.ADDN2">#REF!</definedName>
    <definedName name="Ofwat___Unmeasured_charge___residential.BR">#REF!</definedName>
    <definedName name="Ofwat___Unmeasured_charge___residential.WN">#REF!</definedName>
    <definedName name="Ofwat___Unmeasured_charge___residential.WR">#REF!</definedName>
    <definedName name="Ofwat___Unmeasured_charge___residential.WWN">#REF!</definedName>
    <definedName name="Ofwat___Water_efficiency_funding___real.ADDN1">#REF!</definedName>
    <definedName name="Ofwat___Water_efficiency_funding___real.ADDN2">#REF!</definedName>
    <definedName name="Ofwat___Water_efficiency_funding___real.BR">#REF!</definedName>
    <definedName name="Ofwat___Water_efficiency_funding___real.WN">#REF!</definedName>
    <definedName name="Ofwat___Water_efficiency_funding___real.WR">#REF!</definedName>
    <definedName name="Ofwat___Water_efficiency_funding___real.WWN">#REF!</definedName>
    <definedName name="Ofwat___Wholesale___Trade_creditor_days___control.ADDN1">#REF!</definedName>
    <definedName name="Ofwat___Wholesale___Trade_creditor_days___control.ADDN2">#REF!</definedName>
    <definedName name="Ofwat___Wholesale___Trade_creditor_days___control.BR">#REF!</definedName>
    <definedName name="Ofwat___Wholesale___Trade_creditor_days___control.WN">#REF!</definedName>
    <definedName name="Ofwat___Wholesale___Trade_creditor_days___control.WR">#REF!</definedName>
    <definedName name="Ofwat___Wholesale___Trade_creditor_days___control.WWN">#REF!</definedName>
    <definedName name="Ofwat___Wholesale_and_retail_line_item_split___actual_company_structure___Retained_profits___residential_retail___nominal">#REF!</definedName>
    <definedName name="Ofwat___Wholesale_and_retail_line_item_split___Capex_creditor___business_retail___nominal">#REF!</definedName>
    <definedName name="Ofwat___Wholesale_and_retail_line_item_split___capex_creditors___residential_retail___nominal">#REF!</definedName>
    <definedName name="Ofwat___Wholesale_DB_pension_cash_excess_over_charge___control___real.ADDN1">#REF!</definedName>
    <definedName name="Ofwat___Wholesale_DB_pension_cash_excess_over_charge___control___real.ADDN2">#REF!</definedName>
    <definedName name="Ofwat___Wholesale_DB_pension_cash_excess_over_charge___control___real.BR">#REF!</definedName>
    <definedName name="Ofwat___Wholesale_DB_pension_cash_excess_over_charge___control___real.WN">#REF!</definedName>
    <definedName name="Ofwat___Wholesale_DB_pension_cash_excess_over_charge___control___real.WR">#REF!</definedName>
    <definedName name="Ofwat___Wholesale_DB_pension_cash_excess_over_charge___control___real.WWN">#REF!</definedName>
    <definedName name="Ofwat___Wholesale_fixed_asset_life__post_override____control.ADDN1">#REF!</definedName>
    <definedName name="Ofwat___Wholesale_fixed_asset_life__post_override____control.ADDN2">#REF!</definedName>
    <definedName name="Ofwat___Wholesale_fixed_asset_life__post_override____control.BR">#REF!</definedName>
    <definedName name="Ofwat___Wholesale_fixed_asset_life__post_override____control.WN">#REF!</definedName>
    <definedName name="Ofwat___Wholesale_fixed_asset_life__post_override____control.WR">#REF!</definedName>
    <definedName name="Ofwat___Wholesale_fixed_asset_life__post_override____control.WWN">#REF!</definedName>
    <definedName name="Ofwat___Wholesale_WACC___notional___Cost_of_debt___nominal.ADDN1">#REF!</definedName>
    <definedName name="Ofwat___Wholesale_WACC___notional___Cost_of_debt___nominal.ADDN2">#REF!</definedName>
    <definedName name="Ofwat___Wholesale_WACC___notional___Cost_of_debt___nominal.BR">#REF!</definedName>
    <definedName name="Ofwat___Wholesale_WACC___notional___Cost_of_debt___nominal.WN">#REF!</definedName>
    <definedName name="Ofwat___Wholesale_WACC___notional___Cost_of_debt___nominal.WR">#REF!</definedName>
    <definedName name="Ofwat___Wholesale_WACC___notional___Cost_of_debt___nominal.WWN">#REF!</definedName>
    <definedName name="Ofwat___Wholesale_WACC___notional___Equity___nominal.ADDN1">#REF!</definedName>
    <definedName name="Ofwat___Wholesale_WACC___notional___Equity___nominal.ADDN2">#REF!</definedName>
    <definedName name="Ofwat___Wholesale_WACC___notional___Equity___nominal.BR">#REF!</definedName>
    <definedName name="Ofwat___Wholesale_WACC___notional___Equity___nominal.WN">#REF!</definedName>
    <definedName name="Ofwat___Wholesale_WACC___notional___Equity___nominal.WR">#REF!</definedName>
    <definedName name="Ofwat___Wholesale_WACC___notional___Equity___nominal.WWN">#REF!</definedName>
    <definedName name="Ofwat___Wholesale_WACC___notional___Gearing___nominal.ADDN1">#REF!</definedName>
    <definedName name="Ofwat___Wholesale_WACC___notional___Gearing___nominal.ADDN2">#REF!</definedName>
    <definedName name="Ofwat___Wholesale_WACC___notional___Gearing___nominal.BR">#REF!</definedName>
    <definedName name="Ofwat___Wholesale_WACC___notional___Gearing___nominal.WN">#REF!</definedName>
    <definedName name="Ofwat___Wholesale_WACC___notional___Gearing___nominal.WR">#REF!</definedName>
    <definedName name="Ofwat___Wholesale_WACC___notional___Gearing___nominal.WWN">#REF!</definedName>
    <definedName name="Ofwat___Year_on_year___change___CPI_H___Financial_year_average_indices_year_on_year__">#REF!</definedName>
    <definedName name="Opening_called_up_share_capital___Appointee___nominal">#REF!</definedName>
    <definedName name="Opening_change_in_net_debt_balance___nominal.ADDN1">#REF!</definedName>
    <definedName name="Opening_change_in_net_debt_balance___nominal.ADDN2">#REF!</definedName>
    <definedName name="Opening_change_in_net_debt_balance___nominal.BR">#REF!</definedName>
    <definedName name="Opening_change_in_net_debt_balance___nominal.WN">#REF!</definedName>
    <definedName name="Opening_change_in_net_debt_balance___nominal.WR">#REF!</definedName>
    <definedName name="Opening_change_in_net_debt_balance___nominal.WWN">#REF!</definedName>
    <definedName name="Opening_Debtor_balance___Business___nominal">#REF!</definedName>
    <definedName name="Opening_net_debt___nominal.ADDN1">#REF!</definedName>
    <definedName name="Opening_net_debt___nominal.ADDN2">#REF!</definedName>
    <definedName name="Opening_net_debt___nominal.BR">#REF!</definedName>
    <definedName name="Opening_net_debt___nominal.WN">#REF!</definedName>
    <definedName name="Opening_net_debt___nominal.WR">#REF!</definedName>
    <definedName name="Opening_net_debt___nominal.WWN">#REF!</definedName>
    <definedName name="Opening_Reg_Equity___nominal">#REF!</definedName>
    <definedName name="Opening_Tax_loss_balance___wholesale___nominal">#REF!</definedName>
    <definedName name="Opening_Wholesale_creditor_balance___Residential___nominal">#REF!</definedName>
    <definedName name="Operating_cash_flow___Business___nominal">#REF!</definedName>
    <definedName name="Operating_cash_flow___Residential___nominal">#REF!</definedName>
    <definedName name="Operating_costs_associated_with_equity_issuance___nominal.ADDN1">#REF!</definedName>
    <definedName name="Operating_costs_associated_with_equity_issuance___nominal.ADDN2">#REF!</definedName>
    <definedName name="Operating_costs_associated_with_equity_issuance___nominal.BR">#REF!</definedName>
    <definedName name="Operating_costs_associated_with_equity_issuance___nominal.WN">#REF!</definedName>
    <definedName name="Operating_costs_associated_with_equity_issuance___nominal.WR">#REF!</definedName>
    <definedName name="Operating_costs_associated_with_equity_issuance___nominal.WWN">#REF!</definedName>
    <definedName name="Operating_costs_associated_with_PDR_allowance___nominal.ADDN1">#REF!</definedName>
    <definedName name="Operating_costs_associated_with_PDR_allowance___nominal.ADDN2">#REF!</definedName>
    <definedName name="Operating_costs_associated_with_PDR_allowance___nominal.BR">#REF!</definedName>
    <definedName name="Operating_costs_associated_with_PDR_allowance___nominal.WN">#REF!</definedName>
    <definedName name="Operating_costs_associated_with_PDR_allowance___nominal.WR">#REF!</definedName>
    <definedName name="Operating_costs_associated_with_PDR_allowance___nominal.WWN">#REF!</definedName>
    <definedName name="Operating_costs_associated_with_PDR_allowance___wholesale___nominal">#REF!</definedName>
    <definedName name="Operating_income___Appointee___nominal">#REF!</definedName>
    <definedName name="Operating_income___nominal.ADDN1">#REF!</definedName>
    <definedName name="Operating_income___nominal.ADDN2">#REF!</definedName>
    <definedName name="Operating_income___nominal.BR">#REF!</definedName>
    <definedName name="Operating_income___nominal.WN">#REF!</definedName>
    <definedName name="Operating_income___nominal.WR">#REF!</definedName>
    <definedName name="Operating_income___nominal.WWN">#REF!</definedName>
    <definedName name="Operating_Income___real.ADDN1">#REF!</definedName>
    <definedName name="Operating_Income___real.ADDN2">#REF!</definedName>
    <definedName name="Operating_Income___real.BR">#REF!</definedName>
    <definedName name="Operating_Income___real.WN">#REF!</definedName>
    <definedName name="Operating_Income___real.WR">#REF!</definedName>
    <definedName name="Operating_Income___real.WWN">#REF!</definedName>
    <definedName name="Operating_Income___real___ADDN1">#REF!</definedName>
    <definedName name="Operating_Income___real___ADDN2">#REF!</definedName>
    <definedName name="Operating_Income___real___BR">#REF!</definedName>
    <definedName name="Operating_Income___real___WN">#REF!</definedName>
    <definedName name="Operating_Income___real___WR">#REF!</definedName>
    <definedName name="Operating_Income___real___WWN">#REF!</definedName>
    <definedName name="Operating_income___Wholesale___nominal">#REF!</definedName>
    <definedName name="Operating_profit___Appointee___nominal">#REF!</definedName>
    <definedName name="Opex___Appointee___nominal">#REF!</definedName>
    <definedName name="Opex___Appointee___nominal.NEG">#REF!</definedName>
    <definedName name="Opex_grants_and_contributions___nominal.ADDN1">#REF!</definedName>
    <definedName name="Opex_grants_and_contributions___nominal.ADDN2">#REF!</definedName>
    <definedName name="Opex_grants_and_contributions___nominal.BR">#REF!</definedName>
    <definedName name="Opex_grants_and_contributions___nominal.WN">#REF!</definedName>
    <definedName name="Opex_grants_and_contributions___nominal.WR">#REF!</definedName>
    <definedName name="Opex_grants_and_contributions___nominal.WWN">#REF!</definedName>
    <definedName name="Opex_grants_and_contributions___real.ADDN1">#REF!</definedName>
    <definedName name="Opex_grants_and_contributions___real.ADDN2">#REF!</definedName>
    <definedName name="Opex_grants_and_contributions___real.BR">#REF!</definedName>
    <definedName name="Opex_grants_and_contributions___real.WN">#REF!</definedName>
    <definedName name="Opex_grants_and_contributions___real.WR">#REF!</definedName>
    <definedName name="Opex_grants_and_contributions___real.WWN">#REF!</definedName>
    <definedName name="opt_actuals">#REF!</definedName>
    <definedName name="opt_actuals_percentage">#REF!</definedName>
    <definedName name="opt_baseline_bid_threshold">#REF!</definedName>
    <definedName name="opt_baseline_cap">#REF!</definedName>
    <definedName name="opt_bids">#REF!</definedName>
    <definedName name="opt_bids_percentage">#REF!</definedName>
    <definedName name="opt_gearing">#REF!</definedName>
    <definedName name="opt_tax">#REF!</definedName>
    <definedName name="opt_wacc">#REF!</definedName>
    <definedName name="Ordinary_dividend_declared___control___nominal.ADDN1">#REF!</definedName>
    <definedName name="Ordinary_dividend_declared___control___nominal.ADDN1.NEG">#REF!</definedName>
    <definedName name="Ordinary_dividend_declared___control___nominal.ADDN2">#REF!</definedName>
    <definedName name="Ordinary_dividend_declared___control___nominal.ADDN2.NEG">#REF!</definedName>
    <definedName name="Ordinary_dividend_declared___control___nominal.BR">#REF!</definedName>
    <definedName name="Ordinary_dividend_declared___control___nominal.BR.NEG">#REF!</definedName>
    <definedName name="Ordinary_dividend_declared___control___nominal.WN">#REF!</definedName>
    <definedName name="Ordinary_dividend_declared___control___nominal.WN.NEG">#REF!</definedName>
    <definedName name="Ordinary_dividend_declared___control___nominal.WR">#REF!</definedName>
    <definedName name="Ordinary_dividend_declared___control___nominal.WR.NEG">#REF!</definedName>
    <definedName name="Ordinary_dividend_declared___control___nominal.WWN">#REF!</definedName>
    <definedName name="Ordinary_dividend_declared___control___nominal.WWN.NEG">#REF!</definedName>
    <definedName name="Ordinary_dividend_paid___control___nominal.ADDN1">#REF!</definedName>
    <definedName name="Ordinary_dividend_paid___control___nominal.ADDN2">#REF!</definedName>
    <definedName name="Ordinary_dividend_paid___control___nominal.BR">#REF!</definedName>
    <definedName name="Ordinary_dividend_paid___control___nominal.WN">#REF!</definedName>
    <definedName name="Ordinary_dividend_paid___control___nominal.WR">#REF!</definedName>
    <definedName name="Ordinary_dividend_paid___control___nominal.WWN">#REF!</definedName>
    <definedName name="Other_adjustments_to_taxable_profits___wholesale___nominal">#REF!</definedName>
    <definedName name="Other_creditors_balance___control___nominal.ADDN1">#REF!</definedName>
    <definedName name="Other_creditors_balance___control___nominal.ADDN1.BEG">#REF!</definedName>
    <definedName name="Other_creditors_balance___control___nominal.ADDN2">#REF!</definedName>
    <definedName name="Other_creditors_balance___control___nominal.ADDN2.BEG">#REF!</definedName>
    <definedName name="Other_creditors_balance___control___nominal.BR">#REF!</definedName>
    <definedName name="Other_creditors_balance___control___nominal.BR.BEG">#REF!</definedName>
    <definedName name="Other_creditors_balance___control___nominal.WN">#REF!</definedName>
    <definedName name="Other_creditors_balance___control___nominal.WN.BEG">#REF!</definedName>
    <definedName name="Other_creditors_balance___control___nominal.WR">#REF!</definedName>
    <definedName name="Other_creditors_balance___control___nominal.WR.BEG">#REF!</definedName>
    <definedName name="Other_creditors_balance___control___nominal.WWN">#REF!</definedName>
    <definedName name="Other_creditors_balance___control___nominal.WWN.BEG">#REF!</definedName>
    <definedName name="Other_debtors_balance___control___nominal.ADDN1">#REF!</definedName>
    <definedName name="Other_debtors_balance___control___nominal.ADDN1.BEG">#REF!</definedName>
    <definedName name="Other_debtors_balance___control___nominal.ADDN2">#REF!</definedName>
    <definedName name="Other_debtors_balance___control___nominal.ADDN2.BEG">#REF!</definedName>
    <definedName name="Other_debtors_balance___control___nominal.BR">#REF!</definedName>
    <definedName name="Other_debtors_balance___control___nominal.BR.BEG">#REF!</definedName>
    <definedName name="Other_debtors_balance___control___nominal.WN">#REF!</definedName>
    <definedName name="Other_debtors_balance___control___nominal.WN.BEG">#REF!</definedName>
    <definedName name="Other_debtors_balance___control___nominal.WR">#REF!</definedName>
    <definedName name="Other_debtors_balance___control___nominal.WR.BEG">#REF!</definedName>
    <definedName name="Other_debtors_balance___control___nominal.WWN">#REF!</definedName>
    <definedName name="Other_debtors_balance___control___nominal.WWN.BEG">#REF!</definedName>
    <definedName name="Other_Income__incl._3rd_party_income____Appointee___nominal">#REF!</definedName>
    <definedName name="Other_income__incl._3rd_party_income____Wholesale___nominal">#REF!</definedName>
    <definedName name="Other_liabilities_balance___control___nominal.ADDN1">#REF!</definedName>
    <definedName name="Other_liabilities_balance___control___nominal.ADDN1.BEG">#REF!</definedName>
    <definedName name="Other_liabilities_balance___control___nominal.ADDN2">#REF!</definedName>
    <definedName name="Other_liabilities_balance___control___nominal.ADDN2.BEG">#REF!</definedName>
    <definedName name="Other_liabilities_balance___control___nominal.BR">#REF!</definedName>
    <definedName name="Other_liabilities_balance___control___nominal.BR.BEG">#REF!</definedName>
    <definedName name="Other_liabilities_balance___control___nominal.WN">#REF!</definedName>
    <definedName name="Other_liabilities_balance___control___nominal.WN.BEG">#REF!</definedName>
    <definedName name="Other_liabilities_balance___control___nominal.WR">#REF!</definedName>
    <definedName name="Other_liabilities_balance___control___nominal.WR.BEG">#REF!</definedName>
    <definedName name="Other_liabilities_balance___control___nominal.WWN">#REF!</definedName>
    <definedName name="Other_liabilities_balance___control___nominal.WWN.BEG">#REF!</definedName>
    <definedName name="Other_liabilities_balance___Wholesale___nominal">#REF!</definedName>
    <definedName name="Other_liability_movement___Appointee___nominal">#REF!</definedName>
    <definedName name="Other_price_control_income___real___ADDN1">#REF!</definedName>
    <definedName name="Other_price_control_income___real___ADDN2">#REF!</definedName>
    <definedName name="Other_price_control_income___real___BR">#REF!</definedName>
    <definedName name="Other_price_control_income___real___WN">#REF!</definedName>
    <definedName name="Other_price_control_income___real___WR">#REF!</definedName>
    <definedName name="Other_price_control_income___real___WWN">#REF!</definedName>
    <definedName name="Other_taxable_income_items_for_taxable_profit____loss____control___nominal.ADDN1">#REF!</definedName>
    <definedName name="Other_taxable_income_items_for_taxable_profit____loss____control___nominal.ADDN2">#REF!</definedName>
    <definedName name="Other_taxable_income_items_for_taxable_profit____loss____control___nominal.BR">#REF!</definedName>
    <definedName name="Other_taxable_income_items_for_taxable_profit____loss____control___nominal.WN">#REF!</definedName>
    <definedName name="Other_taxable_income_items_for_taxable_profit____loss____control___nominal.WR">#REF!</definedName>
    <definedName name="Other_taxable_income_items_for_taxable_profit____loss____control___nominal.WWN">#REF!</definedName>
    <definedName name="Other_taxable_income_items_for_taxable_profit____loss____nominal">#REF!</definedName>
    <definedName name="Other_taxable_income_items_for_taxable_profit____loss____post_financeability___control___nominal.ADDN1">#REF!</definedName>
    <definedName name="Other_taxable_income_items_for_taxable_profit____loss____post_financeability___control___nominal.ADDN2">#REF!</definedName>
    <definedName name="Other_taxable_income_items_for_taxable_profit____loss____post_financeability___control___nominal.BR">#REF!</definedName>
    <definedName name="Other_taxable_income_items_for_taxable_profit____loss____post_financeability___control___nominal.WN">#REF!</definedName>
    <definedName name="Other_taxable_income_items_for_taxable_profit____loss____post_financeability___control___nominal.WR">#REF!</definedName>
    <definedName name="Other_taxable_income_items_for_taxable_profit____loss____post_financeability___control___nominal.WWN">#REF!</definedName>
    <definedName name="Other_taxable_income_items_for_taxable_profit____loss____post_financeability___nominal">#REF!</definedName>
    <definedName name="Others_liabilities_balance___Appointee___nominal">#REF!</definedName>
    <definedName name="Override_____of_dividends_issued_as_scrip_shares">#REF!</definedName>
    <definedName name="Override_____of_ILD">#REF!</definedName>
    <definedName name="Override_____of_ordinary_dividends_paid_as_interim_dividend">#REF!</definedName>
    <definedName name="Override___2020_25_RCV_opening_balance___real.ADDN1">#REF!</definedName>
    <definedName name="Override___2020_25_RCV_opening_balance___real.ADDN2">#REF!</definedName>
    <definedName name="Override___2020_25_RCV_opening_balance___real.BR">#REF!</definedName>
    <definedName name="Override___2020_25_RCV_opening_balance___real.WN">#REF!</definedName>
    <definedName name="Override___2020_25_RCV_opening_balance___real.WR">#REF!</definedName>
    <definedName name="Override___2020_25_RCV_opening_balance___real.WWN">#REF!</definedName>
    <definedName name="Override___accounting_charge_included_in_regulatory_accounts_for_Defined_Contribution_schemes___charge_for_DC_schemes___control___real.ADDN1">#REF!</definedName>
    <definedName name="Override___accounting_charge_included_in_regulatory_accounts_for_Defined_Contribution_schemes___charge_for_DC_schemes___control___real.ADDN2">#REF!</definedName>
    <definedName name="Override___accounting_charge_included_in_regulatory_accounts_for_Defined_Contribution_schemes___charge_for_DC_schemes___control___real.BR">#REF!</definedName>
    <definedName name="Override___accounting_charge_included_in_regulatory_accounts_for_Defined_Contribution_schemes___charge_for_DC_schemes___control___real.WN">#REF!</definedName>
    <definedName name="Override___accounting_charge_included_in_regulatory_accounts_for_Defined_Contribution_schemes___charge_for_DC_schemes___control___real.WR">#REF!</definedName>
    <definedName name="Override___accounting_charge_included_in_regulatory_accounts_for_Defined_Contribution_schemes___charge_for_DC_schemes___control___real.WWN">#REF!</definedName>
    <definedName name="Override___actual_opening_fixed_rate_debt___nominal.ADDN1">#REF!</definedName>
    <definedName name="Override___actual_opening_fixed_rate_debt___nominal.ADDN2">#REF!</definedName>
    <definedName name="Override___actual_opening_fixed_rate_debt___nominal.BR">#REF!</definedName>
    <definedName name="Override___actual_opening_fixed_rate_debt___nominal.WN">#REF!</definedName>
    <definedName name="Override___actual_opening_fixed_rate_debt___nominal.WR">#REF!</definedName>
    <definedName name="Override___actual_opening_fixed_rate_debt___nominal.WWN">#REF!</definedName>
    <definedName name="Override___actual_opening_Floating_rate_debt___nominal.ADDN1">#REF!</definedName>
    <definedName name="Override___actual_opening_Floating_rate_debt___nominal.ADDN2">#REF!</definedName>
    <definedName name="Override___actual_opening_Floating_rate_debt___nominal.BR">#REF!</definedName>
    <definedName name="Override___actual_opening_Floating_rate_debt___nominal.WN">#REF!</definedName>
    <definedName name="Override___actual_opening_Floating_rate_debt___nominal.WR">#REF!</definedName>
    <definedName name="Override___actual_opening_Floating_rate_debt___nominal.WWN">#REF!</definedName>
    <definedName name="Override___actual_opening_index_linked_debt___nominal.ADDN1">#REF!</definedName>
    <definedName name="Override___actual_opening_index_linked_debt___nominal.ADDN2">#REF!</definedName>
    <definedName name="Override___actual_opening_index_linked_debt___nominal.BR">#REF!</definedName>
    <definedName name="Override___actual_opening_index_linked_debt___nominal.WN">#REF!</definedName>
    <definedName name="Override___actual_opening_index_linked_debt___nominal.WR">#REF!</definedName>
    <definedName name="Override___actual_opening_index_linked_debt___nominal.WWN">#REF!</definedName>
    <definedName name="Override___adjustment_to_tax_payment.ADDN1">#REF!</definedName>
    <definedName name="Override___adjustment_to_tax_payment.ADDN2">#REF!</definedName>
    <definedName name="Override___adjustment_to_tax_payment.BR">#REF!</definedName>
    <definedName name="Override___adjustment_to_tax_payment.WN">#REF!</definedName>
    <definedName name="Override___adjustment_to_tax_payment.WR">#REF!</definedName>
    <definedName name="Override___adjustment_to_tax_payment.WWN">#REF!</definedName>
    <definedName name="Override___Adjustment_to_Wholesale_revenue_requirement___real.ADDN1">#REF!</definedName>
    <definedName name="Override___Adjustment_to_Wholesale_revenue_requirement___real.ADDN2">#REF!</definedName>
    <definedName name="Override___Adjustment_to_Wholesale_revenue_requirement___real.BR">#REF!</definedName>
    <definedName name="Override___Adjustment_to_Wholesale_revenue_requirement___real.WN">#REF!</definedName>
    <definedName name="Override___Adjustment_to_Wholesale_revenue_requirement___real.WR">#REF!</definedName>
    <definedName name="Override___Adjustment_to_Wholesale_revenue_requirement___real.WWN">#REF!</definedName>
    <definedName name="Override___allowable_depreciation_on_capitalised_revenue___control.ADDN1">#REF!</definedName>
    <definedName name="Override___allowable_depreciation_on_capitalised_revenue___control.ADDN2">#REF!</definedName>
    <definedName name="Override___allowable_depreciation_on_capitalised_revenue___control.BR">#REF!</definedName>
    <definedName name="Override___allowable_depreciation_on_capitalised_revenue___control.WN">#REF!</definedName>
    <definedName name="Override___allowable_depreciation_on_capitalised_revenue___control.WR">#REF!</definedName>
    <definedName name="Override___allowable_depreciation_on_capitalised_revenue___control.WWN">#REF!</definedName>
    <definedName name="Override___Alternative_revenue_value___real.ADDN1">#REF!</definedName>
    <definedName name="Override___Alternative_revenue_value___real.ADDN2">#REF!</definedName>
    <definedName name="Override___Alternative_revenue_value___real.BR">#REF!</definedName>
    <definedName name="Override___Alternative_revenue_value___real.WN">#REF!</definedName>
    <definedName name="Override___Alternative_revenue_value___real.WR">#REF!</definedName>
    <definedName name="Override___Alternative_revenue_value___real.WWN">#REF!</definedName>
    <definedName name="Override___Base_revenue_for_2024_25___real.ADDN1">#REF!</definedName>
    <definedName name="Override___Base_revenue_for_2024_25___real.ADDN2">#REF!</definedName>
    <definedName name="Override___Base_revenue_for_2024_25___real.BR">#REF!</definedName>
    <definedName name="Override___Base_revenue_for_2024_25___real.WN">#REF!</definedName>
    <definedName name="Override___Base_revenue_for_2024_25___real.WR">#REF!</definedName>
    <definedName name="Override___Base_revenue_for_2024_25___real.WWN">#REF!</definedName>
    <definedName name="Override___blended_interest_rate_on_change_in_borrowings">#REF!</definedName>
    <definedName name="Override___Business__retail_total_allowed_depreciation___real">#REF!</definedName>
    <definedName name="Override___Business_Advance_Receipts_Weighting___Unmeasured">#REF!</definedName>
    <definedName name="Override___Business_Measured_income_accrual_Opening_balance___nominal">#REF!</definedName>
    <definedName name="Override___Business_measured_income_proportion_of_total_Business_income">#REF!</definedName>
    <definedName name="Override___Business_retail__Measured_income_accrual_rate">#REF!</definedName>
    <definedName name="Override___Business_retail_advance_receipts_creditor_days_measured">#REF!</definedName>
    <definedName name="Override___Business_retail_advance_receipts_creditor_days_unmeasured">#REF!</definedName>
    <definedName name="Override___Business_retail_average_cost_per_customer_in_Tariff_Band__Welsh_companies____real.1">#REF!</definedName>
    <definedName name="Override___Business_retail_average_cost_per_customer_in_Tariff_Band__Welsh_companies____real.2">#REF!</definedName>
    <definedName name="Override___Business_retail_average_cost_per_customer_in_Tariff_Band__Welsh_companies____real.3">#REF!</definedName>
    <definedName name="Override___Business_retail_margin___Override">#REF!</definedName>
    <definedName name="Override___Business_retail_revenue_adjustment___real">#REF!</definedName>
    <definedName name="Override___Business_retail_revenue_override___nominal">#REF!</definedName>
    <definedName name="Override___business_weighted_average_debtor_days">#REF!</definedName>
    <definedName name="Override___Capex_creditor_days">#REF!</definedName>
    <definedName name="Override___Capital_expenditure_on_assets_principally_used_by_business_retail___real">#REF!</definedName>
    <definedName name="Override___Capital_expenditure_on_assets_principally_used_by_residential_retail___real">#REF!</definedName>
    <definedName name="Override___Capital_expenditure_writing_down_allowance_main_rate_pool">#REF!</definedName>
    <definedName name="Override___Capital_expenditure_writing_down_allowance_main_rate_pool___first_year_rate">#REF!</definedName>
    <definedName name="Override___Capital_expenditure_writing_down_allowance_special_rate_pool">#REF!</definedName>
    <definedName name="Override___Capital_expenditure_writing_down_allowance_special_rate_pool___first_year_rate">#REF!</definedName>
    <definedName name="Override___Capital_expenditure_writing_down_allowance_structures_and_buildings_pool">#REF!</definedName>
    <definedName name="Override___Capital_expenditure_writing_down_allowance_structures_and_buildings_pool___first_year_rate">#REF!</definedName>
    <definedName name="Override___Cash_and_cash_equivalents_actual_initial_balance___control___nominal.ADDN1">#REF!</definedName>
    <definedName name="Override___Cash_and_cash_equivalents_actual_initial_balance___control___nominal.ADDN2">#REF!</definedName>
    <definedName name="Override___Cash_and_cash_equivalents_actual_initial_balance___control___nominal.BR">#REF!</definedName>
    <definedName name="Override___Cash_and_cash_equivalents_actual_initial_balance___control___nominal.WN">#REF!</definedName>
    <definedName name="Override___Cash_and_cash_equivalents_actual_initial_balance___control___nominal.WR">#REF!</definedName>
    <definedName name="Override___Cash_and_cash_equivalents_actual_initial_balance___control___nominal.WWN">#REF!</definedName>
    <definedName name="Override___cash_contributions__DB_schemes__ongoing____actual_and_forecast___control___real.ADDN1">#REF!</definedName>
    <definedName name="Override___cash_contributions__DB_schemes__ongoing____actual_and_forecast___control___real.ADDN2">#REF!</definedName>
    <definedName name="Override___cash_contributions__DB_schemes__ongoing____actual_and_forecast___control___real.BR">#REF!</definedName>
    <definedName name="Override___cash_contributions__DB_schemes__ongoing____actual_and_forecast___control___real.WN">#REF!</definedName>
    <definedName name="Override___cash_contributions__DB_schemes__ongoing____actual_and_forecast___control___real.WR">#REF!</definedName>
    <definedName name="Override___cash_contributions__DB_schemes__ongoing____actual_and_forecast___control___real.WWN">#REF!</definedName>
    <definedName name="Override___cash_interest_rate.ADDN1">#REF!</definedName>
    <definedName name="Override___cash_interest_rate.ADDN2">#REF!</definedName>
    <definedName name="Override___cash_interest_rate.BR">#REF!</definedName>
    <definedName name="Override___cash_interest_rate.WN">#REF!</definedName>
    <definedName name="Override___cash_interest_rate.WR">#REF!</definedName>
    <definedName name="Override___cash_interest_rate.WWN">#REF!</definedName>
    <definedName name="Override___Charge_for_DB_schemes___residential_retail___charge_for_DB_schemes___control___real.ADDN1">#REF!</definedName>
    <definedName name="Override___Charge_for_DB_schemes___residential_retail___charge_for_DB_schemes___control___real.ADDN2">#REF!</definedName>
    <definedName name="Override___Charge_for_DB_schemes___residential_retail___charge_for_DB_schemes___control___real.BR">#REF!</definedName>
    <definedName name="Override___Charge_for_DB_schemes___residential_retail___charge_for_DB_schemes___control___real.WN">#REF!</definedName>
    <definedName name="Override___Charge_for_DB_schemes___residential_retail___charge_for_DB_schemes___control___real.WR">#REF!</definedName>
    <definedName name="Override___Charge_for_DB_schemes___residential_retail___charge_for_DB_schemes___control___real.WWN">#REF!</definedName>
    <definedName name="Override___Consumer_price_index__including_housing_costs____Consumer_Price_Index__with_housing__for_April">#REF!</definedName>
    <definedName name="Override___Consumer_price_index__including_housing_costs____Consumer_Price_Index__with_housing__for_August">#REF!</definedName>
    <definedName name="Override___Consumer_price_index__including_housing_costs____Consumer_Price_Index__with_housing__for_December">#REF!</definedName>
    <definedName name="Override___Consumer_price_index__including_housing_costs____Consumer_Price_Index__with_housing__for_February">#REF!</definedName>
    <definedName name="Override___Consumer_price_index__including_housing_costs____Consumer_Price_Index__with_housing__for_January">#REF!</definedName>
    <definedName name="Override___Consumer_price_index__including_housing_costs____Consumer_Price_Index__with_housing__for_July">#REF!</definedName>
    <definedName name="Override___Consumer_price_index__including_housing_costs____Consumer_Price_Index__with_housing__for_June">#REF!</definedName>
    <definedName name="Override___Consumer_price_index__including_housing_costs____Consumer_Price_Index__with_housing__for_March">#REF!</definedName>
    <definedName name="Override___Consumer_price_index__including_housing_costs____Consumer_Price_Index__with_housing__for_May">#REF!</definedName>
    <definedName name="Override___Consumer_price_index__including_housing_costs____Consumer_Price_Index__with_housing__for_November">#REF!</definedName>
    <definedName name="Override___Consumer_price_index__including_housing_costs____Consumer_Price_Index__with_housing__for_November___Constant">#REF!</definedName>
    <definedName name="Override___Consumer_price_index__including_housing_costs____Consumer_Price_Index__with_housing__for_October">#REF!</definedName>
    <definedName name="Override___Consumer_price_index__including_housing_costs____Consumer_Price_Index__with_housing__for_September">#REF!</definedName>
    <definedName name="Override___Cost_to_serve_metered_dual_customers___real">#REF!</definedName>
    <definedName name="Override___Cost_to_serve_metered_sewerage_customers___real">#REF!</definedName>
    <definedName name="Override___Cost_to_serve_metered_water_customers___real">#REF!</definedName>
    <definedName name="Override___Cost_to_serve_per_unmetered_water_customers___real">#REF!</definedName>
    <definedName name="Override___Cost_to_serve_unmetered_dual_customers___real">#REF!</definedName>
    <definedName name="Override___Cost_to_serve_unmetered_sewerage_customers___real">#REF!</definedName>
    <definedName name="Override___CPI_H____2022_23___April">#REF!</definedName>
    <definedName name="Override___CPI_H____2022_23___August">#REF!</definedName>
    <definedName name="Override___CPI_H____2022_23___December">#REF!</definedName>
    <definedName name="Override___CPI_H____2022_23___February">#REF!</definedName>
    <definedName name="Override___CPI_H____2022_23___January">#REF!</definedName>
    <definedName name="Override___CPI_H____2022_23___July">#REF!</definedName>
    <definedName name="Override___CPI_H____2022_23___June">#REF!</definedName>
    <definedName name="Override___CPI_H____2022_23___March">#REF!</definedName>
    <definedName name="Override___CPI_H____2022_23___May">#REF!</definedName>
    <definedName name="Override___CPI_H____2022_23___November">#REF!</definedName>
    <definedName name="Override___CPI_H____2022_23___October">#REF!</definedName>
    <definedName name="Override___CPI_H____2022_23___September">#REF!</definedName>
    <definedName name="Override___Current_tax_liabilities___Appointee_b_f___nominal">#REF!</definedName>
    <definedName name="Override___Debtors_other___nominal">#REF!</definedName>
    <definedName name="Override___Defined_benefit_pension_deficit_recovery_per_IN13_17___real.ADDN1">#REF!</definedName>
    <definedName name="Override___Defined_benefit_pension_deficit_recovery_per_IN13_17___real.ADDN2">#REF!</definedName>
    <definedName name="Override___Defined_benefit_pension_deficit_recovery_per_IN13_17___real.BR">#REF!</definedName>
    <definedName name="Override___Defined_benefit_pension_deficit_recovery_per_IN13_17___real.WN">#REF!</definedName>
    <definedName name="Override___Defined_benefit_pension_deficit_recovery_per_IN13_17___real.WR">#REF!</definedName>
    <definedName name="Override___Defined_benefit_pension_deficit_recovery_per_IN13_17___real.WWN">#REF!</definedName>
    <definedName name="Override___Depreciation_b_f___control___active___nominal.ADDN1">#REF!</definedName>
    <definedName name="Override___Depreciation_b_f___control___active___nominal.ADDN2">#REF!</definedName>
    <definedName name="Override___Depreciation_b_f___control___active___nominal.BR">#REF!</definedName>
    <definedName name="Override___Depreciation_b_f___control___active___nominal.WN">#REF!</definedName>
    <definedName name="Override___Depreciation_b_f___control___active___nominal.WR">#REF!</definedName>
    <definedName name="Override___Depreciation_b_f___control___active___nominal.WWN">#REF!</definedName>
    <definedName name="Override___Disallowable_expenditure___Change_in_general_provisions___control___nominal.ADDN1">#REF!</definedName>
    <definedName name="Override___Disallowable_expenditure___Change_in_general_provisions___control___nominal.ADDN2">#REF!</definedName>
    <definedName name="Override___Disallowable_expenditure___Change_in_general_provisions___control___nominal.BR">#REF!</definedName>
    <definedName name="Override___Disallowable_expenditure___Change_in_general_provisions___control___nominal.WN">#REF!</definedName>
    <definedName name="Override___Disallowable_expenditure___Change_in_general_provisions___control___nominal.WR">#REF!</definedName>
    <definedName name="Override___Disallowable_expenditure___Change_in_general_provisions___control___nominal.WWN">#REF!</definedName>
    <definedName name="Override___Discount_rate_for_reprofiling_allowed_revenue.ADDN1">#REF!</definedName>
    <definedName name="Override___Discount_rate_for_reprofiling_allowed_revenue.ADDN2">#REF!</definedName>
    <definedName name="Override___Discount_rate_for_reprofiling_allowed_revenue.BR">#REF!</definedName>
    <definedName name="Override___Discount_rate_for_reprofiling_allowed_revenue.WN">#REF!</definedName>
    <definedName name="Override___Discount_rate_for_reprofiling_allowed_revenue.WR">#REF!</definedName>
    <definedName name="Override___Discount_rate_for_reprofiling_allowed_revenue.WWN">#REF!</definedName>
    <definedName name="Override___Dividend_creditors_wholesale_retail_split___business_retail___nominal">#REF!</definedName>
    <definedName name="Override___Dividend_creditors_wholesale_retail_split___Dividend_creditors___residential_retail___nominal">#REF!</definedName>
    <definedName name="Override___Expenditure___Total_residential_retail_costs___Residential_measured___Water_and_Wastewater___nominal">#REF!</definedName>
    <definedName name="Override___Expenditure___Total_residential_retail_costs___Residential_unmeasured___Water_and_Wastewater___nominal">#REF!</definedName>
    <definedName name="Override___Finance_lease_depreciation___control___nominal.ADDN1">#REF!</definedName>
    <definedName name="Override___Finance_lease_depreciation___control___nominal.ADDN2">#REF!</definedName>
    <definedName name="Override___Finance_lease_depreciation___control___nominal.BR">#REF!</definedName>
    <definedName name="Override___Finance_lease_depreciation___control___nominal.WN">#REF!</definedName>
    <definedName name="Override___Finance_lease_depreciation___control___nominal.WR">#REF!</definedName>
    <definedName name="Override___Finance_lease_depreciation___control___nominal.WWN">#REF!</definedName>
    <definedName name="Override___Fixed_asset_net_book_value_at_31_March___business_retail___nominal">#REF!</definedName>
    <definedName name="Override___Fixed_asset_net_book_value_at_31_March___residential_retail___nominal">#REF!</definedName>
    <definedName name="Override___Fixed_assets_b_f___control___active___nominal.ADDN1">#REF!</definedName>
    <definedName name="Override___Fixed_assets_b_f___control___active___nominal.ADDN2">#REF!</definedName>
    <definedName name="Override___Fixed_assets_b_f___control___active___nominal.BR">#REF!</definedName>
    <definedName name="Override___Fixed_assets_b_f___control___active___nominal.WN">#REF!</definedName>
    <definedName name="Override___Fixed_assets_b_f___control___active___nominal.WR">#REF!</definedName>
    <definedName name="Override___Fixed_assets_b_f___control___active___nominal.WWN">#REF!</definedName>
    <definedName name="Override___Grants_and_contributions___capital_expenditure___non_price_control___real.ADDN1">#REF!</definedName>
    <definedName name="Override___Grants_and_contributions___capital_expenditure___non_price_control___real.ADDN2">#REF!</definedName>
    <definedName name="Override___Grants_and_contributions___capital_expenditure___non_price_control___real.BR">#REF!</definedName>
    <definedName name="Override___Grants_and_contributions___capital_expenditure___non_price_control___real.WN">#REF!</definedName>
    <definedName name="Override___Grants_and_contributions___capital_expenditure___non_price_control___real.WR">#REF!</definedName>
    <definedName name="Override___Grants_and_contributions___capital_expenditure___non_price_control___real.WWN">#REF!</definedName>
    <definedName name="Override___Grants_and_contributions___operational_expenditure___non_price_control___real.ADDN1">#REF!</definedName>
    <definedName name="Override___Grants_and_contributions___operational_expenditure___non_price_control___real.ADDN2">#REF!</definedName>
    <definedName name="Override___Grants_and_contributions___operational_expenditure___non_price_control___real.BR">#REF!</definedName>
    <definedName name="Override___Grants_and_contributions___operational_expenditure___non_price_control___real.WN">#REF!</definedName>
    <definedName name="Override___Grants_and_contributions___operational_expenditure___non_price_control___real.WR">#REF!</definedName>
    <definedName name="Override___Grants_and_contributions___operational_expenditure___non_price_control___real.WWN">#REF!</definedName>
    <definedName name="Override___Grants_and_contributions_net_of_income_offset___capital_expenditure___price_control___real.ADDN1">#REF!</definedName>
    <definedName name="Override___Grants_and_contributions_net_of_income_offset___capital_expenditure___price_control___real.ADDN2">#REF!</definedName>
    <definedName name="Override___Grants_and_contributions_net_of_income_offset___capital_expenditure___price_control___real.BR">#REF!</definedName>
    <definedName name="Override___Grants_and_contributions_net_of_income_offset___capital_expenditure___price_control___real.WN">#REF!</definedName>
    <definedName name="Override___Grants_and_contributions_net_of_income_offset___capital_expenditure___price_control___real.WR">#REF!</definedName>
    <definedName name="Override___Grants_and_contributions_net_of_income_offset___capital_expenditure___price_control___real.WWN">#REF!</definedName>
    <definedName name="Override___Grants_and_contributions_net_of_income_offset___operational_expenditure___price_control___real.ADDN1">#REF!</definedName>
    <definedName name="Override___Grants_and_contributions_net_of_income_offset___operational_expenditure___price_control___real.ADDN2">#REF!</definedName>
    <definedName name="Override___Grants_and_contributions_net_of_income_offset___operational_expenditure___price_control___real.BR">#REF!</definedName>
    <definedName name="Override___Grants_and_contributions_net_of_income_offset___operational_expenditure___price_control___real.WN">#REF!</definedName>
    <definedName name="Override___Grants_and_contributions_net_of_income_offset___operational_expenditure___price_control___real.WR">#REF!</definedName>
    <definedName name="Override___Grants_and_contributions_net_of_income_offset___operational_expenditure___price_control___real.WWN">#REF!</definedName>
    <definedName name="Override___Gross_capital_expenditure___real_including_g_c___including_cost_sharing.ADDN1">#REF!</definedName>
    <definedName name="Override___Gross_capital_expenditure___real_including_g_c___including_cost_sharing.ADDN2">#REF!</definedName>
    <definedName name="Override___Gross_capital_expenditure___real_including_g_c___including_cost_sharing.BR">#REF!</definedName>
    <definedName name="Override___Gross_capital_expenditure___real_including_g_c___including_cost_sharing.WN">#REF!</definedName>
    <definedName name="Override___Gross_capital_expenditure___real_including_g_c___including_cost_sharing.WR">#REF!</definedName>
    <definedName name="Override___Gross_capital_expenditure___real_including_g_c___including_cost_sharing.WWN">#REF!</definedName>
    <definedName name="Override___HH_Advance_receipts_creditor_days_measured">#REF!</definedName>
    <definedName name="Override___HH_Advance_receipts_creditor_days_unmeasured">#REF!</definedName>
    <definedName name="Override___HH_Measured_income_accrual___nominal">#REF!</definedName>
    <definedName name="Override___HH_Measured_income_accrual_rate">#REF!</definedName>
    <definedName name="Override___HH_measured_trade_debtors">#REF!</definedName>
    <definedName name="Override___HH_measured_trade_receivables___net___nominal">#REF!</definedName>
    <definedName name="Override___HH_unmeasured_trade_debtors">#REF!</definedName>
    <definedName name="Override___HH_unmeasured_trade_receivables___nominal">#REF!</definedName>
    <definedName name="Override___Households_connected_for_sewerage_only___metered">#REF!</definedName>
    <definedName name="Override___Households_connected_for_sewerage_only___unmetered">#REF!</definedName>
    <definedName name="Override___Households_connected_for_water_and_sewerage___metered">#REF!</definedName>
    <definedName name="Override___Households_connected_for_water_and_sewerage___unmetered">#REF!</definedName>
    <definedName name="Override___Households_connected_for_water_only___metered">#REF!</definedName>
    <definedName name="Override___Households_connected_for_water_only___unmetered">#REF!</definedName>
    <definedName name="Override___Innovation_funding___real.ADDN1">#REF!</definedName>
    <definedName name="Override___Innovation_funding___real.ADDN2">#REF!</definedName>
    <definedName name="Override___Innovation_funding___real.BR">#REF!</definedName>
    <definedName name="Override___Innovation_funding___real.WN">#REF!</definedName>
    <definedName name="Override___Innovation_funding___real.WR">#REF!</definedName>
    <definedName name="Override___Innovation_funding___real.WWN">#REF!</definedName>
    <definedName name="Override___Interest_rate___Business___Active">#REF!</definedName>
    <definedName name="Override___interest_rate___residential">#REF!</definedName>
    <definedName name="Override___interest_rate_on_CPIH_index_linked_debt.ADDN1">#REF!</definedName>
    <definedName name="Override___interest_rate_on_CPIH_index_linked_debt.ADDN2">#REF!</definedName>
    <definedName name="Override___interest_rate_on_CPIH_index_linked_debt.BR">#REF!</definedName>
    <definedName name="Override___interest_rate_on_CPIH_index_linked_debt.WN">#REF!</definedName>
    <definedName name="Override___interest_rate_on_CPIH_index_linked_debt.WR">#REF!</definedName>
    <definedName name="Override___interest_rate_on_CPIH_index_linked_debt.WWN">#REF!</definedName>
    <definedName name="Override___interest_rate_on_fixed_rate_debt.ADDN1">#REF!</definedName>
    <definedName name="Override___interest_rate_on_fixed_rate_debt.ADDN2">#REF!</definedName>
    <definedName name="Override___interest_rate_on_fixed_rate_debt.BR">#REF!</definedName>
    <definedName name="Override___interest_rate_on_fixed_rate_debt.WN">#REF!</definedName>
    <definedName name="Override___interest_rate_on_fixed_rate_debt.WR">#REF!</definedName>
    <definedName name="Override___interest_rate_on_fixed_rate_debt.WWN">#REF!</definedName>
    <definedName name="Override___interest_rate_on_RPI_index_linked_debt.ADDN1">#REF!</definedName>
    <definedName name="Override___interest_rate_on_RPI_index_linked_debt.ADDN2">#REF!</definedName>
    <definedName name="Override___interest_rate_on_RPI_index_linked_debt.BR">#REF!</definedName>
    <definedName name="Override___interest_rate_on_RPI_index_linked_debt.WN">#REF!</definedName>
    <definedName name="Override___interest_rate_on_RPI_index_linked_debt.WR">#REF!</definedName>
    <definedName name="Override___interest_rate_on_RPI_index_linked_debt.WWN">#REF!</definedName>
    <definedName name="Override___Inventories_balance___control___nominal.ADDN1">#REF!</definedName>
    <definedName name="Override___Inventories_balance___control___nominal.ADDN2">#REF!</definedName>
    <definedName name="Override___Inventories_balance___control___nominal.BR">#REF!</definedName>
    <definedName name="Override___Inventories_balance___control___nominal.WN">#REF!</definedName>
    <definedName name="Override___Inventories_balance___control___nominal.WR">#REF!</definedName>
    <definedName name="Override___Inventories_balance___control___nominal.WWN">#REF!</definedName>
    <definedName name="Override___IRE_totex_adjustment_for_ACICR__Ofwat____real.ADDN1">#REF!</definedName>
    <definedName name="Override___IRE_totex_adjustment_for_ACICR__Ofwat____real.ADDN2">#REF!</definedName>
    <definedName name="Override___IRE_totex_adjustment_for_ACICR__Ofwat____real.BR">#REF!</definedName>
    <definedName name="Override___IRE_totex_adjustment_for_ACICR__Ofwat____real.WN">#REF!</definedName>
    <definedName name="Override___IRE_totex_adjustment_for_ACICR__Ofwat____real.WR">#REF!</definedName>
    <definedName name="Override___IRE_totex_adjustment_for_ACICR__Ofwat____real.WWN">#REF!</definedName>
    <definedName name="Override___Long_term_CPI_H__assumed_percentage_increase">#REF!</definedName>
    <definedName name="Override___Measured_charge___business.ADDN1">#REF!</definedName>
    <definedName name="Override___Measured_charge___business.ADDN2">#REF!</definedName>
    <definedName name="Override___Measured_charge___business.BR">#REF!</definedName>
    <definedName name="Override___Measured_charge___business.WN">#REF!</definedName>
    <definedName name="Override___Measured_charge___business.WR">#REF!</definedName>
    <definedName name="Override___Measured_charge___business.WWN">#REF!</definedName>
    <definedName name="Override___Measured_charge___residential.ADDN1">#REF!</definedName>
    <definedName name="Override___Measured_charge___residential.ADDN2">#REF!</definedName>
    <definedName name="Override___Measured_charge___residential.BR">#REF!</definedName>
    <definedName name="Override___Measured_charge___residential.WN">#REF!</definedName>
    <definedName name="Override___Measured_charge___residential.WR">#REF!</definedName>
    <definedName name="Override___Measured_charge___residential.WWN">#REF!</definedName>
    <definedName name="Override___Movement_in_intangible_asset_and_investments_balance___control___nominal.ADDN1">#REF!</definedName>
    <definedName name="Override___Movement_in_intangible_asset_and_investments_balance___control___nominal.ADDN2">#REF!</definedName>
    <definedName name="Override___Movement_in_intangible_asset_and_investments_balance___control___nominal.BR">#REF!</definedName>
    <definedName name="Override___Movement_in_intangible_asset_and_investments_balance___control___nominal.WN">#REF!</definedName>
    <definedName name="Override___Movement_in_intangible_asset_and_investments_balance___control___nominal.WR">#REF!</definedName>
    <definedName name="Override___Movement_in_intangible_asset_and_investments_balance___control___nominal.WWN">#REF!</definedName>
    <definedName name="Override___Movement_in_other_liabilities___control___nominal.ADDN1">#REF!</definedName>
    <definedName name="Override___Movement_in_other_liabilities___control___nominal.ADDN2">#REF!</definedName>
    <definedName name="Override___Movement_in_other_liabilities___control___nominal.BR">#REF!</definedName>
    <definedName name="Override___Movement_in_other_liabilities___control___nominal.WN">#REF!</definedName>
    <definedName name="Override___Movement_in_other_liabilities___control___nominal.WR">#REF!</definedName>
    <definedName name="Override___Movement_in_other_liabilities___control___nominal.WWN">#REF!</definedName>
    <definedName name="Override___Movement_in_provisions___control___nominal.ADDN1">#REF!</definedName>
    <definedName name="Override___Movement_in_provisions___control___nominal.ADDN2">#REF!</definedName>
    <definedName name="Override___Movement_in_provisions___control___nominal.BR">#REF!</definedName>
    <definedName name="Override___Movement_in_provisions___control___nominal.WN">#REF!</definedName>
    <definedName name="Override___Movement_in_provisions___control___nominal.WR">#REF!</definedName>
    <definedName name="Override___Movement_in_provisions___control___nominal.WWN">#REF!</definedName>
    <definedName name="Override___movement_in_trade_debtor___business___nominal">#REF!</definedName>
    <definedName name="Override___New_capital_expenditure___proportion_of_new_capital_expenditure_qualifying_for_the_main_rate_pool___control.ADDN1">#REF!</definedName>
    <definedName name="Override___New_capital_expenditure___proportion_of_new_capital_expenditure_qualifying_for_the_main_rate_pool___control.ADDN2">#REF!</definedName>
    <definedName name="Override___New_capital_expenditure___proportion_of_new_capital_expenditure_qualifying_for_the_main_rate_pool___control.BR">#REF!</definedName>
    <definedName name="Override___New_capital_expenditure___proportion_of_new_capital_expenditure_qualifying_for_the_main_rate_pool___control.WN">#REF!</definedName>
    <definedName name="Override___New_capital_expenditure___proportion_of_new_capital_expenditure_qualifying_for_the_main_rate_pool___control.WR">#REF!</definedName>
    <definedName name="Override___New_capital_expenditure___proportion_of_new_capital_expenditure_qualifying_for_the_main_rate_pool___control.WWN">#REF!</definedName>
    <definedName name="Override___New_capital_expenditure___proportion_of_new_capital_expenditure_qualifying_for_the_special_rate_pool___control.ADDN1">#REF!</definedName>
    <definedName name="Override___New_capital_expenditure___proportion_of_new_capital_expenditure_qualifying_for_the_special_rate_pool___control.ADDN2">#REF!</definedName>
    <definedName name="Override___New_capital_expenditure___proportion_of_new_capital_expenditure_qualifying_for_the_special_rate_pool___control.BR">#REF!</definedName>
    <definedName name="Override___New_capital_expenditure___proportion_of_new_capital_expenditure_qualifying_for_the_special_rate_pool___control.WN">#REF!</definedName>
    <definedName name="Override___New_capital_expenditure___proportion_of_new_capital_expenditure_qualifying_for_the_special_rate_pool___control.WR">#REF!</definedName>
    <definedName name="Override___New_capital_expenditure___proportion_of_new_capital_expenditure_qualifying_for_the_special_rate_pool___control.WWN">#REF!</definedName>
    <definedName name="Override___New_capital_expenditure___proportion_of_new_capital_expenditure_qualifying_for_the_structures_and_buildings_pool___control.ADDN1">#REF!</definedName>
    <definedName name="Override___New_capital_expenditure___proportion_of_new_capital_expenditure_qualifying_for_the_structures_and_buildings_pool___control.ADDN2">#REF!</definedName>
    <definedName name="Override___New_capital_expenditure___proportion_of_new_capital_expenditure_qualifying_for_the_structures_and_buildings_pool___control.BR">#REF!</definedName>
    <definedName name="Override___New_capital_expenditure___proportion_of_new_capital_expenditure_qualifying_for_the_structures_and_buildings_pool___control.WN">#REF!</definedName>
    <definedName name="Override___New_capital_expenditure___proportion_of_new_capital_expenditure_qualifying_for_the_structures_and_buildings_pool___control.WR">#REF!</definedName>
    <definedName name="Override___New_capital_expenditure___proportion_of_new_capital_expenditure_qualifying_for_the_structures_and_buildings_pool___control.WWN">#REF!</definedName>
    <definedName name="Override___Non_price_control_income___principal_services___real.ADDN1">#REF!</definedName>
    <definedName name="Override___Non_price_control_income___principal_services___real.ADDN2">#REF!</definedName>
    <definedName name="Override___Non_price_control_income___principal_services___real.BR">#REF!</definedName>
    <definedName name="Override___Non_price_control_income___principal_services___real.WN">#REF!</definedName>
    <definedName name="Override___Non_price_control_income___principal_services___real.WR">#REF!</definedName>
    <definedName name="Override___Non_price_control_income___principal_services___real.WWN">#REF!</definedName>
    <definedName name="Override___Non_price_control_income___third_party_services___Bulk_supplies___contract_not_qualifying_for_water_trading_incentives___signed_before_1_April_2020___real.ADDN1">#REF!</definedName>
    <definedName name="Override___Non_price_control_income___third_party_services___Bulk_supplies___contract_not_qualifying_for_water_trading_incentives___signed_before_1_April_2020___real.ADDN2">#REF!</definedName>
    <definedName name="Override___Non_price_control_income___third_party_services___Bulk_supplies___contract_not_qualifying_for_water_trading_incentives___signed_before_1_April_2020___real.BR">#REF!</definedName>
    <definedName name="Override___Non_price_control_income___third_party_services___Bulk_supplies___contract_not_qualifying_for_water_trading_incentives___signed_before_1_April_2020___real.WN">#REF!</definedName>
    <definedName name="Override___Non_price_control_income___third_party_services___Bulk_supplies___contract_not_qualifying_for_water_trading_incentives___signed_before_1_April_2020___real.WR">#REF!</definedName>
    <definedName name="Override___Non_price_control_income___third_party_services___Bulk_supplies___contract_not_qualifying_for_water_trading_incentives___signed_before_1_April_2020___real.WWN">#REF!</definedName>
    <definedName name="Override___Non_price_control_income___third_party_services___Bulk_supplies___contract_qualifying_for_water_trading_incentives___on_or_after_1_April_2020___real.ADDN1">#REF!</definedName>
    <definedName name="Override___Non_price_control_income___third_party_services___Bulk_supplies___contract_qualifying_for_water_trading_incentives___on_or_after_1_April_2020___real.ADDN2">#REF!</definedName>
    <definedName name="Override___Non_price_control_income___third_party_services___Bulk_supplies___contract_qualifying_for_water_trading_incentives___on_or_after_1_April_2020___real.BR">#REF!</definedName>
    <definedName name="Override___Non_price_control_income___third_party_services___Bulk_supplies___contract_qualifying_for_water_trading_incentives___on_or_after_1_April_2020___real.WN">#REF!</definedName>
    <definedName name="Override___Non_price_control_income___third_party_services___Bulk_supplies___contract_qualifying_for_water_trading_incentives___on_or_after_1_April_2020___real.WR">#REF!</definedName>
    <definedName name="Override___Non_price_control_income___third_party_services___Bulk_supplies___contract_qualifying_for_water_trading_incentives___on_or_after_1_April_2020___real.WWN">#REF!</definedName>
    <definedName name="Override___Non_price_control_income___third_party_services___Bulk_supplies___General___real.ADDN1">#REF!</definedName>
    <definedName name="Override___Non_price_control_income___third_party_services___Bulk_supplies___General___real.ADDN2">#REF!</definedName>
    <definedName name="Override___Non_price_control_income___third_party_services___Bulk_supplies___General___real.BR">#REF!</definedName>
    <definedName name="Override___Non_price_control_income___third_party_services___Bulk_supplies___General___real.WN">#REF!</definedName>
    <definedName name="Override___Non_price_control_income___third_party_services___Bulk_supplies___General___real.WR">#REF!</definedName>
    <definedName name="Override___Non_price_control_income___third_party_services___Bulk_supplies___General___real.WWN">#REF!</definedName>
    <definedName name="Override___Non_price_control_income___third_party_services___other___real.ADDN1">#REF!</definedName>
    <definedName name="Override___Non_price_control_income___third_party_services___other___real.ADDN2">#REF!</definedName>
    <definedName name="Override___Non_price_control_income___third_party_services___other___real.BR">#REF!</definedName>
    <definedName name="Override___Non_price_control_income___third_party_services___other___real.WN">#REF!</definedName>
    <definedName name="Override___Non_price_control_income___third_party_services___other___real.WR">#REF!</definedName>
    <definedName name="Override___Non_price_control_income___third_party_services___other___real.WWN">#REF!</definedName>
    <definedName name="Override___Notional_target_gearing___control.ADDN1">#REF!</definedName>
    <definedName name="Override___Notional_target_gearing___control.ADDN2">#REF!</definedName>
    <definedName name="Override___Notional_target_gearing___control.BR">#REF!</definedName>
    <definedName name="Override___Notional_target_gearing___control.WN">#REF!</definedName>
    <definedName name="Override___Notional_target_gearing___control.WR">#REF!</definedName>
    <definedName name="Override___Notional_target_gearing___control.WWN">#REF!</definedName>
    <definedName name="Override___opening_business_debtors_measured___nominal">#REF!</definedName>
    <definedName name="Override___opening_business_debtors_unmeasured_nominal">#REF!</definedName>
    <definedName name="Override___Opening_business_retail__unmeasured_advance_receipts___nominal">#REF!</definedName>
    <definedName name="Override___Opening_business_retail_measured_advance_receipts___nominal">#REF!</definedName>
    <definedName name="Override___Opening_Called_up_share_capital_balance___control___nominal.ADDN1">#REF!</definedName>
    <definedName name="Override___Opening_Called_up_share_capital_balance___control___nominal.ADDN2">#REF!</definedName>
    <definedName name="Override___Opening_Called_up_share_capital_balance___control___nominal.BR">#REF!</definedName>
    <definedName name="Override___Opening_Called_up_share_capital_balance___control___nominal.WN">#REF!</definedName>
    <definedName name="Override___Opening_Called_up_share_capital_balance___control___nominal.WR">#REF!</definedName>
    <definedName name="Override___Opening_Called_up_share_capital_balance___control___nominal.WWN">#REF!</definedName>
    <definedName name="Override___Opening_Capex_creditors_balance___control___nominal.ADDN1">#REF!</definedName>
    <definedName name="Override___Opening_Capex_creditors_balance___control___nominal.ADDN2">#REF!</definedName>
    <definedName name="Override___Opening_Capex_creditors_balance___control___nominal.BR">#REF!</definedName>
    <definedName name="Override___Opening_Capex_creditors_balance___control___nominal.WN">#REF!</definedName>
    <definedName name="Override___Opening_Capex_creditors_balance___control___nominal.WR">#REF!</definedName>
    <definedName name="Override___Opening_Capex_creditors_balance___control___nominal.WWN">#REF!</definedName>
    <definedName name="Override___Opening_Capital_allowance_balance___main_rate_pool___Capital_expenditure___control___nominal.ADDN1">#REF!</definedName>
    <definedName name="Override___Opening_Capital_allowance_balance___main_rate_pool___Capital_expenditure___control___nominal.ADDN2">#REF!</definedName>
    <definedName name="Override___Opening_Capital_allowance_balance___main_rate_pool___Capital_expenditure___control___nominal.BR">#REF!</definedName>
    <definedName name="Override___Opening_Capital_allowance_balance___main_rate_pool___Capital_expenditure___control___nominal.WN">#REF!</definedName>
    <definedName name="Override___Opening_Capital_allowance_balance___main_rate_pool___Capital_expenditure___control___nominal.WR">#REF!</definedName>
    <definedName name="Override___Opening_Capital_allowance_balance___main_rate_pool___Capital_expenditure___control___nominal.WWN">#REF!</definedName>
    <definedName name="Override___Opening_Capital_allowance_balance___special_rate_pool___Capital_expenditure___control___nominal.ADDN1">#REF!</definedName>
    <definedName name="Override___Opening_Capital_allowance_balance___special_rate_pool___Capital_expenditure___control___nominal.ADDN2">#REF!</definedName>
    <definedName name="Override___Opening_Capital_allowance_balance___special_rate_pool___Capital_expenditure___control___nominal.BR">#REF!</definedName>
    <definedName name="Override___Opening_Capital_allowance_balance___special_rate_pool___Capital_expenditure___control___nominal.WN">#REF!</definedName>
    <definedName name="Override___Opening_Capital_allowance_balance___special_rate_pool___Capital_expenditure___control___nominal.WR">#REF!</definedName>
    <definedName name="Override___Opening_Capital_allowance_balance___special_rate_pool___Capital_expenditure___control___nominal.WWN">#REF!</definedName>
    <definedName name="Override___Opening_Capital_allowance_balance___structures_and_buildings_pool___Capital_expenditure___control___nominal.ADDN1">#REF!</definedName>
    <definedName name="Override___Opening_Capital_allowance_balance___structures_and_buildings_pool___Capital_expenditure___control___nominal.ADDN2">#REF!</definedName>
    <definedName name="Override___Opening_Capital_allowance_balance___structures_and_buildings_pool___Capital_expenditure___control___nominal.BR">#REF!</definedName>
    <definedName name="Override___Opening_Capital_allowance_balance___structures_and_buildings_pool___Capital_expenditure___control___nominal.WN">#REF!</definedName>
    <definedName name="Override___Opening_Capital_allowance_balance___structures_and_buildings_pool___Capital_expenditure___control___nominal.WR">#REF!</definedName>
    <definedName name="Override___Opening_Capital_allowance_balance___structures_and_buildings_pool___Capital_expenditure___control___nominal.WWN">#REF!</definedName>
    <definedName name="Override___opening_current_tax_liabilities___control___nominal.ADDN1">#REF!</definedName>
    <definedName name="Override___opening_current_tax_liabilities___control___nominal.ADDN2">#REF!</definedName>
    <definedName name="Override___opening_current_tax_liabilities___control___nominal.BR">#REF!</definedName>
    <definedName name="Override___opening_current_tax_liabilities___control___nominal.WN">#REF!</definedName>
    <definedName name="Override___opening_current_tax_liabilities___control___nominal.WR">#REF!</definedName>
    <definedName name="Override___opening_current_tax_liabilities___control___nominal.WWN">#REF!</definedName>
    <definedName name="Override___opening_deferred_tax_balance___control___nominal.ADDN1">#REF!</definedName>
    <definedName name="Override___opening_deferred_tax_balance___control___nominal.ADDN2">#REF!</definedName>
    <definedName name="Override___opening_deferred_tax_balance___control___nominal.BR">#REF!</definedName>
    <definedName name="Override___opening_deferred_tax_balance___control___nominal.WN">#REF!</definedName>
    <definedName name="Override___opening_deferred_tax_balance___control___nominal.WR">#REF!</definedName>
    <definedName name="Override___opening_deferred_tax_balance___control___nominal.WWN">#REF!</definedName>
    <definedName name="Override___opening_dividend_cashflow_balance___control___nominal.ADDN1">#REF!</definedName>
    <definedName name="Override___opening_dividend_cashflow_balance___control___nominal.ADDN2">#REF!</definedName>
    <definedName name="Override___opening_dividend_cashflow_balance___control___nominal.BR">#REF!</definedName>
    <definedName name="Override___opening_dividend_cashflow_balance___control___nominal.WN">#REF!</definedName>
    <definedName name="Override___opening_dividend_cashflow_balance___control___nominal.WR">#REF!</definedName>
    <definedName name="Override___opening_dividend_cashflow_balance___control___nominal.WWN">#REF!</definedName>
    <definedName name="Override___Opening_Dividend_creditors_balance___control___nominal.ADDN1">#REF!</definedName>
    <definedName name="Override___Opening_Dividend_creditors_balance___control___nominal.ADDN2">#REF!</definedName>
    <definedName name="Override___Opening_Dividend_creditors_balance___control___nominal.BR">#REF!</definedName>
    <definedName name="Override___Opening_Dividend_creditors_balance___control___nominal.WN">#REF!</definedName>
    <definedName name="Override___Opening_Dividend_creditors_balance___control___nominal.WR">#REF!</definedName>
    <definedName name="Override___Opening_Dividend_creditors_balance___control___nominal.WWN">#REF!</definedName>
    <definedName name="Override___Opening_household_measured_advance_receipts___nominal">#REF!</definedName>
    <definedName name="Override___Opening_household_unmeasured_advance_receipts___nominal">#REF!</definedName>
    <definedName name="Override___opening_intangible_asset_and_investments_balance___control___nominal.ADDN1">#REF!</definedName>
    <definedName name="Override___opening_intangible_asset_and_investments_balance___control___nominal.ADDN2">#REF!</definedName>
    <definedName name="Override___opening_intangible_asset_and_investments_balance___control___nominal.BR">#REF!</definedName>
    <definedName name="Override___opening_intangible_asset_and_investments_balance___control___nominal.WN">#REF!</definedName>
    <definedName name="Override___opening_intangible_asset_and_investments_balance___control___nominal.WR">#REF!</definedName>
    <definedName name="Override___opening_intangible_asset_and_investments_balance___control___nominal.WWN">#REF!</definedName>
    <definedName name="Override___Opening_Non_distributable_reserves_balance___control___nominal.ADDN1">#REF!</definedName>
    <definedName name="Override___Opening_Non_distributable_reserves_balance___control___nominal.ADDN2">#REF!</definedName>
    <definedName name="Override___Opening_Non_distributable_reserves_balance___control___nominal.BR">#REF!</definedName>
    <definedName name="Override___Opening_Non_distributable_reserves_balance___control___nominal.WN">#REF!</definedName>
    <definedName name="Override___Opening_Non_distributable_reserves_balance___control___nominal.WR">#REF!</definedName>
    <definedName name="Override___Opening_Non_distributable_reserves_balance___control___nominal.WWN">#REF!</definedName>
    <definedName name="Override___Opening_Other_creditors_balance___control___nominal.ADDN1">#REF!</definedName>
    <definedName name="Override___Opening_Other_creditors_balance___control___nominal.ADDN2">#REF!</definedName>
    <definedName name="Override___Opening_Other_creditors_balance___control___nominal.BR">#REF!</definedName>
    <definedName name="Override___Opening_Other_creditors_balance___control___nominal.WN">#REF!</definedName>
    <definedName name="Override___Opening_Other_creditors_balance___control___nominal.WR">#REF!</definedName>
    <definedName name="Override___Opening_Other_creditors_balance___control___nominal.WWN">#REF!</definedName>
    <definedName name="Override___Opening_Other_debtors_balance___control___nominal.ADDN1">#REF!</definedName>
    <definedName name="Override___Opening_Other_debtors_balance___control___nominal.ADDN2">#REF!</definedName>
    <definedName name="Override___Opening_Other_debtors_balance___control___nominal.BR">#REF!</definedName>
    <definedName name="Override___Opening_Other_debtors_balance___control___nominal.WN">#REF!</definedName>
    <definedName name="Override___Opening_Other_debtors_balance___control___nominal.WR">#REF!</definedName>
    <definedName name="Override___Opening_Other_debtors_balance___control___nominal.WWN">#REF!</definedName>
    <definedName name="Override___Opening_Other_liabilities_balance___control___nominal.ADDN1">#REF!</definedName>
    <definedName name="Override___Opening_Other_liabilities_balance___control___nominal.ADDN2">#REF!</definedName>
    <definedName name="Override___Opening_Other_liabilities_balance___control___nominal.BR">#REF!</definedName>
    <definedName name="Override___Opening_Other_liabilities_balance___control___nominal.WN">#REF!</definedName>
    <definedName name="Override___Opening_Other_liabilities_balance___control___nominal.WR">#REF!</definedName>
    <definedName name="Override___Opening_Other_liabilities_balance___control___nominal.WWN">#REF!</definedName>
    <definedName name="Override___Opening_Provisions_balance___control___nominal.ADDN1">#REF!</definedName>
    <definedName name="Override___Opening_Provisions_balance___control___nominal.ADDN2">#REF!</definedName>
    <definedName name="Override___Opening_Provisions_balance___control___nominal.BR">#REF!</definedName>
    <definedName name="Override___Opening_Provisions_balance___control___nominal.WN">#REF!</definedName>
    <definedName name="Override___Opening_Provisions_balance___control___nominal.WR">#REF!</definedName>
    <definedName name="Override___Opening_Provisions_balance___control___nominal.WWN">#REF!</definedName>
    <definedName name="Override___Opening_retained_cash_balance___Business___nominal">#REF!</definedName>
    <definedName name="Override___Opening_retained_cash_balance___Residential___nominal">#REF!</definedName>
    <definedName name="Override___Opening_retained_earnings_balance___Business___nominal">#REF!</definedName>
    <definedName name="Override___opening_retained_earnings_balance___control___nominal.ADDN1">#REF!</definedName>
    <definedName name="Override___opening_retained_earnings_balance___control___nominal.ADDN2">#REF!</definedName>
    <definedName name="Override___opening_retained_earnings_balance___control___nominal.BR">#REF!</definedName>
    <definedName name="Override___opening_retained_earnings_balance___control___nominal.WN">#REF!</definedName>
    <definedName name="Override___opening_retained_earnings_balance___control___nominal.WR">#REF!</definedName>
    <definedName name="Override___opening_retained_earnings_balance___control___nominal.WWN">#REF!</definedName>
    <definedName name="Override___Opening_Retirement_benefit_asset____liabilities__balance___control___nominal.ADDN1">#REF!</definedName>
    <definedName name="Override___Opening_Retirement_benefit_asset____liabilities__balance___control___nominal.ADDN2">#REF!</definedName>
    <definedName name="Override___Opening_Retirement_benefit_asset____liabilities__balance___control___nominal.BR">#REF!</definedName>
    <definedName name="Override___Opening_Retirement_benefit_asset____liabilities__balance___control___nominal.WN">#REF!</definedName>
    <definedName name="Override___Opening_Retirement_benefit_asset____liabilities__balance___control___nominal.WR">#REF!</definedName>
    <definedName name="Override___Opening_Retirement_benefit_asset____liabilities__balance___control___nominal.WWN">#REF!</definedName>
    <definedName name="Override___opening_tax_loss_balance___wholesale.ADDN1">#REF!</definedName>
    <definedName name="Override___opening_tax_loss_balance___wholesale.ADDN2">#REF!</definedName>
    <definedName name="Override___opening_tax_loss_balance___wholesale.BR">#REF!</definedName>
    <definedName name="Override___opening_tax_loss_balance___wholesale.WN">#REF!</definedName>
    <definedName name="Override___opening_tax_loss_balance___wholesale.WR">#REF!</definedName>
    <definedName name="Override___opening_tax_loss_balance___wholesale.WWN">#REF!</definedName>
    <definedName name="Override___Opening_trade_and_other_payables___Wholesale_creditors___business_retail___nominal">#REF!</definedName>
    <definedName name="Override___Opening_Trade_creditors_balance___control___nominal.ADDN1">#REF!</definedName>
    <definedName name="Override___Opening_Trade_creditors_balance___control___nominal.ADDN2">#REF!</definedName>
    <definedName name="Override___Opening_Trade_creditors_balance___control___nominal.BR">#REF!</definedName>
    <definedName name="Override___Opening_Trade_creditors_balance___control___nominal.WN">#REF!</definedName>
    <definedName name="Override___Opening_Trade_creditors_balance___control___nominal.WR">#REF!</definedName>
    <definedName name="Override___Opening_Trade_creditors_balance___control___nominal.WWN">#REF!</definedName>
    <definedName name="Override___Opening_Trade_debtors_balance___control___nominal.ADDN1">#REF!</definedName>
    <definedName name="Override___Opening_Trade_debtors_balance___control___nominal.ADDN2">#REF!</definedName>
    <definedName name="Override___Opening_Trade_debtors_balance___control___nominal.BR">#REF!</definedName>
    <definedName name="Override___Opening_Trade_debtors_balance___control___nominal.WN">#REF!</definedName>
    <definedName name="Override___Opening_Trade_debtors_balance___control___nominal.WR">#REF!</definedName>
    <definedName name="Override___Opening_Trade_debtors_balance___control___nominal.WWN">#REF!</definedName>
    <definedName name="Override___operating_costs_associated_with_equity_issuance___real.ADDN1">#REF!</definedName>
    <definedName name="Override___operating_costs_associated_with_equity_issuance___real.ADDN2">#REF!</definedName>
    <definedName name="Override___operating_costs_associated_with_equity_issuance___real.BR">#REF!</definedName>
    <definedName name="Override___operating_costs_associated_with_equity_issuance___real.WN">#REF!</definedName>
    <definedName name="Override___operating_costs_associated_with_equity_issuance___real.WR">#REF!</definedName>
    <definedName name="Override___operating_costs_associated_with_equity_issuance___real.WWN">#REF!</definedName>
    <definedName name="Override___Ordinary_dividend_override___nominal">#REF!</definedName>
    <definedName name="Override___Ordinary_shares_issued___control___nominal.ADDN1">#REF!</definedName>
    <definedName name="Override___Ordinary_shares_issued___control___nominal.ADDN2">#REF!</definedName>
    <definedName name="Override___Ordinary_shares_issued___control___nominal.BR">#REF!</definedName>
    <definedName name="Override___Ordinary_shares_issued___control___nominal.WN">#REF!</definedName>
    <definedName name="Override___Ordinary_shares_issued___control___nominal.WR">#REF!</definedName>
    <definedName name="Override___Ordinary_shares_issued___control___nominal.WWN">#REF!</definedName>
    <definedName name="Override___Other_adjustments_to_taxable_profits___control___nominal.ADDN1">#REF!</definedName>
    <definedName name="Override___Other_adjustments_to_taxable_profits___control___nominal.ADDN2">#REF!</definedName>
    <definedName name="Override___Other_adjustments_to_taxable_profits___control___nominal.BR">#REF!</definedName>
    <definedName name="Override___Other_adjustments_to_taxable_profits___control___nominal.WN">#REF!</definedName>
    <definedName name="Override___Other_adjustments_to_taxable_profits___control___nominal.WR">#REF!</definedName>
    <definedName name="Override___Other_adjustments_to_taxable_profits___control___nominal.WWN">#REF!</definedName>
    <definedName name="Override___Other_creditors_target_balance___control___nominal.ADDN1">#REF!</definedName>
    <definedName name="Override___Other_creditors_target_balance___control___nominal.ADDN2">#REF!</definedName>
    <definedName name="Override___Other_creditors_target_balance___control___nominal.BR">#REF!</definedName>
    <definedName name="Override___Other_creditors_target_balance___control___nominal.WN">#REF!</definedName>
    <definedName name="Override___Other_creditors_target_balance___control___nominal.WR">#REF!</definedName>
    <definedName name="Override___Other_creditors_target_balance___control___nominal.WWN">#REF!</definedName>
    <definedName name="Override___other_debtors_target_balance___control___nominal.ADDN1">#REF!</definedName>
    <definedName name="Override___other_debtors_target_balance___control___nominal.ADDN2">#REF!</definedName>
    <definedName name="Override___other_debtors_target_balance___control___nominal.BR">#REF!</definedName>
    <definedName name="Override___other_debtors_target_balance___control___nominal.WN">#REF!</definedName>
    <definedName name="Override___other_debtors_target_balance___control___nominal.WR">#REF!</definedName>
    <definedName name="Override___other_debtors_target_balance___control___nominal.WWN">#REF!</definedName>
    <definedName name="Override___Other_operating_income___real.ADDN1">#REF!</definedName>
    <definedName name="Override___Other_operating_income___real.ADDN2">#REF!</definedName>
    <definedName name="Override___Other_operating_income___real.BR">#REF!</definedName>
    <definedName name="Override___Other_operating_income___real.WN">#REF!</definedName>
    <definedName name="Override___Other_operating_income___real.WR">#REF!</definedName>
    <definedName name="Override___Other_operating_income___real.WWN">#REF!</definedName>
    <definedName name="Override___Other_price_control_income___Third_party_revenue___real.ADDN1">#REF!</definedName>
    <definedName name="Override___Other_price_control_income___Third_party_revenue___real.ADDN2">#REF!</definedName>
    <definedName name="Override___Other_price_control_income___Third_party_revenue___real.BR">#REF!</definedName>
    <definedName name="Override___Other_price_control_income___Third_party_revenue___real.WN">#REF!</definedName>
    <definedName name="Override___Other_price_control_income___Third_party_revenue___real.WR">#REF!</definedName>
    <definedName name="Override___Other_price_control_income___Third_party_revenue___real.WWN">#REF!</definedName>
    <definedName name="Override___Other_taxable_income___Amortisation_on_grants_and_contributions___control___nominal.ADDN1">#REF!</definedName>
    <definedName name="Override___Other_taxable_income___Amortisation_on_grants_and_contributions___control___nominal.ADDN2">#REF!</definedName>
    <definedName name="Override___Other_taxable_income___Amortisation_on_grants_and_contributions___control___nominal.BR">#REF!</definedName>
    <definedName name="Override___Other_taxable_income___Amortisation_on_grants_and_contributions___control___nominal.WN">#REF!</definedName>
    <definedName name="Override___Other_taxable_income___Amortisation_on_grants_and_contributions___control___nominal.WR">#REF!</definedName>
    <definedName name="Override___Other_taxable_income___Amortisation_on_grants_and_contributions___control___nominal.WWN">#REF!</definedName>
    <definedName name="Override___Other_taxable_income___Grants_and_contributions_taxable_on_receipt___control___nominal.ADDN1">#REF!</definedName>
    <definedName name="Override___Other_taxable_income___Grants_and_contributions_taxable_on_receipt___control___nominal.ADDN2">#REF!</definedName>
    <definedName name="Override___Other_taxable_income___Grants_and_contributions_taxable_on_receipt___control___nominal.BR">#REF!</definedName>
    <definedName name="Override___Other_taxable_income___Grants_and_contributions_taxable_on_receipt___control___nominal.WN">#REF!</definedName>
    <definedName name="Override___Other_taxable_income___Grants_and_contributions_taxable_on_receipt___control___nominal.WR">#REF!</definedName>
    <definedName name="Override___Other_taxable_income___Grants_and_contributions_taxable_on_receipt___control___nominal.WWN">#REF!</definedName>
    <definedName name="Override___P_L_expenditure_not_allowable_as_a_deduction_from_taxable_trading_profits___control___nominal.ADDN1">#REF!</definedName>
    <definedName name="Override___P_L_expenditure_not_allowable_as_a_deduction_from_taxable_trading_profits___control___nominal.ADDN2">#REF!</definedName>
    <definedName name="Override___P_L_expenditure_not_allowable_as_a_deduction_from_taxable_trading_profits___control___nominal.BR">#REF!</definedName>
    <definedName name="Override___P_L_expenditure_not_allowable_as_a_deduction_from_taxable_trading_profits___control___nominal.WN">#REF!</definedName>
    <definedName name="Override___P_L_expenditure_not_allowable_as_a_deduction_from_taxable_trading_profits___control___nominal.WR">#REF!</definedName>
    <definedName name="Override___P_L_expenditure_not_allowable_as_a_deduction_from_taxable_trading_profits___control___nominal.WWN">#REF!</definedName>
    <definedName name="Override___P_L_expenditure_relating_to_renewals_not_allowable_as_a_deduction_from_taxable_trading_profits___control___nominal.ADDN1">#REF!</definedName>
    <definedName name="Override___P_L_expenditure_relating_to_renewals_not_allowable_as_a_deduction_from_taxable_trading_profits___control___nominal.ADDN2">#REF!</definedName>
    <definedName name="Override___P_L_expenditure_relating_to_renewals_not_allowable_as_a_deduction_from_taxable_trading_profits___control___nominal.BR">#REF!</definedName>
    <definedName name="Override___P_L_expenditure_relating_to_renewals_not_allowable_as_a_deduction_from_taxable_trading_profits___control___nominal.WN">#REF!</definedName>
    <definedName name="Override___P_L_expenditure_relating_to_renewals_not_allowable_as_a_deduction_from_taxable_trading_profits___control___nominal.WR">#REF!</definedName>
    <definedName name="Override___P_L_expenditure_relating_to_renewals_not_allowable_as_a_deduction_from_taxable_trading_profits___control___nominal.WWN">#REF!</definedName>
    <definedName name="Override___PAYG_Rate___Total_PAYG_rate.ADDN1">#REF!</definedName>
    <definedName name="Override___PAYG_Rate___Total_PAYG_rate.ADDN2">#REF!</definedName>
    <definedName name="Override___PAYG_Rate___Total_PAYG_rate.BR">#REF!</definedName>
    <definedName name="Override___PAYG_Rate___Total_PAYG_rate.WN">#REF!</definedName>
    <definedName name="Override___PAYG_Rate___Total_PAYG_rate.WR">#REF!</definedName>
    <definedName name="Override___PAYG_Rate___Total_PAYG_rate.WWN">#REF!</definedName>
    <definedName name="Override___Percentage_retail_earnings_distributed_as_dividends">#REF!</definedName>
    <definedName name="Override___Post_financeability_adjustments_eligible_for_tax_uplift___real.ADDN1">#REF!</definedName>
    <definedName name="Override___Post_financeability_adjustments_eligible_for_tax_uplift___real.ADDN2">#REF!</definedName>
    <definedName name="Override___Post_financeability_adjustments_eligible_for_tax_uplift___real.BR">#REF!</definedName>
    <definedName name="Override___Post_financeability_adjustments_eligible_for_tax_uplift___real.WN">#REF!</definedName>
    <definedName name="Override___Post_financeability_adjustments_eligible_for_tax_uplift___real.WR">#REF!</definedName>
    <definedName name="Override___Post_financeability_adjustments_eligible_for_tax_uplift___real.WWN">#REF!</definedName>
    <definedName name="Override___Post_financeability_adjustments_not_eligible_for_tax_uplift___real.ADDN1">#REF!</definedName>
    <definedName name="Override___Post_financeability_adjustments_not_eligible_for_tax_uplift___real.ADDN2">#REF!</definedName>
    <definedName name="Override___Post_financeability_adjustments_not_eligible_for_tax_uplift___real.BR">#REF!</definedName>
    <definedName name="Override___Post_financeability_adjustments_not_eligible_for_tax_uplift___real.WN">#REF!</definedName>
    <definedName name="Override___Post_financeability_adjustments_not_eligible_for_tax_uplift___real.WR">#REF!</definedName>
    <definedName name="Override___Post_financeability_adjustments_not_eligible_for_tax_uplift___real.WWN">#REF!</definedName>
    <definedName name="Override___Pre_2020_RCV_opening_balance___real.ADDN1">#REF!</definedName>
    <definedName name="Override___Pre_2020_RCV_opening_balance___real.ADDN2">#REF!</definedName>
    <definedName name="Override___Pre_2020_RCV_opening_balance___real.BR">#REF!</definedName>
    <definedName name="Override___Pre_2020_RCV_opening_balance___real.WN">#REF!</definedName>
    <definedName name="Override___Pre_2020_RCV_opening_balance___real.WR">#REF!</definedName>
    <definedName name="Override___Pre_2020_RCV_opening_balance___real.WWN">#REF!</definedName>
    <definedName name="Override___Pre_2025_RCV_Run_off_rate.ADDN1">#REF!</definedName>
    <definedName name="Override___Pre_2025_RCV_Run_off_rate.ADDN2">#REF!</definedName>
    <definedName name="Override___Pre_2025_RCV_Run_off_rate.BR">#REF!</definedName>
    <definedName name="Override___Pre_2025_RCV_Run_off_rate.WN">#REF!</definedName>
    <definedName name="Override___Pre_2025_RCV_Run_off_rate.WR">#REF!</definedName>
    <definedName name="Override___Pre_2025_RCV_Run_off_rate.WWN">#REF!</definedName>
    <definedName name="Override___Price_control_income___third_party_services___Rechargeable_works___real.ADDN1">#REF!</definedName>
    <definedName name="Override___Price_control_income___third_party_services___Rechargeable_works___real.ADDN2">#REF!</definedName>
    <definedName name="Override___Price_control_income___third_party_services___Rechargeable_works___real.BR">#REF!</definedName>
    <definedName name="Override___Price_control_income___third_party_services___Rechargeable_works___real.WN">#REF!</definedName>
    <definedName name="Override___Price_control_income___third_party_services___Rechargeable_works___real.WR">#REF!</definedName>
    <definedName name="Override___Price_control_income___third_party_services___Rechargeable_works___real.WWN">#REF!</definedName>
    <definedName name="Override___Prior_period_company_residential_apportionment">#REF!</definedName>
    <definedName name="Override___Proportion_of_capital_expenditure_qualifying_for_high_level_deduction_main_rate_pool.ADDN1">#REF!</definedName>
    <definedName name="Override___Proportion_of_capital_expenditure_qualifying_for_high_level_deduction_main_rate_pool.ADDN2">#REF!</definedName>
    <definedName name="Override___Proportion_of_capital_expenditure_qualifying_for_high_level_deduction_main_rate_pool.BR">#REF!</definedName>
    <definedName name="Override___Proportion_of_capital_expenditure_qualifying_for_high_level_deduction_main_rate_pool.WN">#REF!</definedName>
    <definedName name="Override___Proportion_of_capital_expenditure_qualifying_for_high_level_deduction_main_rate_pool.WR">#REF!</definedName>
    <definedName name="Override___Proportion_of_capital_expenditure_qualifying_for_high_level_deduction_main_rate_pool.WWN">#REF!</definedName>
    <definedName name="Override___Proportion_of_capitalised_revenue_expenditure__infra___non_infra_.ADDN1">#REF!</definedName>
    <definedName name="Override___Proportion_of_capitalised_revenue_expenditure__infra___non_infra_.ADDN2">#REF!</definedName>
    <definedName name="Override___Proportion_of_capitalised_revenue_expenditure__infra___non_infra_.BR">#REF!</definedName>
    <definedName name="Override___Proportion_of_capitalised_revenue_expenditure__infra___non_infra_.WN">#REF!</definedName>
    <definedName name="Override___Proportion_of_capitalised_revenue_expenditure__infra___non_infra_.WR">#REF!</definedName>
    <definedName name="Override___Proportion_of_capitalised_revenue_expenditure__infra___non_infra_.WWN">#REF!</definedName>
    <definedName name="Override___proportion_of_new_capital_expenditure_not_qualifying_for_capital_allowance_deductions.ADDN1">#REF!</definedName>
    <definedName name="Override___proportion_of_new_capital_expenditure_not_qualifying_for_capital_allowance_deductions.ADDN2">#REF!</definedName>
    <definedName name="Override___proportion_of_new_capital_expenditure_not_qualifying_for_capital_allowance_deductions.BR">#REF!</definedName>
    <definedName name="Override___proportion_of_new_capital_expenditure_not_qualifying_for_capital_allowance_deductions.WN">#REF!</definedName>
    <definedName name="Override___proportion_of_new_capital_expenditure_not_qualifying_for_capital_allowance_deductions.WR">#REF!</definedName>
    <definedName name="Override___proportion_of_new_capital_expenditure_not_qualifying_for_capital_allowance_deductions.WWN">#REF!</definedName>
    <definedName name="Override___proportion_of_new_capital_expenditure_qualifying_for_a_full_deduction.ADDN1">#REF!</definedName>
    <definedName name="Override___proportion_of_new_capital_expenditure_qualifying_for_a_full_deduction.ADDN2">#REF!</definedName>
    <definedName name="Override___proportion_of_new_capital_expenditure_qualifying_for_a_full_deduction.BR">#REF!</definedName>
    <definedName name="Override___proportion_of_new_capital_expenditure_qualifying_for_a_full_deduction.WN">#REF!</definedName>
    <definedName name="Override___proportion_of_new_capital_expenditure_qualifying_for_a_full_deduction.WR">#REF!</definedName>
    <definedName name="Override___proportion_of_new_capital_expenditure_qualifying_for_a_full_deduction.WWN">#REF!</definedName>
    <definedName name="Override___Proportion_of_new_capital_expenditure_qualifying_for_high_level_deduction_special_rate_pool.ADDN1">#REF!</definedName>
    <definedName name="Override___Proportion_of_new_capital_expenditure_qualifying_for_high_level_deduction_special_rate_pool.ADDN2">#REF!</definedName>
    <definedName name="Override___Proportion_of_new_capital_expenditure_qualifying_for_high_level_deduction_special_rate_pool.BR">#REF!</definedName>
    <definedName name="Override___Proportion_of_new_capital_expenditure_qualifying_for_high_level_deduction_special_rate_pool.WN">#REF!</definedName>
    <definedName name="Override___Proportion_of_new_capital_expenditure_qualifying_for_high_level_deduction_special_rate_pool.WR">#REF!</definedName>
    <definedName name="Override___Proportion_of_new_capital_expenditure_qualifying_for_high_level_deduction_special_rate_pool.WWN">#REF!</definedName>
    <definedName name="Override___Proportion_of_new_capital_expenditure_qualifying_for_high_level_deduction_structures_and_buildings_pool.ADDN1">#REF!</definedName>
    <definedName name="Override___Proportion_of_new_capital_expenditure_qualifying_for_high_level_deduction_structures_and_buildings_pool.ADDN2">#REF!</definedName>
    <definedName name="Override___Proportion_of_new_capital_expenditure_qualifying_for_high_level_deduction_structures_and_buildings_pool.BR">#REF!</definedName>
    <definedName name="Override___Proportion_of_new_capital_expenditure_qualifying_for_high_level_deduction_structures_and_buildings_pool.WN">#REF!</definedName>
    <definedName name="Override___Proportion_of_new_capital_expenditure_qualifying_for_high_level_deduction_structures_and_buildings_pool.WR">#REF!</definedName>
    <definedName name="Override___Proportion_of_new_capital_expenditure_qualifying_for_high_level_deduction_structures_and_buildings_pool.WWN">#REF!</definedName>
    <definedName name="Override___Proportion_of_RPI_ILD">#REF!</definedName>
    <definedName name="Override___proportion_of_taxable_profits_available_for_tax_loss_utilisation">#REF!</definedName>
    <definedName name="Override___QAA_reward__penalty____real.ADDN1">#REF!</definedName>
    <definedName name="Override___QAA_reward__penalty____real.ADDN2">#REF!</definedName>
    <definedName name="Override___QAA_reward__penalty____real.BR">#REF!</definedName>
    <definedName name="Override___QAA_reward__penalty____real.WN">#REF!</definedName>
    <definedName name="Override___QAA_reward__penalty____real.WR">#REF!</definedName>
    <definedName name="Override___QAA_reward__penalty____real.WWN">#REF!</definedName>
    <definedName name="Override___real_dividend_growth">#REF!</definedName>
    <definedName name="Override___Reprofiling_revenue___real.ADDN1">#REF!</definedName>
    <definedName name="Override___Reprofiling_revenue___real.ADDN2">#REF!</definedName>
    <definedName name="Override___Reprofiling_revenue___real.BR">#REF!</definedName>
    <definedName name="Override___Reprofiling_revenue___real.WN">#REF!</definedName>
    <definedName name="Override___Reprofiling_revenue___real.WR">#REF!</definedName>
    <definedName name="Override___Reprofiling_revenue___real.WWN">#REF!</definedName>
    <definedName name="Override___Residential_net_margin_for_company">#REF!</definedName>
    <definedName name="Override___Residential_Retail_allowed_depreciation__post_efficiency_challenge_and_adjustments____real">#REF!</definedName>
    <definedName name="Override___Residential_retail_costs__opex_plus_depn__exc_3rd_party_services____measured___Wastewater_only___nominal">#REF!</definedName>
    <definedName name="Override___Residential_retail_costs__opex_plus_depn__exc_3rd_party_services____measured___Water_only___nominal">#REF!</definedName>
    <definedName name="Override___Residential_retail_costs__opex_plus_depn__exc_3rd_party_services____unmeasured___Wastewater_only___nominal">#REF!</definedName>
    <definedName name="Override___Residential_retail_costs__opex_plus_depn__exc_3rd_party_services____unmeasured___Water_only___nominal">#REF!</definedName>
    <definedName name="Override___Residential_retail_revenue_adjustment_active___real">#REF!</definedName>
    <definedName name="Override___Retail___Corporation_tax_creditor_b_f___nominal">#REF!</definedName>
    <definedName name="Override___Retail___Retail_creditor_months__Payment_terms___Business_retail_pays_wholesaler_in_arrears__advance_">#REF!</definedName>
    <definedName name="Override___Retail___Retail_creditor_months__Payment_terms___Residential_retail_pays_wholesaler_in_arrears__advance_">#REF!</definedName>
    <definedName name="Override___Retirement_benefit_asset____liability__balance___Business___nominal">#REF!</definedName>
    <definedName name="Override___Retirement_benefit_asset____liability__balance___Residential___nominal">#REF!</definedName>
    <definedName name="Override___RPI_CPIH_wedge_for_RPI_ILD_indexation_rate">#REF!</definedName>
    <definedName name="Override___Run_off_rate_for_Post_2025_RCV.ADDN1">#REF!</definedName>
    <definedName name="Override___Run_off_rate_for_Post_2025_RCV.ADDN2">#REF!</definedName>
    <definedName name="Override___Run_off_rate_for_Post_2025_RCV.BR">#REF!</definedName>
    <definedName name="Override___Run_off_rate_for_Post_2025_RCV.WN">#REF!</definedName>
    <definedName name="Override___Run_off_rate_for_Post_2025_RCV.WR">#REF!</definedName>
    <definedName name="Override___Run_off_rate_for_Post_2025_RCV.WWN">#REF!</definedName>
    <definedName name="Override___Statutory_Corporation_tax_rate">#REF!</definedName>
    <definedName name="Override___Tariff_Band___Forecast_allocated_wholesale_charge___nominal.1">#REF!</definedName>
    <definedName name="Override___Tariff_Band___Forecast_allocated_wholesale_charge___nominal.2">#REF!</definedName>
    <definedName name="Override___Tariff_Band___Forecast_allocated_wholesale_charge___nominal.3">#REF!</definedName>
    <definedName name="Override___tariff_band___net_margin_percentage.1">#REF!</definedName>
    <definedName name="Override___tariff_band___net_margin_percentage.2">#REF!</definedName>
    <definedName name="Override___tariff_band___net_margin_percentage.3">#REF!</definedName>
    <definedName name="Override___Tariff_Band___Number_of_customers___Tariff_Band.1">#REF!</definedName>
    <definedName name="Override___Tariff_Band___Number_of_customers___Tariff_Band.2">#REF!</definedName>
    <definedName name="Override___Tariff_Band___Number_of_customers___Tariff_Band.3">#REF!</definedName>
    <definedName name="Override___tax_cashflow_initial_balance.ADDN1">#REF!</definedName>
    <definedName name="Override___tax_cashflow_initial_balance.ADDN2">#REF!</definedName>
    <definedName name="Override___tax_cashflow_initial_balance.BR">#REF!</definedName>
    <definedName name="Override___tax_cashflow_initial_balance.WN">#REF!</definedName>
    <definedName name="Override___tax_cashflow_initial_balance.WR">#REF!</definedName>
    <definedName name="Override___tax_cashflow_initial_balance.WWN">#REF!</definedName>
    <definedName name="Override___Tax_loss_allowance___nominal">#REF!</definedName>
    <definedName name="Override___Tonnes_of_dry_solid___BR">#REF!</definedName>
    <definedName name="Override___Total_Additional_control_customers_WN">#REF!</definedName>
    <definedName name="Override___Total_Additional_control_customers_WR">#REF!</definedName>
    <definedName name="Override___Total_direct_procurement_from_customers___infrastructure_cost_1___real.ADDN1">#REF!</definedName>
    <definedName name="Override___Total_direct_procurement_from_customers___infrastructure_cost_1___real.ADDN2">#REF!</definedName>
    <definedName name="Override___Total_direct_procurement_from_customers___infrastructure_cost_1___real.BR">#REF!</definedName>
    <definedName name="Override___Total_direct_procurement_from_customers___infrastructure_cost_1___real.WN">#REF!</definedName>
    <definedName name="Override___Total_direct_procurement_from_customers___infrastructure_cost_1___real.WR">#REF!</definedName>
    <definedName name="Override___Total_direct_procurement_from_customers___infrastructure_cost_1___real.WWN">#REF!</definedName>
    <definedName name="Override___Total_direct_procurement_from_customers___infrastructure_cost_2___real.ADDN1">#REF!</definedName>
    <definedName name="Override___Total_direct_procurement_from_customers___infrastructure_cost_2___real.ADDN2">#REF!</definedName>
    <definedName name="Override___Total_direct_procurement_from_customers___infrastructure_cost_2___real.BR">#REF!</definedName>
    <definedName name="Override___Total_direct_procurement_from_customers___infrastructure_cost_2___real.WN">#REF!</definedName>
    <definedName name="Override___Total_direct_procurement_from_customers___infrastructure_cost_2___real.WR">#REF!</definedName>
    <definedName name="Override___Total_direct_procurement_from_customers___infrastructure_cost_2___real.WWN">#REF!</definedName>
    <definedName name="Override___Total_direct_procurement_from_customers___infrastructure_cost_3___real.ADDN1">#REF!</definedName>
    <definedName name="Override___Total_direct_procurement_from_customers___infrastructure_cost_3___real.ADDN2">#REF!</definedName>
    <definedName name="Override___Total_direct_procurement_from_customers___infrastructure_cost_3___real.BR">#REF!</definedName>
    <definedName name="Override___Total_direct_procurement_from_customers___infrastructure_cost_3___real.WN">#REF!</definedName>
    <definedName name="Override___Total_direct_procurement_from_customers___infrastructure_cost_3___real.WR">#REF!</definedName>
    <definedName name="Override___Total_direct_procurement_from_customers___infrastructure_cost_3___real.WWN">#REF!</definedName>
    <definedName name="Override___Total_direct_procurement_from_customers___infrastructure_cost_4___real.ADDN1">#REF!</definedName>
    <definedName name="Override___Total_direct_procurement_from_customers___infrastructure_cost_4___real.ADDN2">#REF!</definedName>
    <definedName name="Override___Total_direct_procurement_from_customers___infrastructure_cost_4___real.BR">#REF!</definedName>
    <definedName name="Override___Total_direct_procurement_from_customers___infrastructure_cost_4___real.WN">#REF!</definedName>
    <definedName name="Override___Total_direct_procurement_from_customers___infrastructure_cost_4___real.WR">#REF!</definedName>
    <definedName name="Override___Total_direct_procurement_from_customers___infrastructure_cost_4___real.WWN">#REF!</definedName>
    <definedName name="Override___Total_direct_procurement_from_customers___infrastructure_cost_5___real.ADDN1">#REF!</definedName>
    <definedName name="Override___Total_direct_procurement_from_customers___infrastructure_cost_5___real.ADDN2">#REF!</definedName>
    <definedName name="Override___Total_direct_procurement_from_customers___infrastructure_cost_5___real.BR">#REF!</definedName>
    <definedName name="Override___Total_direct_procurement_from_customers___infrastructure_cost_5___real.WN">#REF!</definedName>
    <definedName name="Override___Total_direct_procurement_from_customers___infrastructure_cost_5___real.WR">#REF!</definedName>
    <definedName name="Override___Total_direct_procurement_from_customers___infrastructure_cost_5___real.WWN">#REF!</definedName>
    <definedName name="Override___Total_direct_procurement_from_customers___infrastructure_cost_6___real.ADDN1">#REF!</definedName>
    <definedName name="Override___Total_direct_procurement_from_customers___infrastructure_cost_6___real.ADDN2">#REF!</definedName>
    <definedName name="Override___Total_direct_procurement_from_customers___infrastructure_cost_6___real.BR">#REF!</definedName>
    <definedName name="Override___Total_direct_procurement_from_customers___infrastructure_cost_6___real.WN">#REF!</definedName>
    <definedName name="Override___Total_direct_procurement_from_customers___infrastructure_cost_6___real.WR">#REF!</definedName>
    <definedName name="Override___Total_direct_procurement_from_customers___infrastructure_cost_6___real.WWN">#REF!</definedName>
    <definedName name="Override___Total_gross_operational_expenditure___real___including_cost_sharing___real.ADDN1">#REF!</definedName>
    <definedName name="Override___Total_gross_operational_expenditure___real___including_cost_sharing___real.ADDN2">#REF!</definedName>
    <definedName name="Override___Total_gross_operational_expenditure___real___including_cost_sharing___real.BR">#REF!</definedName>
    <definedName name="Override___Total_gross_operational_expenditure___real___including_cost_sharing___real.WN">#REF!</definedName>
    <definedName name="Override___Total_gross_operational_expenditure___real___including_cost_sharing___real.WR">#REF!</definedName>
    <definedName name="Override___Total_gross_operational_expenditure___real___including_cost_sharing___real.WWN">#REF!</definedName>
    <definedName name="Override___Trade_and_other_payables___Retail_other_payables___nominal">#REF!</definedName>
    <definedName name="Override___Trade_and_other_payables___Retail_trade_payables___nominal">#REF!</definedName>
    <definedName name="Override___Trade_and_other_payables___Wholesale_creditors___residential_retail___nominal">#REF!</definedName>
    <definedName name="Override___Unmeasured_charge___business.ADDN1">#REF!</definedName>
    <definedName name="Override___Unmeasured_charge___business.ADDN2">#REF!</definedName>
    <definedName name="Override___Unmeasured_charge___business.BR">#REF!</definedName>
    <definedName name="Override___Unmeasured_charge___business.WN">#REF!</definedName>
    <definedName name="Override___Unmeasured_charge___business.WR">#REF!</definedName>
    <definedName name="Override___Unmeasured_charge___business.WWN">#REF!</definedName>
    <definedName name="Override___Unmeasured_charge___residential.ADDN1">#REF!</definedName>
    <definedName name="Override___Unmeasured_charge___residential.ADDN2">#REF!</definedName>
    <definedName name="Override___Unmeasured_charge___residential.BR">#REF!</definedName>
    <definedName name="Override___Unmeasured_charge___residential.WN">#REF!</definedName>
    <definedName name="Override___Unmeasured_charge___residential.WR">#REF!</definedName>
    <definedName name="Override___Unmeasured_charge___residential.WWN">#REF!</definedName>
    <definedName name="Override___Water_efficiency_funding___real.ADDN1">#REF!</definedName>
    <definedName name="Override___Water_efficiency_funding___real.ADDN2">#REF!</definedName>
    <definedName name="Override___Water_efficiency_funding___real.BR">#REF!</definedName>
    <definedName name="Override___Water_efficiency_funding___real.WN">#REF!</definedName>
    <definedName name="Override___Water_efficiency_funding___real.WR">#REF!</definedName>
    <definedName name="Override___Water_efficiency_funding___real.WWN">#REF!</definedName>
    <definedName name="Override___Wholesale___Trade_creditor_days___control.ADDN1">#REF!</definedName>
    <definedName name="Override___Wholesale___Trade_creditor_days___control.ADDN2">#REF!</definedName>
    <definedName name="Override___Wholesale___Trade_creditor_days___control.BR">#REF!</definedName>
    <definedName name="Override___Wholesale___Trade_creditor_days___control.WN">#REF!</definedName>
    <definedName name="Override___Wholesale___Trade_creditor_days___control.WR">#REF!</definedName>
    <definedName name="Override___Wholesale___Trade_creditor_days___control.WWN">#REF!</definedName>
    <definedName name="Override___Wholesale_and_retail_line_item_split___actual_company_structure___Retained_profits___residential_retail___nominal">#REF!</definedName>
    <definedName name="Override___Wholesale_and_retail_line_item_split___Capex_creditor___business_retail___nominal">#REF!</definedName>
    <definedName name="Override___Wholesale_and_retail_line_item_split___capex_creditors___residential_retail___nominal">#REF!</definedName>
    <definedName name="Override___Wholesale_DB_pension_cash_excess_over_charge___control___real.ADDN1">#REF!</definedName>
    <definedName name="Override___Wholesale_DB_pension_cash_excess_over_charge___control___real.ADDN2">#REF!</definedName>
    <definedName name="Override___Wholesale_DB_pension_cash_excess_over_charge___control___real.BR">#REF!</definedName>
    <definedName name="Override___Wholesale_DB_pension_cash_excess_over_charge___control___real.WN">#REF!</definedName>
    <definedName name="Override___Wholesale_DB_pension_cash_excess_over_charge___control___real.WR">#REF!</definedName>
    <definedName name="Override___Wholesale_DB_pension_cash_excess_over_charge___control___real.WWN">#REF!</definedName>
    <definedName name="Override___Wholesale_fixed_asset_life__post_override____control.ADDN1">#REF!</definedName>
    <definedName name="Override___Wholesale_fixed_asset_life__post_override____control.ADDN2">#REF!</definedName>
    <definedName name="Override___Wholesale_fixed_asset_life__post_override____control.BR">#REF!</definedName>
    <definedName name="Override___Wholesale_fixed_asset_life__post_override____control.WN">#REF!</definedName>
    <definedName name="Override___Wholesale_fixed_asset_life__post_override____control.WR">#REF!</definedName>
    <definedName name="Override___Wholesale_fixed_asset_life__post_override____control.WWN">#REF!</definedName>
    <definedName name="Override___Wholesale_WACC___nominal___Equity___nominal.ADDN1">#REF!</definedName>
    <definedName name="Override___Wholesale_WACC___nominal___Equity___nominal.ADDN2">#REF!</definedName>
    <definedName name="Override___Wholesale_WACC___nominal___Equity___nominal.BR">#REF!</definedName>
    <definedName name="Override___Wholesale_WACC___nominal___Equity___nominal.WN">#REF!</definedName>
    <definedName name="Override___Wholesale_WACC___nominal___Equity___nominal.WR">#REF!</definedName>
    <definedName name="Override___Wholesale_WACC___nominal___Equity___nominal.WWN">#REF!</definedName>
    <definedName name="Override___Wholesale_WACC___notional___Cost_of_debt___nominal.ADDN1">#REF!</definedName>
    <definedName name="Override___Wholesale_WACC___notional___Cost_of_debt___nominal.ADDN2">#REF!</definedName>
    <definedName name="Override___Wholesale_WACC___notional___Cost_of_debt___nominal.BR">#REF!</definedName>
    <definedName name="Override___Wholesale_WACC___notional___Cost_of_debt___nominal.WN">#REF!</definedName>
    <definedName name="Override___Wholesale_WACC___notional___Cost_of_debt___nominal.WR">#REF!</definedName>
    <definedName name="Override___Wholesale_WACC___notional___Cost_of_debt___nominal.WWN">#REF!</definedName>
    <definedName name="Override___Wholesale_WACC___notional___Gearing___nominal.ADDN1">#REF!</definedName>
    <definedName name="Override___Wholesale_WACC___notional___Gearing___nominal.ADDN2">#REF!</definedName>
    <definedName name="Override___Wholesale_WACC___notional___Gearing___nominal.BR">#REF!</definedName>
    <definedName name="Override___Wholesale_WACC___notional___Gearing___nominal.WN">#REF!</definedName>
    <definedName name="Override___Wholesale_WACC___notional___Gearing___nominal.WR">#REF!</definedName>
    <definedName name="Override___Wholesale_WACC___notional___Gearing___nominal.WWN">#REF!</definedName>
    <definedName name="Override___Year_on_year___change___CPI_H___Financial_year_average_indices_year_on_year__">#REF!</definedName>
    <definedName name="Override__dividend_yield">#REF!</definedName>
    <definedName name="OXON" localSheetId="13">#REF!</definedName>
    <definedName name="OXON">#REF!</definedName>
    <definedName name="P_L_expenditure_not_allowable_as_a_deduction_from_taxable_trading_profits___Wholesale___nominal">#REF!</definedName>
    <definedName name="P_L_expenditure_relating_to_renewals_not_allowable_as_a_deduction_from_taxable_trading_profits___Wholesale___nominal">#REF!</definedName>
    <definedName name="PAYG____control___real.ADDN1">#REF!</definedName>
    <definedName name="PAYG____control___real.ADDN2">#REF!</definedName>
    <definedName name="PAYG____control___real.BR">#REF!</definedName>
    <definedName name="PAYG____control___real.WN">#REF!</definedName>
    <definedName name="PAYG____control___real.WR">#REF!</definedName>
    <definedName name="PAYG____control___real.WWN">#REF!</definedName>
    <definedName name="PAYG___nominal.ADDN1">#REF!</definedName>
    <definedName name="PAYG___nominal.ADDN2">#REF!</definedName>
    <definedName name="PAYG___nominal.BR">#REF!</definedName>
    <definedName name="PAYG___nominal.WN">#REF!</definedName>
    <definedName name="PAYG___nominal.WR">#REF!</definedName>
    <definedName name="PAYG___nominal.WWN">#REF!</definedName>
    <definedName name="PAYG___real.ADDN1">#REF!</definedName>
    <definedName name="PAYG___real.ADDN2">#REF!</definedName>
    <definedName name="PAYG___real.BR">#REF!</definedName>
    <definedName name="PAYG___real.WN">#REF!</definedName>
    <definedName name="PAYG___real.WR">#REF!</definedName>
    <definedName name="PAYG___real.WWN">#REF!</definedName>
    <definedName name="PAYG___real___ADDN1">#REF!</definedName>
    <definedName name="PAYG___real___ADDN2">#REF!</definedName>
    <definedName name="PAYG___real___BR">#REF!</definedName>
    <definedName name="PAYG___real___WR">#REF!</definedName>
    <definedName name="PAYG___real___WWN">#REF!</definedName>
    <definedName name="PAYG___real__WN">#REF!</definedName>
    <definedName name="PAYG___Wholesale___real">#REF!</definedName>
    <definedName name="PAYG_Totex___Appointee___nominal">#REF!</definedName>
    <definedName name="PAYG_Totex___Wholesale___nominal">#REF!</definedName>
    <definedName name="Pct_Tol" localSheetId="13">#REF!</definedName>
    <definedName name="Pct_Tol">#REF!</definedName>
    <definedName name="Pension_accounting_charge___control___nominal.ADDN1">#REF!</definedName>
    <definedName name="Pension_accounting_charge___control___nominal.ADDN2">#REF!</definedName>
    <definedName name="Pension_accounting_charge___control___nominal.BR">#REF!</definedName>
    <definedName name="Pension_accounting_charge___control___nominal.WN">#REF!</definedName>
    <definedName name="Pension_accounting_charge___control___nominal.WR">#REF!</definedName>
    <definedName name="Pension_accounting_charge___control___nominal.WWN">#REF!</definedName>
    <definedName name="Pension_accounting_charge___post_financeability___control___nominal.ADDN1">#REF!</definedName>
    <definedName name="Pension_accounting_charge___post_financeability___control___nominal.ADDN2">#REF!</definedName>
    <definedName name="Pension_accounting_charge___post_financeability___control___nominal.BR">#REF!</definedName>
    <definedName name="Pension_accounting_charge___post_financeability___control___nominal.WN">#REF!</definedName>
    <definedName name="Pension_accounting_charge___post_financeability___control___nominal.WR">#REF!</definedName>
    <definedName name="Pension_accounting_charge___post_financeability___control___nominal.WWN">#REF!</definedName>
    <definedName name="Pension_contributions___Appointee___nominal">#REF!</definedName>
    <definedName name="Pension_contributions___Appointee___nominal.NEG">#REF!</definedName>
    <definedName name="Pension_deficit_recovery____real___WR">#REF!</definedName>
    <definedName name="Pension_deficit_recovery___real___ADDN1">#REF!</definedName>
    <definedName name="Pension_deficit_recovery___real___ADDN2">#REF!</definedName>
    <definedName name="Pension_deficit_recovery___real___BR">#REF!</definedName>
    <definedName name="Pension_deficit_recovery___real___WN">#REF!</definedName>
    <definedName name="Pension_deficit_recovery___real___WWN">#REF!</definedName>
    <definedName name="Pension_deficit_repair_allowance___nominal.ADDN1">#REF!</definedName>
    <definedName name="Pension_deficit_repair_allowance___nominal.ADDN2">#REF!</definedName>
    <definedName name="Pension_deficit_repair_allowance___nominal.BR">#REF!</definedName>
    <definedName name="Pension_deficit_repair_allowance___nominal.WN">#REF!</definedName>
    <definedName name="Pension_deficit_repair_allowance___nominal.WR">#REF!</definedName>
    <definedName name="Pension_deficit_repair_allowance___nominal.WWN">#REF!</definedName>
    <definedName name="Pension_deficit_repair_allowance___Wholesale___nominal">#REF!</definedName>
    <definedName name="Period_number">#REF!</definedName>
    <definedName name="persons_UK" localSheetId="13">#REF!</definedName>
    <definedName name="persons_UK">#REF!</definedName>
    <definedName name="Positive_tax_calculated___nominal.ADDN1">#REF!</definedName>
    <definedName name="Positive_tax_calculated___nominal.ADDN2">#REF!</definedName>
    <definedName name="Positive_tax_calculated___nominal.BR">#REF!</definedName>
    <definedName name="Positive_tax_calculated___nominal.WN">#REF!</definedName>
    <definedName name="Positive_tax_calculated___nominal.WR">#REF!</definedName>
    <definedName name="Positive_tax_calculated___nominal.WWN">#REF!</definedName>
    <definedName name="Positive_tax_calculated___post_financeability___nominal.ADDN1">#REF!</definedName>
    <definedName name="Positive_tax_calculated___post_financeability___nominal.ADDN2">#REF!</definedName>
    <definedName name="Positive_tax_calculated___post_financeability___nominal.BR">#REF!</definedName>
    <definedName name="Positive_tax_calculated___post_financeability___nominal.WN">#REF!</definedName>
    <definedName name="Positive_tax_calculated___post_financeability___nominal.WR">#REF!</definedName>
    <definedName name="Positive_tax_calculated___post_financeability___nominal.WWN">#REF!</definedName>
    <definedName name="Post_2025_RCV___nominal.ADDN1">#REF!</definedName>
    <definedName name="Post_2025_RCV___nominal.ADDN1.BEG">#REF!</definedName>
    <definedName name="Post_2025_RCV___nominal.ADDN2">#REF!</definedName>
    <definedName name="Post_2025_RCV___nominal.ADDN2.BEG">#REF!</definedName>
    <definedName name="Post_2025_RCV___nominal.BR">#REF!</definedName>
    <definedName name="Post_2025_RCV___nominal.BR.BEG">#REF!</definedName>
    <definedName name="Post_2025_RCV___nominal.WN">#REF!</definedName>
    <definedName name="Post_2025_RCV___nominal.WN.BEG">#REF!</definedName>
    <definedName name="Post_2025_RCV___nominal.WR">#REF!</definedName>
    <definedName name="Post_2025_RCV___nominal.WR.BEG">#REF!</definedName>
    <definedName name="Post_2025_RCV___nominal.WWN">#REF!</definedName>
    <definedName name="Post_2025_RCV___nominal.WWN.BEG">#REF!</definedName>
    <definedName name="Post_2025_RCV___nominal___not_negative_check.ADDN1">#REF!</definedName>
    <definedName name="Post_2025_RCV___nominal___not_negative_check.ADDN2">#REF!</definedName>
    <definedName name="Post_2025_RCV___nominal___not_negative_check.BR">#REF!</definedName>
    <definedName name="Post_2025_RCV___nominal___not_negative_check.WN">#REF!</definedName>
    <definedName name="Post_2025_RCV___nominal___not_negative_check.WR">#REF!</definedName>
    <definedName name="Post_2025_RCV___nominal___not_negative_check.WWN">#REF!</definedName>
    <definedName name="Post_2025_RCV___nominal___not_negative_check_overall.ADDN1">#REF!</definedName>
    <definedName name="Post_2025_RCV___nominal___not_negative_check_overall.ADDN2">#REF!</definedName>
    <definedName name="Post_2025_RCV___nominal___not_negative_check_overall.BR">#REF!</definedName>
    <definedName name="Post_2025_RCV___nominal___not_negative_check_overall.WN">#REF!</definedName>
    <definedName name="Post_2025_RCV___nominal___not_negative_check_overall.WR">#REF!</definedName>
    <definedName name="Post_2025_RCV___nominal___not_negative_check_overall.WWN">#REF!</definedName>
    <definedName name="Post_2025_RCV___opening_plus_movement___nominal.ADDN1">#REF!</definedName>
    <definedName name="Post_2025_RCV___opening_plus_movement___nominal.ADDN2">#REF!</definedName>
    <definedName name="Post_2025_RCV___opening_plus_movement___nominal.BR">#REF!</definedName>
    <definedName name="Post_2025_RCV___opening_plus_movement___nominal.WN">#REF!</definedName>
    <definedName name="Post_2025_RCV___opening_plus_movement___nominal.WR">#REF!</definedName>
    <definedName name="Post_2025_RCV___opening_plus_movement___nominal.WWN">#REF!</definedName>
    <definedName name="Post_2025_RCV___real.ADDN1">#REF!</definedName>
    <definedName name="Post_2025_RCV___real.ADDN2">#REF!</definedName>
    <definedName name="Post_2025_RCV___real.BR">#REF!</definedName>
    <definedName name="Post_2025_RCV___real.WN">#REF!</definedName>
    <definedName name="Post_2025_RCV___real.WR">#REF!</definedName>
    <definedName name="Post_2025_RCV___real.WWN">#REF!</definedName>
    <definedName name="Post_2025_RCV_additions___nominal.ADDN1">#REF!</definedName>
    <definedName name="Post_2025_RCV_additions___nominal.ADDN2">#REF!</definedName>
    <definedName name="Post_2025_RCV_additions___nominal.BR">#REF!</definedName>
    <definedName name="Post_2025_RCV_additions___nominal.WN">#REF!</definedName>
    <definedName name="Post_2025_RCV_additions___nominal.WR">#REF!</definedName>
    <definedName name="Post_2025_RCV_additions___nominal.WWN">#REF!</definedName>
    <definedName name="Post_2025_RCV_additions___real.ADDN1">#REF!</definedName>
    <definedName name="Post_2025_RCV_additions___real.ADDN2">#REF!</definedName>
    <definedName name="Post_2025_RCV_additions___real.BR">#REF!</definedName>
    <definedName name="Post_2025_RCV_additions___real.WN">#REF!</definedName>
    <definedName name="Post_2025_RCV_additions___real.WR">#REF!</definedName>
    <definedName name="Post_2025_RCV_additions___real.WWN">#REF!</definedName>
    <definedName name="Post_2025_RCV_run_off___nominal.ADDN1">#REF!</definedName>
    <definedName name="Post_2025_RCV_run_off___nominal.ADDN2">#REF!</definedName>
    <definedName name="Post_2025_RCV_run_off___nominal.BR">#REF!</definedName>
    <definedName name="Post_2025_RCV_run_off___nominal.WN">#REF!</definedName>
    <definedName name="Post_2025_RCV_run_off___nominal.WR">#REF!</definedName>
    <definedName name="Post_2025_RCV_run_off___nominal.WWN">#REF!</definedName>
    <definedName name="Post_2025_RCV_run_off___real.ADDN1">#REF!</definedName>
    <definedName name="Post_2025_RCV_run_off___real.ADDN2">#REF!</definedName>
    <definedName name="Post_2025_RCV_run_off___real.BR">#REF!</definedName>
    <definedName name="Post_2025_RCV_run_off___real.WN">#REF!</definedName>
    <definedName name="Post_2025_RCV_run_off___real.WR">#REF!</definedName>
    <definedName name="Post_2025_RCV_run_off___real.WWN">#REF!</definedName>
    <definedName name="Post_2025_RCV_run_off_after_year_of_addition_to_RCV___nominal.ADDN1">#REF!</definedName>
    <definedName name="Post_2025_RCV_run_off_after_year_of_addition_to_RCV___nominal.ADDN2">#REF!</definedName>
    <definedName name="Post_2025_RCV_run_off_after_year_of_addition_to_RCV___nominal.BR">#REF!</definedName>
    <definedName name="Post_2025_RCV_run_off_after_year_of_addition_to_RCV___nominal.WN">#REF!</definedName>
    <definedName name="Post_2025_RCV_run_off_after_year_of_addition_to_RCV___nominal.WR">#REF!</definedName>
    <definedName name="Post_2025_RCV_run_off_after_year_of_addition_to_RCV___nominal.WWN">#REF!</definedName>
    <definedName name="Post_2025_RCV_run_off_in_year_of_addition_to_RCV___nominal.ADDN1">#REF!</definedName>
    <definedName name="Post_2025_RCV_run_off_in_year_of_addition_to_RCV___nominal.ADDN2">#REF!</definedName>
    <definedName name="Post_2025_RCV_run_off_in_year_of_addition_to_RCV___nominal.BR">#REF!</definedName>
    <definedName name="Post_2025_RCV_run_off_in_year_of_addition_to_RCV___nominal.WN">#REF!</definedName>
    <definedName name="Post_2025_RCV_run_off_in_year_of_addition_to_RCV___nominal.WR">#REF!</definedName>
    <definedName name="Post_2025_RCV_run_off_in_year_of_addition_to_RCV___nominal.WWN">#REF!</definedName>
    <definedName name="Post_financeability_adjustments___nominal.ADDN1">#REF!</definedName>
    <definedName name="Post_financeability_adjustments___nominal.ADDN2">#REF!</definedName>
    <definedName name="Post_financeability_adjustments___nominal.BR">#REF!</definedName>
    <definedName name="Post_financeability_adjustments___nominal.WN">#REF!</definedName>
    <definedName name="Post_financeability_adjustments___nominal.WR">#REF!</definedName>
    <definedName name="Post_financeability_adjustments___nominal.WWN">#REF!</definedName>
    <definedName name="Post_financeability_adjustments___real___ADDN1">#REF!</definedName>
    <definedName name="Post_financeability_adjustments___real___ADDN2">#REF!</definedName>
    <definedName name="Post_financeability_adjustments___real___BR">#REF!</definedName>
    <definedName name="Post_financeability_adjustments___real___WN">#REF!</definedName>
    <definedName name="Post_financeability_adjustments___real___WR">#REF!</definedName>
    <definedName name="Post_financeability_adjustments___real___WWN">#REF!</definedName>
    <definedName name="Post_financeability_adjustments_eligible_for_tax_uplift___real.ADDN1">#REF!</definedName>
    <definedName name="Post_financeability_adjustments_eligible_for_tax_uplift___real.ADDN2">#REF!</definedName>
    <definedName name="Post_financeability_adjustments_eligible_for_tax_uplift___real.BR">#REF!</definedName>
    <definedName name="Post_financeability_adjustments_eligible_for_tax_uplift___real.WN">#REF!</definedName>
    <definedName name="Post_financeability_adjustments_eligible_for_tax_uplift___real.WR">#REF!</definedName>
    <definedName name="Post_financeability_adjustments_eligible_for_tax_uplift___real.WWN">#REF!</definedName>
    <definedName name="Post_financeability_adjustments_not_eligible_for_tax_uplift___alert.ADDN1">#REF!</definedName>
    <definedName name="Post_financeability_adjustments_not_eligible_for_tax_uplift___alert.ADDN2">#REF!</definedName>
    <definedName name="Post_financeability_adjustments_not_eligible_for_tax_uplift___alert.BR">#REF!</definedName>
    <definedName name="Post_financeability_adjustments_not_eligible_for_tax_uplift___alert.WN">#REF!</definedName>
    <definedName name="Post_financeability_adjustments_not_eligible_for_tax_uplift___alert.WR">#REF!</definedName>
    <definedName name="Post_financeability_adjustments_not_eligible_for_tax_uplift___alert.WWN">#REF!</definedName>
    <definedName name="Post_financeability_adjustments_not_eligible_for_tax_uplift___alert_overall.ADDN1">#REF!</definedName>
    <definedName name="Post_financeability_adjustments_not_eligible_for_tax_uplift___alert_overall.ADDN2">#REF!</definedName>
    <definedName name="Post_financeability_adjustments_not_eligible_for_tax_uplift___alert_overall.BR">#REF!</definedName>
    <definedName name="Post_financeability_adjustments_not_eligible_for_tax_uplift___alert_overall.WN">#REF!</definedName>
    <definedName name="Post_financeability_adjustments_not_eligible_for_tax_uplift___alert_overall.WR">#REF!</definedName>
    <definedName name="Post_financeability_adjustments_not_eligible_for_tax_uplift___alert_overall.WWN">#REF!</definedName>
    <definedName name="Post_financeability_adjustments_not_eligible_for_tax_uplift___real.ADDN1">#REF!</definedName>
    <definedName name="Post_financeability_adjustments_not_eligible_for_tax_uplift___real.ADDN2">#REF!</definedName>
    <definedName name="Post_financeability_adjustments_not_eligible_for_tax_uplift___real.BR">#REF!</definedName>
    <definedName name="Post_financeability_adjustments_not_eligible_for_tax_uplift___real.WN">#REF!</definedName>
    <definedName name="Post_financeability_adjustments_not_eligible_for_tax_uplift___real.WR">#REF!</definedName>
    <definedName name="Post_financeability_adjustments_not_eligible_for_tax_uplift___real.WWN">#REF!</definedName>
    <definedName name="Post_financeability_Interest_adjustment_for_retail_business___nominal">#REF!</definedName>
    <definedName name="Post_financeability_Interest_adjustment_for_retail_residential___nominal">#REF!</definedName>
    <definedName name="Post_financeability_not_eligble_for_tax_uplift_adjusted_for_double_count___real.ADDN1">#REF!</definedName>
    <definedName name="Post_financeability_not_eligble_for_tax_uplift_adjusted_for_double_count___real.ADDN2">#REF!</definedName>
    <definedName name="Post_financeability_not_eligble_for_tax_uplift_adjusted_for_double_count___real.BR">#REF!</definedName>
    <definedName name="Post_financeability_not_eligble_for_tax_uplift_adjusted_for_double_count___real.WN">#REF!</definedName>
    <definedName name="Post_financeability_not_eligble_for_tax_uplift_adjusted_for_double_count___real.WR">#REF!</definedName>
    <definedName name="Post_financeability_not_eligble_for_tax_uplift_adjusted_for_double_count___real.WWN">#REF!</definedName>
    <definedName name="Post_forecast_period_flag">#REF!</definedName>
    <definedName name="Post_forecast_period_flag_total">#REF!</definedName>
    <definedName name="Post_tax_cash_flow___Business___nominal">#REF!</definedName>
    <definedName name="Post_tax_cash_flow___Residential___nominal">#REF!</definedName>
    <definedName name="Post_tax_return_on_RCV">#REF!</definedName>
    <definedName name="Post_tax_return_on_RCV___ADDN1__nominal">#REF!</definedName>
    <definedName name="Post_tax_return_on_RCV___ADDN2___nominal">#REF!</definedName>
    <definedName name="Post_tax_return_on_RCV___BR___nominal">#REF!</definedName>
    <definedName name="Post_tax_return_on_RCV___control.ADDN1">#REF!</definedName>
    <definedName name="Post_tax_return_on_RCV___control.ADDN2">#REF!</definedName>
    <definedName name="Post_tax_return_on_RCV___control.BR">#REF!</definedName>
    <definedName name="Post_tax_return_on_RCV___control.WN">#REF!</definedName>
    <definedName name="Post_tax_return_on_RCV___control.WR">#REF!</definedName>
    <definedName name="Post_tax_return_on_RCV___control.WWN">#REF!</definedName>
    <definedName name="Post_tax_return_on_RCV___WN___nominal">#REF!</definedName>
    <definedName name="Post_tax_return_on_RCV___WR___nominal">#REF!</definedName>
    <definedName name="Post_tax_return_on_RCV___WWN___nominal">#REF!</definedName>
    <definedName name="POWYS" localSheetId="13">#REF!</definedName>
    <definedName name="POWYS">#REF!</definedName>
    <definedName name="Pre_2020_RCV___nominal.ADDN1">#REF!</definedName>
    <definedName name="Pre_2020_RCV___nominal.ADDN1.BEG">#REF!</definedName>
    <definedName name="Pre_2020_RCV___nominal.ADDN2">#REF!</definedName>
    <definedName name="Pre_2020_RCV___nominal.ADDN2.BEG">#REF!</definedName>
    <definedName name="Pre_2020_RCV___nominal.BR">#REF!</definedName>
    <definedName name="Pre_2020_RCV___nominal.BR.BEG">#REF!</definedName>
    <definedName name="Pre_2020_RCV___nominal.WN">#REF!</definedName>
    <definedName name="Pre_2020_RCV___nominal.WN.BEG">#REF!</definedName>
    <definedName name="Pre_2020_RCV___nominal.WR">#REF!</definedName>
    <definedName name="Pre_2020_RCV___nominal.WR.BEG">#REF!</definedName>
    <definedName name="Pre_2020_RCV___nominal.WWN">#REF!</definedName>
    <definedName name="Pre_2020_RCV___nominal.WWN.BEG">#REF!</definedName>
    <definedName name="Pre_2020_RCV___not_negative_check.ADDN1">#REF!</definedName>
    <definedName name="Pre_2020_RCV___not_negative_check.ADDN2">#REF!</definedName>
    <definedName name="Pre_2020_RCV___not_negative_check.BR">#REF!</definedName>
    <definedName name="Pre_2020_RCV___not_negative_check.WN">#REF!</definedName>
    <definedName name="Pre_2020_RCV___not_negative_check.WR">#REF!</definedName>
    <definedName name="Pre_2020_RCV___not_negative_check.WWN">#REF!</definedName>
    <definedName name="Pre_2020_RCV___not_negative_check_overall.ADDN1">#REF!</definedName>
    <definedName name="Pre_2020_RCV___not_negative_check_overall.ADDN2">#REF!</definedName>
    <definedName name="Pre_2020_RCV___not_negative_check_overall.BR">#REF!</definedName>
    <definedName name="Pre_2020_RCV___not_negative_check_overall.WN">#REF!</definedName>
    <definedName name="Pre_2020_RCV___not_negative_check_overall.WR">#REF!</definedName>
    <definedName name="Pre_2020_RCV___not_negative_check_overall.WWN">#REF!</definedName>
    <definedName name="Pre_2020_RCV___opening_plus_indexation___nominal.ADDN1">#REF!</definedName>
    <definedName name="Pre_2020_RCV___opening_plus_indexation___nominal.ADDN2">#REF!</definedName>
    <definedName name="Pre_2020_RCV___opening_plus_indexation___nominal.BR">#REF!</definedName>
    <definedName name="Pre_2020_RCV___opening_plus_indexation___nominal.WN">#REF!</definedName>
    <definedName name="Pre_2020_RCV___opening_plus_indexation___nominal.WR">#REF!</definedName>
    <definedName name="Pre_2020_RCV___opening_plus_indexation___nominal.WWN">#REF!</definedName>
    <definedName name="Pre_2020_RCV___real.ADDN1">#REF!</definedName>
    <definedName name="Pre_2020_RCV___real.ADDN2">#REF!</definedName>
    <definedName name="Pre_2020_RCV___real.BR">#REF!</definedName>
    <definedName name="Pre_2020_RCV___real.WN">#REF!</definedName>
    <definedName name="Pre_2020_RCV___real.WR">#REF!</definedName>
    <definedName name="Pre_2020_RCV___real.WWN">#REF!</definedName>
    <definedName name="Pre_2020_RCV___run_off___real.ADDN1">#REF!</definedName>
    <definedName name="Pre_2020_RCV___run_off___real.ADDN2">#REF!</definedName>
    <definedName name="Pre_2020_RCV___run_off___real.BR">#REF!</definedName>
    <definedName name="Pre_2020_RCV___run_off___real.WN">#REF!</definedName>
    <definedName name="Pre_2020_RCV___run_off___real.WR">#REF!</definedName>
    <definedName name="Pre_2020_RCV___run_off___real.WWN">#REF!</definedName>
    <definedName name="Pre_2020_RCV___run_off__nominal.ADDN1">#REF!</definedName>
    <definedName name="Pre_2020_RCV___run_off__nominal.ADDN2">#REF!</definedName>
    <definedName name="Pre_2020_RCV___run_off__nominal.BR">#REF!</definedName>
    <definedName name="Pre_2020_RCV___run_off__nominal.WN">#REF!</definedName>
    <definedName name="Pre_2020_RCV___run_off__nominal.WR">#REF!</definedName>
    <definedName name="Pre_2020_RCV___run_off__nominal.WWN">#REF!</definedName>
    <definedName name="Pre_2020_RCV_initial_balance___nominal.ADDN1">#REF!</definedName>
    <definedName name="Pre_2020_RCV_initial_balance___nominal.ADDN2">#REF!</definedName>
    <definedName name="Pre_2020_RCV_initial_balance___nominal.BR">#REF!</definedName>
    <definedName name="Pre_2020_RCV_initial_balance___nominal.WN">#REF!</definedName>
    <definedName name="Pre_2020_RCV_initial_balance___nominal.WR">#REF!</definedName>
    <definedName name="Pre_2020_RCV_initial_balance___nominal.WWN">#REF!</definedName>
    <definedName name="Pre_2020_RCV_initial_balance___not_negative_check.ADDN1">#REF!</definedName>
    <definedName name="Pre_2020_RCV_initial_balance___not_negative_check.ADDN2">#REF!</definedName>
    <definedName name="Pre_2020_RCV_initial_balance___not_negative_check.BR">#REF!</definedName>
    <definedName name="Pre_2020_RCV_initial_balance___not_negative_check.WN">#REF!</definedName>
    <definedName name="Pre_2020_RCV_initial_balance___not_negative_check.WR">#REF!</definedName>
    <definedName name="Pre_2020_RCV_initial_balance___not_negative_check.WWN">#REF!</definedName>
    <definedName name="Pre_2020_RCV_initial_balance___not_negative_check_overall.ADDN1">#REF!</definedName>
    <definedName name="Pre_2020_RCV_initial_balance___not_negative_check_overall.ADDN2">#REF!</definedName>
    <definedName name="Pre_2020_RCV_initial_balance___not_negative_check_overall.BR">#REF!</definedName>
    <definedName name="Pre_2020_RCV_initial_balance___not_negative_check_overall.WN">#REF!</definedName>
    <definedName name="Pre_2020_RCV_initial_balance___not_negative_check_overall.WR">#REF!</definedName>
    <definedName name="Pre_2020_RCV_initial_balance___not_negative_check_overall.WWN">#REF!</definedName>
    <definedName name="Pre_2020_RCV_initial_balance___wholesale___nominal">#REF!</definedName>
    <definedName name="Pre_forecast_period_flag">#REF!</definedName>
    <definedName name="Pre_forecast_period_flag_total">#REF!</definedName>
    <definedName name="Pre_tax_cash_flow___Business___nominal">#REF!</definedName>
    <definedName name="Pre_tax_cash_flow___Residential___nominal">#REF!</definedName>
    <definedName name="Pre_tax_return_on_RCV">#REF!</definedName>
    <definedName name="Pre_tax_return_on_RCV___ADDN1___nominal">#REF!</definedName>
    <definedName name="Pre_tax_return_on_RCV___ADDN2___nominal">#REF!</definedName>
    <definedName name="Pre_tax_return_on_RCV___BR___nominal">#REF!</definedName>
    <definedName name="Pre_tax_return_on_RCV___control.ADDN1">#REF!</definedName>
    <definedName name="Pre_tax_return_on_RCV___control.ADDN2">#REF!</definedName>
    <definedName name="Pre_tax_return_on_RCV___control.BR">#REF!</definedName>
    <definedName name="Pre_tax_return_on_RCV___control.WN">#REF!</definedName>
    <definedName name="Pre_tax_return_on_RCV___control.WR">#REF!</definedName>
    <definedName name="Pre_tax_return_on_RCV___control.WWN">#REF!</definedName>
    <definedName name="Pre_tax_return_on_RCV___WN___nominal">#REF!</definedName>
    <definedName name="Pre_tax_return_on_RCV___WR___nominal">#REF!</definedName>
    <definedName name="Pre_tax_return_on_RCV___WWN___nominal">#REF!</definedName>
    <definedName name="Proceeds_from_share_issues___Appointee___nominal">#REF!</definedName>
    <definedName name="Proceeds_from_share_issues___control___nominal.ADDN1">#REF!</definedName>
    <definedName name="Proceeds_from_share_issues___control___nominal.ADDN2">#REF!</definedName>
    <definedName name="Proceeds_from_share_issues___control___nominal.BR">#REF!</definedName>
    <definedName name="Proceeds_from_share_issues___control___nominal.WN">#REF!</definedName>
    <definedName name="Proceeds_from_share_issues___control___nominal.WR">#REF!</definedName>
    <definedName name="Proceeds_from_share_issues___control___nominal.WWN">#REF!</definedName>
    <definedName name="Proceeds_from_share_issues___Wholesale___nominal">#REF!</definedName>
    <definedName name="Profit_after_tax___Appointee___nominal">#REF!</definedName>
    <definedName name="Profit_after_tax_post_financeability_adjustment___appointee___nominal">#REF!</definedName>
    <definedName name="Profit_before_tax___Appointee___nominal">#REF!</definedName>
    <definedName name="Proportion_of_debtors_to_revenue">#REF!</definedName>
    <definedName name="Proportion_of_net_margin_customers___Tariff_Band.1">#REF!</definedName>
    <definedName name="Proportion_of_net_margin_customers___Tariff_Band.2">#REF!</definedName>
    <definedName name="Proportion_of_net_margin_customers___Tariff_Band.3">#REF!</definedName>
    <definedName name="Proportion_of_non_PAYG_Totex_that_is_subject_to_depreciation_in_year_of_addition_to_RCV">#REF!</definedName>
    <definedName name="Proportion_of_RCV_for_control.ADDN1">#REF!</definedName>
    <definedName name="Proportion_of_RCV_for_control.ADDN2">#REF!</definedName>
    <definedName name="Proportion_of_RCV_for_control.BR">#REF!</definedName>
    <definedName name="Proportion_of_RCV_for_control.WN">#REF!</definedName>
    <definedName name="Proportion_of_RCV_for_control.WR">#REF!</definedName>
    <definedName name="Proportion_of_RCV_for_control.WWN">#REF!</definedName>
    <definedName name="Proportion_of_tariff_costs.1">#REF!</definedName>
    <definedName name="Proportion_of_tariff_costs.2">#REF!</definedName>
    <definedName name="Proportion_of_tariff_costs.3">#REF!</definedName>
    <definedName name="Proposed_residential_retail_net_margin">#REF!</definedName>
    <definedName name="Provision___Appointee___nominal">#REF!</definedName>
    <definedName name="Provision_liabilities_balance___Appointee___nominal">#REF!</definedName>
    <definedName name="Provisions_balance___control___nominal.ADDN1">#REF!</definedName>
    <definedName name="Provisions_balance___control___nominal.ADDN1.BEG">#REF!</definedName>
    <definedName name="Provisions_balance___control___nominal.ADDN2">#REF!</definedName>
    <definedName name="Provisions_balance___control___nominal.ADDN2.BEG">#REF!</definedName>
    <definedName name="Provisions_balance___control___nominal.BR">#REF!</definedName>
    <definedName name="Provisions_balance___control___nominal.BR.BEG">#REF!</definedName>
    <definedName name="Provisions_balance___control___nominal.WN">#REF!</definedName>
    <definedName name="Provisions_balance___control___nominal.WN.BEG">#REF!</definedName>
    <definedName name="Provisions_balance___control___nominal.WR">#REF!</definedName>
    <definedName name="Provisions_balance___control___nominal.WR.BEG">#REF!</definedName>
    <definedName name="Provisions_balance___control___nominal.WWN">#REF!</definedName>
    <definedName name="Provisions_balance___control___nominal.WWN.BEG">#REF!</definedName>
    <definedName name="Provisions_balance___Wholesale___nominal">#REF!</definedName>
    <definedName name="PV_base_date">#REF!</definedName>
    <definedName name="PV_discount_factor.ADDN1">#REF!</definedName>
    <definedName name="PV_discount_factor.ADDN2">#REF!</definedName>
    <definedName name="PV_discount_factor.BR">#REF!</definedName>
    <definedName name="PV_discount_factor.WN">#REF!</definedName>
    <definedName name="PV_discount_factor.WR">#REF!</definedName>
    <definedName name="PV_discount_factor.WWN">#REF!</definedName>
    <definedName name="PV_discount_factor___BR">#REF!</definedName>
    <definedName name="PV_of_re_profiled_allowed_revenue___active___real.ADDN1">#REF!</definedName>
    <definedName name="PV_of_re_profiled_allowed_revenue___active___real.ADDN2">#REF!</definedName>
    <definedName name="PV_of_re_profiled_allowed_revenue___active___real.BR">#REF!</definedName>
    <definedName name="PV_of_re_profiled_allowed_revenue___active___real.WN">#REF!</definedName>
    <definedName name="PV_of_re_profiled_allowed_revenue___active___real.WR">#REF!</definedName>
    <definedName name="PV_of_re_profiled_allowed_revenue___active___real.WWN">#REF!</definedName>
    <definedName name="PV_of_revenue_requirement_excl._tax_charge___real.ADDN1">#REF!</definedName>
    <definedName name="PV_of_revenue_requirement_excl._tax_charge___real.ADDN2">#REF!</definedName>
    <definedName name="PV_of_revenue_requirement_excl._tax_charge___real.BR">#REF!</definedName>
    <definedName name="PV_of_revenue_requirement_excl._tax_charge___real.WN">#REF!</definedName>
    <definedName name="PV_of_revenue_requirement_excl._tax_charge___real.WR">#REF!</definedName>
    <definedName name="PV_of_revenue_requirement_excl._tax_charge___real.WWN">#REF!</definedName>
    <definedName name="QAA_reward__penalty____real.ADDN1">#REF!</definedName>
    <definedName name="QAA_reward__penalty____real.ADDN2">#REF!</definedName>
    <definedName name="QAA_reward__penalty____real.BR">#REF!</definedName>
    <definedName name="QAA_reward__penalty____real.WN">#REF!</definedName>
    <definedName name="QAA_reward__penalty____real.WR">#REF!</definedName>
    <definedName name="QAA_reward__penalty____real.WWN">#REF!</definedName>
    <definedName name="RCF_to_capex___Appointee">#REF!</definedName>
    <definedName name="RCV___EBITDA___Appointee">#REF!</definedName>
    <definedName name="RCV___EBITDA___Control.ADDN1">#REF!</definedName>
    <definedName name="RCV___EBITDA___Control.ADDN2">#REF!</definedName>
    <definedName name="RCV___EBITDA___Control.BR">#REF!</definedName>
    <definedName name="RCV___EBITDA___Control.WN">#REF!</definedName>
    <definedName name="RCV___EBITDA___Control.WR">#REF!</definedName>
    <definedName name="RCV___EBITDA___Control.WWN">#REF!</definedName>
    <definedName name="RCV___nominal_BEG.ADDN1">#REF!</definedName>
    <definedName name="RCV___nominal_BEG.ADDN2">#REF!</definedName>
    <definedName name="RCV___nominal_BEG.BR">#REF!</definedName>
    <definedName name="RCV___nominal_BEG.WN">#REF!</definedName>
    <definedName name="RCV___nominal_BEG.WR">#REF!</definedName>
    <definedName name="RCV___nominal_BEG.WWN">#REF!</definedName>
    <definedName name="RCV___Wholesale___nominal_BEG">#REF!</definedName>
    <definedName name="RCV_additions_run_off___control___real.ADDN1">#REF!</definedName>
    <definedName name="RCV_additions_run_off___control___real.ADDN2">#REF!</definedName>
    <definedName name="RCV_additions_run_off___control___real.BR">#REF!</definedName>
    <definedName name="RCV_additions_run_off___control___real.WN">#REF!</definedName>
    <definedName name="RCV_additions_run_off___control___real.WR">#REF!</definedName>
    <definedName name="RCV_additions_run_off___control___real.WWN">#REF!</definedName>
    <definedName name="RCV_apportionment_percentage_CALC.ADDN1">#REF!</definedName>
    <definedName name="RCV_apportionment_percentage_CALC.ADDN2">#REF!</definedName>
    <definedName name="RCV_apportionment_percentage_CALC.BR">#REF!</definedName>
    <definedName name="RCV_apportionment_percentage_CALC.WN">#REF!</definedName>
    <definedName name="RCV_apportionment_percentage_CALC.WR">#REF!</definedName>
    <definedName name="RCV_apportionment_percentage_CALC.WWN">#REF!</definedName>
    <definedName name="RCV_balance___Appointee___nominal">#REF!</definedName>
    <definedName name="RCV_balance___forecast___ADDN1__nominal">#REF!</definedName>
    <definedName name="RCV_balance___forecast___ADDN2___nominal">#REF!</definedName>
    <definedName name="RCV_balance___forecast___Appointee___nominal">#REF!</definedName>
    <definedName name="RCV_balance___forecast___BR___nominal">#REF!</definedName>
    <definedName name="RCV_balance___forecast___control___nominal.ADDN1">#REF!</definedName>
    <definedName name="RCV_balance___forecast___control___nominal.ADDN2">#REF!</definedName>
    <definedName name="RCV_balance___forecast___control___nominal.BR">#REF!</definedName>
    <definedName name="RCV_balance___forecast___control___nominal.WN">#REF!</definedName>
    <definedName name="RCV_balance___forecast___control___nominal.WR">#REF!</definedName>
    <definedName name="RCV_balance___forecast___control___nominal.WWN">#REF!</definedName>
    <definedName name="RCV_balance___forecast___control___real.ADDN1">#REF!</definedName>
    <definedName name="RCV_balance___forecast___control___real.ADDN2">#REF!</definedName>
    <definedName name="RCV_balance___forecast___control___real.BR">#REF!</definedName>
    <definedName name="RCV_balance___forecast___control___real.WN">#REF!</definedName>
    <definedName name="RCV_balance___forecast___control___real.WR">#REF!</definedName>
    <definedName name="RCV_balance___forecast___control___real.WWN">#REF!</definedName>
    <definedName name="RCV_balance___forecast___wholesale___nominal">#REF!</definedName>
    <definedName name="RCV_balance___forecast___wholesale___real">#REF!</definedName>
    <definedName name="RCV_balance___forecast___WN___nominal">#REF!</definedName>
    <definedName name="RCV_balance___forecast___WR___nominal">#REF!</definedName>
    <definedName name="RCV_balance___forecast___WWN___nominal">#REF!</definedName>
    <definedName name="RCV_balance___Wholesale___nominal">#REF!</definedName>
    <definedName name="RCV_growth_to_2029_30___control___nominal.ADDN1">#REF!</definedName>
    <definedName name="RCV_growth_to_2029_30___control___nominal.ADDN2">#REF!</definedName>
    <definedName name="RCV_growth_to_2029_30___control___nominal.BR">#REF!</definedName>
    <definedName name="RCV_growth_to_2029_30___control___nominal.WN">#REF!</definedName>
    <definedName name="RCV_growth_to_2029_30___control___nominal.WR">#REF!</definedName>
    <definedName name="RCV_growth_to_2029_30___control___nominal.WWN">#REF!</definedName>
    <definedName name="RCV_growth_to_2029_30___control___real.ADDN1">#REF!</definedName>
    <definedName name="RCV_growth_to_2029_30___control___real.ADDN2">#REF!</definedName>
    <definedName name="RCV_growth_to_2029_30___control___real.BR">#REF!</definedName>
    <definedName name="RCV_growth_to_2029_30___control___real.WN">#REF!</definedName>
    <definedName name="RCV_growth_to_2029_30___control___real.WR">#REF!</definedName>
    <definedName name="RCV_growth_to_2029_30___control___real.WWN">#REF!</definedName>
    <definedName name="RCV_growth_to_2029_30___wholesale___nominal">#REF!</definedName>
    <definedName name="RCV_growth_to_2029_30___wholesale___real">#REF!</definedName>
    <definedName name="RCV_opening_balance___nominal.ADDN1">#REF!</definedName>
    <definedName name="RCV_opening_balance___nominal.ADDN2">#REF!</definedName>
    <definedName name="RCV_opening_balance___nominal.BR">#REF!</definedName>
    <definedName name="RCV_opening_balance___nominal.WN">#REF!</definedName>
    <definedName name="RCV_opening_balance___nominal.WR">#REF!</definedName>
    <definedName name="RCV_opening_balance___nominal.WWN">#REF!</definedName>
    <definedName name="RCV_Run_off___Appointee___nominal">#REF!</definedName>
    <definedName name="RCV_Run_off___control___real.ADDN1">#REF!</definedName>
    <definedName name="RCV_Run_off___control___real.ADDN2">#REF!</definedName>
    <definedName name="RCV_Run_off___control___real.BR">#REF!</definedName>
    <definedName name="RCV_Run_off___control___real.WN">#REF!</definedName>
    <definedName name="RCV_Run_off___control___real.WR">#REF!</definedName>
    <definedName name="RCV_Run_off___control___real.WWN">#REF!</definedName>
    <definedName name="RCV_Run_off___nominal.ADDN1">#REF!</definedName>
    <definedName name="RCV_Run_off___nominal.ADDN2">#REF!</definedName>
    <definedName name="RCV_Run_off___nominal.BR">#REF!</definedName>
    <definedName name="RCV_Run_off___nominal.WN">#REF!</definedName>
    <definedName name="RCV_Run_off___nominal.WR">#REF!</definedName>
    <definedName name="RCV_Run_off___nominal.WWN">#REF!</definedName>
    <definedName name="RCV_Run_off___real.ADDN1">#REF!</definedName>
    <definedName name="RCV_Run_off___real.ADDN2">#REF!</definedName>
    <definedName name="RCV_Run_off___real.BR">#REF!</definedName>
    <definedName name="RCV_Run_off___real.WN">#REF!</definedName>
    <definedName name="RCV_Run_off___real.WR">#REF!</definedName>
    <definedName name="RCV_Run_off___real.WWN">#REF!</definedName>
    <definedName name="RCV_Run_off___real___ADDN1">#REF!</definedName>
    <definedName name="RCV_Run_off___real___ADDN2">#REF!</definedName>
    <definedName name="RCV_Run_off___real___BR">#REF!</definedName>
    <definedName name="RCV_Run_off___real___WN">#REF!</definedName>
    <definedName name="RCV_Run_off___real___WR">#REF!</definedName>
    <definedName name="RCV_Run_off___real___WWN">#REF!</definedName>
    <definedName name="RCV_Run_off___Wholesale___nominal">#REF!</definedName>
    <definedName name="Re_profiled_allowed_revenue___active___real.ADDN1">#REF!</definedName>
    <definedName name="Re_profiled_allowed_revenue___active___real.ADDN2">#REF!</definedName>
    <definedName name="Re_profiled_allowed_revenue___active___real.BR">#REF!</definedName>
    <definedName name="Re_profiled_allowed_revenue___active___real.WN">#REF!</definedName>
    <definedName name="Re_profiled_allowed_revenue___active___real.WR">#REF!</definedName>
    <definedName name="Re_profiled_allowed_revenue___active___real.WWN">#REF!</definedName>
    <definedName name="Re_profiled_allowed_revenue_adjusted____control___real.ADDN1">#REF!</definedName>
    <definedName name="Re_profiled_allowed_revenue_adjusted____control___real.ADDN2">#REF!</definedName>
    <definedName name="Re_profiled_allowed_revenue_adjusted____control___real.BR">#REF!</definedName>
    <definedName name="Re_profiled_allowed_revenue_adjusted____control___real.WN">#REF!</definedName>
    <definedName name="Re_profiled_allowed_revenue_adjusted____control___real.WR">#REF!</definedName>
    <definedName name="Re_profiled_allowed_revenue_adjusted____control___real.WWN">#REF!</definedName>
    <definedName name="Receivables_by_tariff_band___nominal.1">#REF!</definedName>
    <definedName name="Receivables_by_tariff_band___nominal.2">#REF!</definedName>
    <definedName name="Receivables_by_tariff_band___nominal.3">#REF!</definedName>
    <definedName name="Recommended_dividend___nominal">#REF!</definedName>
    <definedName name="Recommended_dividend_adj._growth___nominal">#REF!</definedName>
    <definedName name="Redn._in_at_cost_wholesale_fixed_assets___control___nominal.ADDN1">#REF!</definedName>
    <definedName name="Redn._in_at_cost_wholesale_fixed_assets___control___nominal.ADDN2">#REF!</definedName>
    <definedName name="Redn._in_at_cost_wholesale_fixed_assets___control___nominal.BR">#REF!</definedName>
    <definedName name="Redn._in_at_cost_wholesale_fixed_assets___control___nominal.WN">#REF!</definedName>
    <definedName name="Redn._in_at_cost_wholesale_fixed_assets___control___nominal.WR">#REF!</definedName>
    <definedName name="Redn._in_at_cost_wholesale_fixed_assets___control___nominal.WWN">#REF!</definedName>
    <definedName name="Regulatory_equity___regulated_earnings_for_the_regulated_company___Appointee">#REF!</definedName>
    <definedName name="ReportBarFormat">#REF!</definedName>
    <definedName name="Reprofiling_adjustments___real___ADDN1">#REF!</definedName>
    <definedName name="Reprofiling_adjustments___real___ADDN2">#REF!</definedName>
    <definedName name="Reprofiling_adjustments___real___BR">#REF!</definedName>
    <definedName name="Reprofiling_adjustments___real___WN">#REF!</definedName>
    <definedName name="Reprofiling_adjustments___real___WR">#REF!</definedName>
    <definedName name="Reprofiling_adjustments___real___WWN">#REF!</definedName>
    <definedName name="Residental_apportioned_direct_procurement_from_customers___infrastructure_cost___nominal___Total">#REF!</definedName>
    <definedName name="Residential_Advance_receipts_lag_factor_measured">#REF!</definedName>
    <definedName name="Residential_Advance_receipts_lag_factor_unmeasured">#REF!</definedName>
    <definedName name="Residential_advance_receipts_measured_b_f___nominal_POS">#REF!</definedName>
    <definedName name="Residential_advance_receipts_unmeasured_b_f___nominal_POS">#REF!</definedName>
    <definedName name="Residential_apportionment_percentage_CALC">#REF!</definedName>
    <definedName name="Residential_apportionment_percentage_including_prior_year">#REF!</definedName>
    <definedName name="Residential_debtor_lag_factor">#REF!</definedName>
    <definedName name="Residential_debtor_target_balance___nominal">#REF!</definedName>
    <definedName name="Residential_Headroom____of_net_margin_">#REF!</definedName>
    <definedName name="Residential_Measured_income_accrual_rate">#REF!</definedName>
    <definedName name="Residential_Measured_income_accrual_target_balance___nominal">#REF!</definedName>
    <definedName name="Residential_measured_income_proportion_of_total_Residential_income">#REF!</definedName>
    <definedName name="Residential_net_margin__">#REF!</definedName>
    <definedName name="Residential_net_margin___nominal">#REF!</definedName>
    <definedName name="Residential_retail_impact_of_post_financeability_adjustment___nominal">#REF!</definedName>
    <definedName name="Residential_retail_impact_of_post_financeability_adjustment___real">#REF!</definedName>
    <definedName name="Residential_Retail_impact_of_post_financeability_adjustment_exc_wholesale_impact___nominal">#REF!</definedName>
    <definedName name="Residential_retail_margin____inclusive_of_margin_on_DPC_pass_through_">#REF!</definedName>
    <definedName name="Residential_retail_margin_inclusive_of_margin_on_DPC_pass_through___nominal">#REF!</definedName>
    <definedName name="Residential_retail_revenue_adjustment___nominal">#REF!</definedName>
    <definedName name="Residential_retail_revenue_adjustment___real">#REF!</definedName>
    <definedName name="Residential_retail_revenue_adjustment_per_customer___nominal">#REF!</definedName>
    <definedName name="Residential_retail_revenue_adjustment_per_customer___real">#REF!</definedName>
    <definedName name="Residential_retail_revenue_check">#REF!</definedName>
    <definedName name="Residential_retail_revenue_check_overall">#REF!</definedName>
    <definedName name="Residential_retail_service_revenue___real">#REF!</definedName>
    <definedName name="Residential_retail_service_revenue__sum_of_margin__margin_on_DPC_and_CTS____nominal">#REF!</definedName>
    <definedName name="Residential_retail_service_revenue__sum_of_margin__margin_on_DPC_and_CTS_and_post_financeability____nominal">#REF!</definedName>
    <definedName name="Residential_retail_service_revenue__sum_of_measured_and_unmeasured____nominal">#REF!</definedName>
    <definedName name="Residential_retail_service_revenue__sum_of_measured_and_unmeasured__including_post_financeability___nominal">#REF!</definedName>
    <definedName name="Residential_retail_service_revenue_inclusive_of_DPC_margin___nominal">#REF!</definedName>
    <definedName name="Residential_retail_service_revenue_inclusive_of_DPC_margin___post_financeability_adjustments_check">#REF!</definedName>
    <definedName name="Residential_retail_service_revenue_inclusive_of_DPC_margin___post_financeability_adjustments_check_overall">#REF!</definedName>
    <definedName name="Residential_retail_service_revenue_inclusive_of_DPC_margin___real">#REF!</definedName>
    <definedName name="Residential_retail_service_revenue_inclusive_of_DPC_margin_excluding_post_financeability_adjustments_check">#REF!</definedName>
    <definedName name="Residential_retail_service_revenue_inclusive_of_DPC_margin_excluding_post_financeability_adjustments_check_overall">#REF!</definedName>
    <definedName name="Residential_revenue_received___nominal">#REF!</definedName>
    <definedName name="Residential_tax_charge____of_net_margin_">#REF!</definedName>
    <definedName name="Residential_weighted_average_debtor_days___CALC">#REF!</definedName>
    <definedName name="Residential_wholesale_cost_paid___nominal_POS">#REF!</definedName>
    <definedName name="Residential_wholesale_creditor_lag_factor">#REF!</definedName>
    <definedName name="Residential_wholesale_creditor_target_balance___nominal">#REF!</definedName>
    <definedName name="Residential_working_capital_interest____of_net_margin___interest_received_">#REF!</definedName>
    <definedName name="Residentials_connected_for_water_and_sewerage">#REF!</definedName>
    <definedName name="Residentials_connected_for_water_or_sewerage">#REF!</definedName>
    <definedName name="Retail___Corporation_tax_creditor___Business_b_f___nominal">#REF!</definedName>
    <definedName name="Retail___Corporation_tax_creditor___Residential_b_f___nominal">#REF!</definedName>
    <definedName name="Retail_allowed_revenue_per_customer___joint_service___bill_module___real">#REF!</definedName>
    <definedName name="Retail_allowed_revenue_per_customer___joint_service___real">#REF!</definedName>
    <definedName name="Retail_allowed_revenue_per_customer___single_service___bill_module___real">#REF!</definedName>
    <definedName name="Retail_allowed_revenue_per_customer___single_service___real">#REF!</definedName>
    <definedName name="Retail_allowed_revenue_per_customer_joint_services___Growth">#REF!</definedName>
    <definedName name="Retail_allowed_revenue_per_customer_single_service___Growth">#REF!</definedName>
    <definedName name="Retail_revenue_adjustment_per_customer___Tariff_Band___real.1">#REF!</definedName>
    <definedName name="Retail_revenue_adjustment_per_customer___Tariff_Band___real.2">#REF!</definedName>
    <definedName name="Retail_revenue_adjustment_per_customer___Tariff_Band___real.3">#REF!</definedName>
    <definedName name="Retail_service_opex___Business___nominal">#REF!</definedName>
    <definedName name="Retail_service_opex___Business___nominal.NEG">#REF!</definedName>
    <definedName name="Retail_service_opex___Residential___nominal">#REF!</definedName>
    <definedName name="Retail_service_opex___Residential___nominal.NEG">#REF!</definedName>
    <definedName name="Retail_Trade_and_Other_Payables___Business___nominal">#REF!</definedName>
    <definedName name="Retail_Trade_and_Other_Payables___nominal">#REF!</definedName>
    <definedName name="Retail_Trade_and_Other_Payables___nominal_POS">#REF!</definedName>
    <definedName name="Retail_Trade_and_Other_Payables___Residential___nominal">#REF!</definedName>
    <definedName name="Retained_cash_balance___Appointee___check_calc___nominal">#REF!</definedName>
    <definedName name="Retained_cash_balance___Appointee___check_calc___nominal.BEG">#REF!</definedName>
    <definedName name="Retained_cash_balance___Appointee___nominal">#REF!</definedName>
    <definedName name="Retained_cash_balance___Appointee___nominal.BEG">#REF!</definedName>
    <definedName name="Retained_cash_balance___Business___check_calc___nominal">#REF!</definedName>
    <definedName name="Retained_cash_balance___Business___check_calc___nominal.BEG">#REF!</definedName>
    <definedName name="Retained_cash_balance___Business___nominal">#REF!</definedName>
    <definedName name="Retained_cash_balance___Business___nominal.BEG">#REF!</definedName>
    <definedName name="Retained_cash_balance___control___check_calc___nominal.ADDN1">#REF!</definedName>
    <definedName name="Retained_cash_balance___control___check_calc___nominal.ADDN1.BEG">#REF!</definedName>
    <definedName name="Retained_cash_balance___control___check_calc___nominal.ADDN2">#REF!</definedName>
    <definedName name="Retained_cash_balance___control___check_calc___nominal.ADDN2.BEG">#REF!</definedName>
    <definedName name="Retained_cash_balance___control___check_calc___nominal.BR">#REF!</definedName>
    <definedName name="Retained_cash_balance___control___check_calc___nominal.BR.BEG">#REF!</definedName>
    <definedName name="Retained_cash_balance___control___check_calc___nominal.WN">#REF!</definedName>
    <definedName name="Retained_cash_balance___control___check_calc___nominal.WN.BEG">#REF!</definedName>
    <definedName name="Retained_cash_balance___control___check_calc___nominal.WR">#REF!</definedName>
    <definedName name="Retained_cash_balance___control___check_calc___nominal.WR.BEG">#REF!</definedName>
    <definedName name="Retained_cash_balance___control___check_calc___nominal.WWN">#REF!</definedName>
    <definedName name="Retained_cash_balance___control___check_calc___nominal.WWN.BEG">#REF!</definedName>
    <definedName name="Retained_cash_balance___control___nominal.ADDN1">#REF!</definedName>
    <definedName name="Retained_cash_balance___control___nominal.ADDN1.BEG">#REF!</definedName>
    <definedName name="Retained_cash_balance___control___nominal.ADDN2">#REF!</definedName>
    <definedName name="Retained_cash_balance___control___nominal.ADDN2.BEG">#REF!</definedName>
    <definedName name="Retained_cash_balance___control___nominal.BR">#REF!</definedName>
    <definedName name="Retained_cash_balance___control___nominal.BR.BEG">#REF!</definedName>
    <definedName name="Retained_cash_balance___control___nominal.WN">#REF!</definedName>
    <definedName name="Retained_cash_balance___control___nominal.WN.BEG">#REF!</definedName>
    <definedName name="Retained_cash_balance___control___nominal.WR">#REF!</definedName>
    <definedName name="Retained_cash_balance___control___nominal.WR.BEG">#REF!</definedName>
    <definedName name="Retained_cash_balance___control___nominal.WWN">#REF!</definedName>
    <definedName name="Retained_cash_balance___control___nominal.WWN.BEG">#REF!</definedName>
    <definedName name="Retained_cash_balance___Residential___check_calc___nominal">#REF!</definedName>
    <definedName name="Retained_cash_balance___Residential___check_calc___nominal.BEG">#REF!</definedName>
    <definedName name="Retained_cash_balance___Residential___nominal">#REF!</definedName>
    <definedName name="Retained_cash_balance___Residential___nominal.BEG">#REF!</definedName>
    <definedName name="Retained_cash_balance___Retail___check_calc___nominal">#REF!</definedName>
    <definedName name="Retained_cash_balance___Retail___check_calc___nominal.BEG">#REF!</definedName>
    <definedName name="Retained_cash_balance___Wholesale___check_calc___nominal">#REF!</definedName>
    <definedName name="Retained_cash_balance___Wholesale___check_calc___nominal.BEG">#REF!</definedName>
    <definedName name="Retained_cash_balance___Wholesale___nominal">#REF!</definedName>
    <definedName name="Retained_cash_flow___debt___Appointee">#REF!</definedName>
    <definedName name="Retained_cash_flow___debt___Post_Fin_adj___Appointee">#REF!</definedName>
    <definedName name="Retained_earnings___Business___nominal">#REF!</definedName>
    <definedName name="Retained_earnings___control___nominal.ADDN1">#REF!</definedName>
    <definedName name="Retained_earnings___control___nominal.ADDN2">#REF!</definedName>
    <definedName name="Retained_earnings___control___nominal.BR">#REF!</definedName>
    <definedName name="Retained_earnings___control___nominal.WN">#REF!</definedName>
    <definedName name="Retained_earnings___control___nominal.WR">#REF!</definedName>
    <definedName name="Retained_earnings___control___nominal.WWN">#REF!</definedName>
    <definedName name="Retained_earnings___Residential___nominal">#REF!</definedName>
    <definedName name="Retained_earnings___Retail___nominal">#REF!</definedName>
    <definedName name="Retained_earnings___wholesale___nominal">#REF!</definedName>
    <definedName name="Retained_earnings_and_other_distributable_reserves_b_f___Appointee___nominal">#REF!</definedName>
    <definedName name="Retained_earnings_and_other_distributable_reserves_balance___Appointee___nominal">#REF!</definedName>
    <definedName name="Retained_earnings_and_other_distributable_reserves_balance___Appointee___nominal.BEG">#REF!</definedName>
    <definedName name="Retained_earnings_Appointee_total_check">#REF!</definedName>
    <definedName name="Retained_earnings_Appointee_total_check_overall">#REF!</definedName>
    <definedName name="Retained_earnings_balance___Appointee___nominal">#REF!</definedName>
    <definedName name="Retained_earnings_balance___Appointee___nominal.BEG">#REF!</definedName>
    <definedName name="Retained_earnings_balance___Business___check_calc___nominal">#REF!</definedName>
    <definedName name="Retained_earnings_balance___Business___check_calc___nominal.BEG">#REF!</definedName>
    <definedName name="Retained_earnings_balance___Business___nominal">#REF!</definedName>
    <definedName name="Retained_earnings_balance___Business___nominal.BEG">#REF!</definedName>
    <definedName name="Retained_earnings_balance___control___check_calc___nominal.ADDN1">#REF!</definedName>
    <definedName name="Retained_earnings_balance___control___check_calc___nominal.ADDN1.BEG">#REF!</definedName>
    <definedName name="Retained_earnings_balance___control___check_calc___nominal.ADDN2">#REF!</definedName>
    <definedName name="Retained_earnings_balance___control___check_calc___nominal.ADDN2.BEG">#REF!</definedName>
    <definedName name="Retained_earnings_balance___control___check_calc___nominal.BR">#REF!</definedName>
    <definedName name="Retained_earnings_balance___control___check_calc___nominal.BR.BEG">#REF!</definedName>
    <definedName name="Retained_earnings_balance___control___check_calc___nominal.WN">#REF!</definedName>
    <definedName name="Retained_earnings_balance___control___check_calc___nominal.WN.BEG">#REF!</definedName>
    <definedName name="Retained_earnings_balance___control___check_calc___nominal.WR">#REF!</definedName>
    <definedName name="Retained_earnings_balance___control___check_calc___nominal.WR.BEG">#REF!</definedName>
    <definedName name="Retained_earnings_balance___control___check_calc___nominal.WWN">#REF!</definedName>
    <definedName name="Retained_earnings_balance___control___check_calc___nominal.WWN.BEG">#REF!</definedName>
    <definedName name="Retained_earnings_balance___control___nominal.ADDN1">#REF!</definedName>
    <definedName name="Retained_earnings_balance___control___nominal.ADDN1.BEG">#REF!</definedName>
    <definedName name="Retained_earnings_balance___control___nominal.ADDN2">#REF!</definedName>
    <definedName name="Retained_earnings_balance___control___nominal.ADDN2.BEG">#REF!</definedName>
    <definedName name="Retained_earnings_balance___control___nominal.BR">#REF!</definedName>
    <definedName name="Retained_earnings_balance___control___nominal.BR.BEG">#REF!</definedName>
    <definedName name="Retained_earnings_balance___control___nominal.WN">#REF!</definedName>
    <definedName name="Retained_earnings_balance___control___nominal.WN.BEG">#REF!</definedName>
    <definedName name="Retained_earnings_balance___control___nominal.WR">#REF!</definedName>
    <definedName name="Retained_earnings_balance___control___nominal.WR.BEG">#REF!</definedName>
    <definedName name="Retained_earnings_balance___control___nominal.WWN">#REF!</definedName>
    <definedName name="Retained_earnings_balance___control___nominal.WWN.BEG">#REF!</definedName>
    <definedName name="Retained_earnings_balance___Residential___check_calc___nominal">#REF!</definedName>
    <definedName name="Retained_earnings_balance___Residential___check_calc___nominal.BEG">#REF!</definedName>
    <definedName name="Retained_earnings_balance___Residential___nominal">#REF!</definedName>
    <definedName name="Retained_earnings_balance___Residential___nominal.BEG">#REF!</definedName>
    <definedName name="Retained_earnings_balance___Retail___check_calc___nominal">#REF!</definedName>
    <definedName name="Retained_earnings_balance___Retail___check_calc___nominal.BEG">#REF!</definedName>
    <definedName name="Retained_earnings_balance___Retail___nominal">#REF!</definedName>
    <definedName name="Retained_earnings_balance___Wholesale___check_calc___nominal">#REF!</definedName>
    <definedName name="Retained_earnings_balance___Wholesale___check_calc___nominal.BEG">#REF!</definedName>
    <definedName name="Retained_earnings_balance___Wholesale___nominal">#REF!</definedName>
    <definedName name="Retirement_benefit_asset____liabilities__balance__control___nominal.ADDN1">#REF!</definedName>
    <definedName name="Retirement_benefit_asset____liabilities__balance__control___nominal.ADDN1.BEG">#REF!</definedName>
    <definedName name="Retirement_benefit_asset____liabilities__balance__control___nominal.ADDN2">#REF!</definedName>
    <definedName name="Retirement_benefit_asset____liabilities__balance__control___nominal.ADDN2.BEG">#REF!</definedName>
    <definedName name="Retirement_benefit_asset____liabilities__balance__control___nominal.BR">#REF!</definedName>
    <definedName name="Retirement_benefit_asset____liabilities__balance__control___nominal.BR.BEG">#REF!</definedName>
    <definedName name="Retirement_benefit_asset____liabilities__balance__control___nominal.WN">#REF!</definedName>
    <definedName name="Retirement_benefit_asset____liabilities__balance__control___nominal.WN.BEG">#REF!</definedName>
    <definedName name="Retirement_benefit_asset____liabilities__balance__control___nominal.WR">#REF!</definedName>
    <definedName name="Retirement_benefit_asset____liabilities__balance__control___nominal.WR.BEG">#REF!</definedName>
    <definedName name="Retirement_benefit_asset____liabilities__balance__control___nominal.WWN">#REF!</definedName>
    <definedName name="Retirement_benefit_asset____liabilities__balance__control___nominal.WWN.BEG">#REF!</definedName>
    <definedName name="Retirement_benefit_asset_balance___Appointee___nominal">#REF!</definedName>
    <definedName name="Retirement_benefit_asset_balance___Business___nominal">#REF!</definedName>
    <definedName name="Retirement_benefit_asset_balance___control___nominal.ADDN1">#REF!</definedName>
    <definedName name="Retirement_benefit_asset_balance___control___nominal.ADDN2">#REF!</definedName>
    <definedName name="Retirement_benefit_asset_balance___control___nominal.BR">#REF!</definedName>
    <definedName name="Retirement_benefit_asset_balance___control___nominal.WN">#REF!</definedName>
    <definedName name="Retirement_benefit_asset_balance___control___nominal.WR">#REF!</definedName>
    <definedName name="Retirement_benefit_asset_balance___control___nominal.WWN">#REF!</definedName>
    <definedName name="Retirement_benefit_asset_balance___Residential___nominal">#REF!</definedName>
    <definedName name="Retirement_benefit_asset_balance___Retail___nominal">#REF!</definedName>
    <definedName name="Retirement_benefit_asset_balance___Wholesale___nominal">#REF!</definedName>
    <definedName name="Retirement_benefit_liability_balance___Appointee___nominal">#REF!</definedName>
    <definedName name="Retirement_benefit_liability_balance___Business___nominal">#REF!</definedName>
    <definedName name="Retirement_benefit_liability_balance___control___nominal.ADDN1">#REF!</definedName>
    <definedName name="Retirement_benefit_liability_balance___control___nominal.ADDN2">#REF!</definedName>
    <definedName name="Retirement_benefit_liability_balance___control___nominal.BR">#REF!</definedName>
    <definedName name="Retirement_benefit_liability_balance___control___nominal.WN">#REF!</definedName>
    <definedName name="Retirement_benefit_liability_balance___control___nominal.WR">#REF!</definedName>
    <definedName name="Retirement_benefit_liability_balance___control___nominal.WWN">#REF!</definedName>
    <definedName name="Retirement_benefit_liability_balance___Residential___nominal">#REF!</definedName>
    <definedName name="Retirement_benefit_liability_balance___Retail___nominal">#REF!</definedName>
    <definedName name="Retirement_benefit_liability_balance___Wholesale___nominal">#REF!</definedName>
    <definedName name="Return_on_2020_25_RCV___nominal.ADDN1">#REF!</definedName>
    <definedName name="Return_on_2020_25_RCV___nominal.ADDN2">#REF!</definedName>
    <definedName name="Return_on_2020_25_RCV___nominal.BR">#REF!</definedName>
    <definedName name="Return_on_2020_25_RCV___nominal.WN">#REF!</definedName>
    <definedName name="Return_on_2020_25_RCV___nominal.WR">#REF!</definedName>
    <definedName name="Return_on_2020_25_RCV___nominal.WWN">#REF!</definedName>
    <definedName name="Return_on_2020_25_RCV___real.ADDN1">#REF!</definedName>
    <definedName name="Return_on_2020_25_RCV___real.ADDN2">#REF!</definedName>
    <definedName name="Return_on_2020_25_RCV___real.BR">#REF!</definedName>
    <definedName name="Return_on_2020_25_RCV___real.WN">#REF!</definedName>
    <definedName name="Return_on_2020_25_RCV___real.WR">#REF!</definedName>
    <definedName name="Return_on_2020_25_RCV___real.WWN">#REF!</definedName>
    <definedName name="Return_on_Capital____control___real.ADDN1">#REF!</definedName>
    <definedName name="Return_on_Capital____control___real.ADDN2">#REF!</definedName>
    <definedName name="Return_on_Capital____control___real.BR">#REF!</definedName>
    <definedName name="Return_on_Capital____control___real.WN">#REF!</definedName>
    <definedName name="Return_on_Capital____control___real.WR">#REF!</definedName>
    <definedName name="Return_on_Capital____control___real.WWN">#REF!</definedName>
    <definedName name="Return_on_Capital___nominal.ADDN1">#REF!</definedName>
    <definedName name="Return_on_Capital___nominal.ADDN2">#REF!</definedName>
    <definedName name="Return_on_Capital___nominal.BR">#REF!</definedName>
    <definedName name="Return_on_Capital___nominal.WN">#REF!</definedName>
    <definedName name="Return_on_Capital___nominal.WR">#REF!</definedName>
    <definedName name="Return_on_Capital___nominal.WWN">#REF!</definedName>
    <definedName name="Return_on_Capital___real.ADDN1">#REF!</definedName>
    <definedName name="Return_on_Capital___real.ADDN2">#REF!</definedName>
    <definedName name="Return_on_Capital___real.BR">#REF!</definedName>
    <definedName name="Return_on_Capital___real.WN">#REF!</definedName>
    <definedName name="Return_on_Capital___real.WR">#REF!</definedName>
    <definedName name="Return_on_Capital___real.WWN">#REF!</definedName>
    <definedName name="Return_on_Capital___real___ADDN1">#REF!</definedName>
    <definedName name="Return_on_Capital___real___ADDN2">#REF!</definedName>
    <definedName name="Return_on_Capital___real___BR">#REF!</definedName>
    <definedName name="Return_on_Capital___real___WN">#REF!</definedName>
    <definedName name="Return_on_Capital___real___WR">#REF!</definedName>
    <definedName name="Return_on_Capital___real___WWN">#REF!</definedName>
    <definedName name="Return_on_capital_employed___ROCE____Appointee">#REF!</definedName>
    <definedName name="Return_on_capital_employed___ROCE____Control.ADDN1">#REF!</definedName>
    <definedName name="Return_on_capital_employed___ROCE____Control.ADDN2">#REF!</definedName>
    <definedName name="Return_on_capital_employed___ROCE____Control.BR">#REF!</definedName>
    <definedName name="Return_on_capital_employed___ROCE____Control.WN">#REF!</definedName>
    <definedName name="Return_on_capital_employed___ROCE____Control.WR">#REF!</definedName>
    <definedName name="Return_on_capital_employed___ROCE____Control.WWN">#REF!</definedName>
    <definedName name="Return_on_capital_employed___ROCE___building_blocks____Wholesale">#REF!</definedName>
    <definedName name="Return_on_Post_2025_RCV___nominal.ADDN1">#REF!</definedName>
    <definedName name="Return_on_Post_2025_RCV___nominal.ADDN2">#REF!</definedName>
    <definedName name="Return_on_Post_2025_RCV___nominal.BR">#REF!</definedName>
    <definedName name="Return_on_Post_2025_RCV___nominal.WN">#REF!</definedName>
    <definedName name="Return_on_Post_2025_RCV___nominal.WR">#REF!</definedName>
    <definedName name="Return_on_Post_2025_RCV___nominal.WWN">#REF!</definedName>
    <definedName name="Return_on_Post_2025_RCV___real.ADDN1">#REF!</definedName>
    <definedName name="Return_on_Post_2025_RCV___real.ADDN2">#REF!</definedName>
    <definedName name="Return_on_Post_2025_RCV___real.BR">#REF!</definedName>
    <definedName name="Return_on_Post_2025_RCV___real.WN">#REF!</definedName>
    <definedName name="Return_on_Post_2025_RCV___real.WR">#REF!</definedName>
    <definedName name="Return_on_Post_2025_RCV___real.WWN">#REF!</definedName>
    <definedName name="Return_on_Pre_2020_RCV___nominal.ADDN1">#REF!</definedName>
    <definedName name="Return_on_Pre_2020_RCV___nominal.ADDN2">#REF!</definedName>
    <definedName name="Return_on_Pre_2020_RCV___nominal.BR">#REF!</definedName>
    <definedName name="Return_on_Pre_2020_RCV___nominal.WN">#REF!</definedName>
    <definedName name="Return_on_Pre_2020_RCV___nominal.WR">#REF!</definedName>
    <definedName name="Return_on_Pre_2020_RCV___nominal.WWN">#REF!</definedName>
    <definedName name="Return_on_Pre_2020_RCV___real.ADDN1">#REF!</definedName>
    <definedName name="Return_on_Pre_2020_RCV___real.ADDN2">#REF!</definedName>
    <definedName name="Return_on_Pre_2020_RCV___real.BR">#REF!</definedName>
    <definedName name="Return_on_Pre_2020_RCV___real.WN">#REF!</definedName>
    <definedName name="Return_on_Pre_2020_RCV___real.WR">#REF!</definedName>
    <definedName name="Return_on_Pre_2020_RCV___real.WWN">#REF!</definedName>
    <definedName name="Revenue___Appointee___nominal">#REF!</definedName>
    <definedName name="Revenue___Retail___nominal">#REF!</definedName>
    <definedName name="Revenue_excl._tax__reprofiling_and_post_financeability___real___ADDN1">#REF!</definedName>
    <definedName name="Revenue_excl._tax__reprofiling_and_post_financeability___real___ADDN2">#REF!</definedName>
    <definedName name="Revenue_excl._tax_charge__reprofiling_and_post_financeability___real___BR">#REF!</definedName>
    <definedName name="Revenue_excl._tax_charge__reprofiling_and_post_financeability___real___WN">#REF!</definedName>
    <definedName name="Revenue_excl._tax_charge__reprofiling_and_post_financeability___real___WR">#REF!</definedName>
    <definedName name="Revenue_excl._tax_charge__reprofiling_and_post_financeability___real___WWN">#REF!</definedName>
    <definedName name="Revenue_inc._tax_charge__reprofiling_and_post_financeability___real___ADDN1">#REF!</definedName>
    <definedName name="Revenue_inc._tax_charge__reprofiling_and_post_financeability___real___ADDN2">#REF!</definedName>
    <definedName name="Revenue_inc._tax_charge__reprofiling_and_post_financeability___real___BR">#REF!</definedName>
    <definedName name="Revenue_inc._tax_charge__reprofiling_and_post_financeability___real___WN">#REF!</definedName>
    <definedName name="Revenue_inc._tax_charge__reprofiling_and_post_financeability___real___WR">#REF!</definedName>
    <definedName name="Revenue_inc._tax_charge__reprofiling_and_post_financeability___real___WWN">#REF!</definedName>
    <definedName name="Revenue_requirement_excl._tax_charge___before_override___nominal.ADDN1">#REF!</definedName>
    <definedName name="Revenue_requirement_excl._tax_charge___before_override___nominal.ADDN2">#REF!</definedName>
    <definedName name="Revenue_requirement_excl._tax_charge___before_override___nominal.BR">#REF!</definedName>
    <definedName name="Revenue_requirement_excl._tax_charge___before_override___nominal.WN">#REF!</definedName>
    <definedName name="Revenue_requirement_excl._tax_charge___before_override___nominal.WR">#REF!</definedName>
    <definedName name="Revenue_requirement_excl._tax_charge___before_override___nominal.WWN">#REF!</definedName>
    <definedName name="Revenue_requirement_excl._tax_charge___before_override___real.ADDN1">#REF!</definedName>
    <definedName name="Revenue_requirement_excl._tax_charge___before_override___real.ADDN2">#REF!</definedName>
    <definedName name="Revenue_requirement_excl._tax_charge___before_override___real.BR">#REF!</definedName>
    <definedName name="Revenue_requirement_excl._tax_charge___before_override___real.WN">#REF!</definedName>
    <definedName name="Revenue_requirement_excl._tax_charge___before_override___real.WR">#REF!</definedName>
    <definedName name="Revenue_requirement_excl._tax_charge___before_override___real.WWN">#REF!</definedName>
    <definedName name="Revenue_requirement_excl._tax_charge___nominal.ADDN1">#REF!</definedName>
    <definedName name="Revenue_requirement_excl._tax_charge___nominal.ADDN2">#REF!</definedName>
    <definedName name="Revenue_requirement_excl._tax_charge___nominal.BR">#REF!</definedName>
    <definedName name="Revenue_requirement_excl._tax_charge___nominal.WN">#REF!</definedName>
    <definedName name="Revenue_requirement_excl._tax_charge___nominal.WR">#REF!</definedName>
    <definedName name="Revenue_requirement_excl._tax_charge___nominal.WWN">#REF!</definedName>
    <definedName name="Revenue_requirement_excl._tax_charge___real.ADDN1">#REF!</definedName>
    <definedName name="Revenue_requirement_excl._tax_charge___real.ADDN2">#REF!</definedName>
    <definedName name="Revenue_requirement_excl._tax_charge___real.BR">#REF!</definedName>
    <definedName name="Revenue_requirement_excl._tax_charge___real.WN">#REF!</definedName>
    <definedName name="Revenue_requirement_excl._tax_charge___real.WR">#REF!</definedName>
    <definedName name="Revenue_requirement_excl._tax_charge___real.WWN">#REF!</definedName>
    <definedName name="Revenue_requirement_excl._tax_charge_and_revenue_adj.____control___real.ADDN1">#REF!</definedName>
    <definedName name="Revenue_requirement_excl._tax_charge_and_revenue_adj.____control___real.ADDN2">#REF!</definedName>
    <definedName name="Revenue_requirement_excl._tax_charge_and_revenue_adj.____control___real.BR">#REF!</definedName>
    <definedName name="Revenue_requirement_excl._tax_charge_and_revenue_adj.____control___real.WN">#REF!</definedName>
    <definedName name="Revenue_requirement_excl._tax_charge_and_revenue_adj.____control___real.WR">#REF!</definedName>
    <definedName name="Revenue_requirement_excl._tax_charge_and_revenue_adj.____control___real.WWN">#REF!</definedName>
    <definedName name="Revenue_requirement_incl._tax_charge___Wholesale___nominal">#REF!</definedName>
    <definedName name="Revenue_requirement_with_impact_of_reprofiling_excl._tax_charge___nominal.ADDN1">#REF!</definedName>
    <definedName name="Revenue_requirement_with_impact_of_reprofiling_excl._tax_charge___nominal.ADDN2">#REF!</definedName>
    <definedName name="Revenue_requirement_with_impact_of_reprofiling_excl._tax_charge___nominal.BR">#REF!</definedName>
    <definedName name="Revenue_requirement_with_impact_of_reprofiling_excl._tax_charge___nominal.WN">#REF!</definedName>
    <definedName name="Revenue_requirement_with_impact_of_reprofiling_excl._tax_charge___nominal.WR">#REF!</definedName>
    <definedName name="Revenue_requirement_with_impact_of_reprofiling_excl._tax_charge___nominal.WWN">#REF!</definedName>
    <definedName name="Revenue_requirement_with_impact_of_reprofiling_excl._tax_charge___real.ADDN1">#REF!</definedName>
    <definedName name="Revenue_requirement_with_impact_of_reprofiling_excl._tax_charge___real.ADDN2">#REF!</definedName>
    <definedName name="Revenue_requirement_with_impact_of_reprofiling_excl._tax_charge___real.BR">#REF!</definedName>
    <definedName name="Revenue_requirement_with_impact_of_reprofiling_excl._tax_charge___real.WN">#REF!</definedName>
    <definedName name="Revenue_requirement_with_impact_of_reprofiling_excl._tax_charge___real.WR">#REF!</definedName>
    <definedName name="Revenue_requirement_with_impact_of_reprofiling_excl._tax_charge___real.WWN">#REF!</definedName>
    <definedName name="Revenue_requirement_with_impact_of_reprofiling_excl._tax_charge___wholesale___nominal">#REF!</definedName>
    <definedName name="rge" localSheetId="13">#REF!</definedName>
    <definedName name="rge">#REF!</definedName>
    <definedName name="rgwer" localSheetId="13">#REF!</definedName>
    <definedName name="rgwer">#REF!</definedName>
    <definedName name="RiskAfterRecalcMacro">""</definedName>
    <definedName name="RiskAfterSimMacro">""</definedName>
    <definedName name="RiskBeforeRecalcMacro">""</definedName>
    <definedName name="RiskBeforeSimMacro">""</definedName>
    <definedName name="RiskCollectDistributionSamples">2</definedName>
    <definedName name="RiskFixedSeed">1</definedName>
    <definedName name="RiskHasSettings">5</definedName>
    <definedName name="RiskMinimizeOnStart">FALSE</definedName>
    <definedName name="RiskMonitorConvergence">FALSE</definedName>
    <definedName name="RiskMultipleCPUSupportEnabled">TRUE</definedName>
    <definedName name="RiskNumIterations">1000</definedName>
    <definedName name="RiskNumSimulations">1</definedName>
    <definedName name="RiskPauseOnError">FALSE</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tandardRecalc">2</definedName>
    <definedName name="RiskUpdateDisplay">FALSE</definedName>
    <definedName name="RiskUseDifferentSeedForEachSim">FALSE</definedName>
    <definedName name="RiskUseFixedSeed">FALSE</definedName>
    <definedName name="RiskUseMultipleCPUs">TRUE</definedName>
    <definedName name="RPI_ILD_indexation_rate">#REF!</definedName>
    <definedName name="RPI_Index_linked_debt___nominal.ADDN1">#REF!</definedName>
    <definedName name="RPI_Index_linked_debt___nominal.ADDN1.BEG">#REF!</definedName>
    <definedName name="RPI_Index_linked_debt___nominal.ADDN2">#REF!</definedName>
    <definedName name="RPI_Index_linked_debt___nominal.ADDN2.BEG">#REF!</definedName>
    <definedName name="RPI_Index_linked_debt___nominal.BR">#REF!</definedName>
    <definedName name="RPI_Index_linked_debt___nominal.BR.BEG">#REF!</definedName>
    <definedName name="RPI_Index_linked_debt___nominal.WN">#REF!</definedName>
    <definedName name="RPI_Index_linked_debt___nominal.WN.BEG">#REF!</definedName>
    <definedName name="RPI_Index_linked_debt___nominal.WR">#REF!</definedName>
    <definedName name="RPI_Index_linked_debt___nominal.WR.BEG">#REF!</definedName>
    <definedName name="RPI_Index_linked_debt___nominal.WWN">#REF!</definedName>
    <definedName name="RPI_Index_linked_debt___nominal.WWN.BEG">#REF!</definedName>
    <definedName name="RPI_Index_linked_debt_indexation___nominal.ADDN1">#REF!</definedName>
    <definedName name="RPI_Index_linked_debt_indexation___nominal.ADDN2">#REF!</definedName>
    <definedName name="RPI_Index_linked_debt_indexation___nominal.BR">#REF!</definedName>
    <definedName name="RPI_Index_linked_debt_indexation___nominal.WN">#REF!</definedName>
    <definedName name="RPI_Index_linked_debt_indexation___nominal.WR">#REF!</definedName>
    <definedName name="RPI_Index_linked_debt_indexation___nominal.WWN">#REF!</definedName>
    <definedName name="RPI_Interest_on_Index_linked_loans___control___nominal.ADDN1">#REF!</definedName>
    <definedName name="RPI_Interest_on_Index_linked_loans___control___nominal.ADDN2">#REF!</definedName>
    <definedName name="RPI_Interest_on_Index_linked_loans___control___nominal.BR">#REF!</definedName>
    <definedName name="RPI_Interest_on_Index_linked_loans___control___nominal.WN">#REF!</definedName>
    <definedName name="RPI_Interest_on_Index_linked_loans___control___nominal.WR">#REF!</definedName>
    <definedName name="RPI_Interest_on_Index_linked_loans___control___nominal.WWN">#REF!</definedName>
    <definedName name="RPI_opening_index_linked_debt___nominal.ADDN1">#REF!</definedName>
    <definedName name="RPI_opening_index_linked_debt___nominal.ADDN2">#REF!</definedName>
    <definedName name="RPI_opening_index_linked_debt___nominal.BR">#REF!</definedName>
    <definedName name="RPI_opening_index_linked_debt___nominal.WN">#REF!</definedName>
    <definedName name="RPI_opening_index_linked_debt___nominal.WR">#REF!</definedName>
    <definedName name="RPI_opening_index_linked_debt___nominal.WWN">#REF!</definedName>
    <definedName name="S_GLAM" localSheetId="13">#REF!</definedName>
    <definedName name="S_GLAM">#REF!</definedName>
    <definedName name="S_YORKS" localSheetId="13">#REF!</definedName>
    <definedName name="S_YORKS">#REF!</definedName>
    <definedName name="SAM_CTRY_UK" localSheetId="13">#REF!</definedName>
    <definedName name="SAM_CTRY_UK">#REF!</definedName>
    <definedName name="SAPBEXrevision">1</definedName>
    <definedName name="SAPBEXsysID">"BWB"</definedName>
    <definedName name="SAPBEXwbID">"49ZLUKBQR0WG29D9LLI3IBIIT"</definedName>
    <definedName name="sheet1">#REF!</definedName>
    <definedName name="SHROPS" localSheetId="13">#REF!</definedName>
    <definedName name="SHROPS">#REF!</definedName>
    <definedName name="Single_Retail_income___real">#REF!</definedName>
    <definedName name="SOMERSET" localSheetId="13">#REF!</definedName>
    <definedName name="SOMERSET">#REF!</definedName>
    <definedName name="SPFValidation">#REF!</definedName>
    <definedName name="STAFFS" localSheetId="13">#REF!</definedName>
    <definedName name="STAFFS">#REF!</definedName>
    <definedName name="Start_date">#REF!</definedName>
    <definedName name="SUFFOLK" localSheetId="13">#REF!</definedName>
    <definedName name="SUFFOLK">#REF!</definedName>
    <definedName name="SURREY" localSheetId="13">#REF!</definedName>
    <definedName name="SURREY">#REF!</definedName>
    <definedName name="Switch_____of_dividends_issued_as_scrip_shares">#REF!</definedName>
    <definedName name="Switch_____of_ILD">#REF!</definedName>
    <definedName name="Switch_____of_ordinary_dividends_paid_as_interim_dividend">#REF!</definedName>
    <definedName name="Switch____HH_Advance_receipt_creditor_days">#REF!</definedName>
    <definedName name="Switch___adjustment_to_tax_payment">#REF!</definedName>
    <definedName name="Switch___Adjustment_to_Wholesale_revenue_requirement___real">#REF!</definedName>
    <definedName name="Switch___Allowable_depreciation_on_capitalised_revenue___active___control">#REF!</definedName>
    <definedName name="Switch___Alternative_revenue_value___real.ADDN1">#REF!</definedName>
    <definedName name="Switch___Alternative_revenue_value___real.ADDN2">#REF!</definedName>
    <definedName name="Switch___Alternative_revenue_value___real.BR">#REF!</definedName>
    <definedName name="Switch___Alternative_revenue_value___real.WN">#REF!</definedName>
    <definedName name="Switch___Alternative_revenue_value___real.WR">#REF!</definedName>
    <definedName name="Switch___Alternative_revenue_value___real.WWN">#REF!</definedName>
    <definedName name="Switch___Apply_adjustment_to_post_financeability_items_not_eligible_for_uplift.ADDN1">#REF!</definedName>
    <definedName name="Switch___Apply_adjustment_to_post_financeability_items_not_eligible_for_uplift.ADDN2">#REF!</definedName>
    <definedName name="Switch___Apply_adjustment_to_post_financeability_items_not_eligible_for_uplift.BR">#REF!</definedName>
    <definedName name="Switch___Apply_adjustment_to_post_financeability_items_not_eligible_for_uplift.WN">#REF!</definedName>
    <definedName name="Switch___Apply_adjustment_to_post_financeability_items_not_eligible_for_uplift.WR">#REF!</definedName>
    <definedName name="Switch___Apply_adjustment_to_post_financeability_items_not_eligible_for_uplift.WWN">#REF!</definedName>
    <definedName name="Switch___bank_interest_rate__receivable_">#REF!</definedName>
    <definedName name="Switch___Base_revenue_for_2024_25">#REF!</definedName>
    <definedName name="Switch___bioresources_TDS">#REF!</definedName>
    <definedName name="Switch___Blended_interest_rate">#REF!</definedName>
    <definedName name="Switch___Business__retail_total_allowed_depreciation___real">#REF!</definedName>
    <definedName name="Switch___Business_Advance_Receipts_Weighting___Unmeasured">#REF!</definedName>
    <definedName name="Switch___Business_Measured_income_accrual_Opening_balance____nominal">#REF!</definedName>
    <definedName name="Switch___Business_measured_income_proportion_of_total_Business_income">#REF!</definedName>
    <definedName name="Switch___Business_retail_advance_receipts_creditor_days">#REF!</definedName>
    <definedName name="Switch___Business_retail_average_cost_per_customer_in_Tariff_Band__Welsh_companies____real">#REF!</definedName>
    <definedName name="Switch___Business_retail_capital_expenditure">#REF!</definedName>
    <definedName name="Switch___Business_retail_debtors">#REF!</definedName>
    <definedName name="Switch___Business_retail_margin___Override">#REF!</definedName>
    <definedName name="Switch___Business_retail_measured_advance_receipts">#REF!</definedName>
    <definedName name="Switch___Business_retail_Measured_income_accrual_rate">#REF!</definedName>
    <definedName name="Switch___Business_retail_revenue_adjustment___real">#REF!</definedName>
    <definedName name="Switch___Business_retail_revenue_override___nominal">#REF!</definedName>
    <definedName name="Switch___Business_retail_unmeasured_advance_receipts">#REF!</definedName>
    <definedName name="Switch___Capex_creditor_days">#REF!</definedName>
    <definedName name="Switch___Capital_expenditure___proportion_of_new_capital_expenditure_not_qualifying_for_capital_allowance_deductions">#REF!</definedName>
    <definedName name="Switch___Capital_expenditure___Proportion_of_new_capital_expenditure_qualifying_for_high_level_deduction">#REF!</definedName>
    <definedName name="Switch___Capital_expenditure___proportion_of_new_capital_expenditure_qualifying_for_the_main_rate_pool___control">#REF!</definedName>
    <definedName name="Switch___Capital_expenditure___proportion_of_new_capital_expenditure_qualifying_for_the_special_rate_pool___control">#REF!</definedName>
    <definedName name="Switch___Capital_expenditure___proportion_of_new_capital_expenditure_qualifying_for_the_structures_and_buildings_pool___control">#REF!</definedName>
    <definedName name="Switch___Capital_expenditure_writing_down_allowance_main_rate_pool">#REF!</definedName>
    <definedName name="Switch___Capital_expenditure_writing_down_allowance_special_rate_pool">#REF!</definedName>
    <definedName name="Switch___Capital_expenditure_writing_down_allowance_structures_and_buildings_pool">#REF!</definedName>
    <definedName name="Switch___Cash_and_cash_equivalents_initial_balance___control___nominal">#REF!</definedName>
    <definedName name="Switch___cost_to_serve">#REF!</definedName>
    <definedName name="Switch___Current_tax_liabilities___Appointee_b_f___nominal">#REF!</definedName>
    <definedName name="Switch___Debtors_other">#REF!</definedName>
    <definedName name="Switch___Depreciation_b_f___control___active___nominal">#REF!</definedName>
    <definedName name="Switch___Disallowable_expenditure___Change_in_general_provisions___control">#REF!</definedName>
    <definedName name="Switch___Dividend_creditors_wholesale_retail_split___business_retail___nominal">#REF!</definedName>
    <definedName name="Switch___Dividend_creditors_wholesale_retail_split___Dividend_creditors___residential_retail">#REF!</definedName>
    <definedName name="Switch___Dividend_yield">#REF!</definedName>
    <definedName name="Switch___DPC_and_infrastructure_costs">#REF!</definedName>
    <definedName name="Switch___Finance_lease_depreciation___control___nominal">#REF!</definedName>
    <definedName name="Switch___Fixed_asset_net_book_value_at_31_March___business_retail___nominal">#REF!</definedName>
    <definedName name="Switch___Fixed_asset_net_book_value_at_31_March___residential_retail___nominal">#REF!</definedName>
    <definedName name="Switch___Fixed_assets_b_f___control___active___nominal">#REF!</definedName>
    <definedName name="Switch___HH_Advance_receipts">#REF!</definedName>
    <definedName name="Switch___HH_income_accrual">#REF!</definedName>
    <definedName name="Switch___HH_trade_receivables">#REF!</definedName>
    <definedName name="Switch___Households_connected">#REF!</definedName>
    <definedName name="Switch___Inflation">#REF!</definedName>
    <definedName name="Switch___Innovation_funding">#REF!</definedName>
    <definedName name="Switch___Interest_rate___Business___Active">#REF!</definedName>
    <definedName name="Switch___interest_rate___residential">#REF!</definedName>
    <definedName name="Switch___interest_rate_on_fixed_rate_debt">#REF!</definedName>
    <definedName name="Switch___interest_rate_on_index_linked_debt">#REF!</definedName>
    <definedName name="Switch___Inventories_balance___control___nominal">#REF!</definedName>
    <definedName name="Switch___IRE_totex_adjustment_for_ACICR__Ofwat____Active">#REF!</definedName>
    <definedName name="Switch___Measured_unmeasured_charges">#REF!</definedName>
    <definedName name="Switch___Movement_in_intangible_asset_and_investments_balance__control">#REF!</definedName>
    <definedName name="Switch___Movement_in_other_liabilities___control">#REF!</definedName>
    <definedName name="Switch___Movement_in_provisions___control___nominal.ADDN1">#REF!</definedName>
    <definedName name="Switch___Movement_in_provisions___control___nominal.ADDN2">#REF!</definedName>
    <definedName name="Switch___Movement_in_provisions___control___nominal.BR">#REF!</definedName>
    <definedName name="Switch___Movement_in_provisions___control___nominal.WN">#REF!</definedName>
    <definedName name="Switch___Movement_in_provisions___control___nominal.WR">#REF!</definedName>
    <definedName name="Switch___Movement_in_provisions___control___nominal.WWN">#REF!</definedName>
    <definedName name="Switch___new_capital_expenditure___proportion_of_new_capital_expenditure_qualifying_for_a_full_deduction">#REF!</definedName>
    <definedName name="Switch___Notional_target_gearing___control.ADDN1">#REF!</definedName>
    <definedName name="Switch___Notional_target_gearing___control.ADDN2">#REF!</definedName>
    <definedName name="Switch___Notional_target_gearing___control.BR">#REF!</definedName>
    <definedName name="Switch___Notional_target_gearing___control.WN">#REF!</definedName>
    <definedName name="Switch___Notional_target_gearing___control.WR">#REF!</definedName>
    <definedName name="Switch___Notional_target_gearing___control.WWN">#REF!</definedName>
    <definedName name="Switch___Opening_Called_up_share_capital_balance__control">#REF!</definedName>
    <definedName name="Switch___Opening_Capex_creditors_balance___control___nominal">#REF!</definedName>
    <definedName name="Switch___Opening_Capital_allowance_balance___main_rate_pool___new_capital_expenditure___control___nominal">#REF!</definedName>
    <definedName name="Switch___Opening_Capital_allowance_balance___special_rate_pool___new_capital_expenditure___control___nominal">#REF!</definedName>
    <definedName name="Switch___Opening_Capital_allowance_balance___structures_and_buildings_pool___control___nominal">#REF!</definedName>
    <definedName name="Switch___Opening_debt">#REF!</definedName>
    <definedName name="Switch___opening_deferred_tax_balance___control">#REF!</definedName>
    <definedName name="Switch___Opening_dividend_cashflow_balance">#REF!</definedName>
    <definedName name="Switch___Opening_Dividend_creditors_balance__control">#REF!</definedName>
    <definedName name="Switch___Opening_Intangible_asset_and_investments_balance___control___nominal">#REF!</definedName>
    <definedName name="Switch___Opening_Non_distributable_reserves_balance__control">#REF!</definedName>
    <definedName name="Switch___Opening_Other_creditors_balance___control___nominal">#REF!</definedName>
    <definedName name="Switch___Opening_Other_debtors_balance___control___nominal">#REF!</definedName>
    <definedName name="Switch___Opening_Other_liabilities_balance__control">#REF!</definedName>
    <definedName name="Switch___Opening_Provisions_balance__control">#REF!</definedName>
    <definedName name="Switch___Opening_retained_cash_balance___Business___nominal">#REF!</definedName>
    <definedName name="Switch___Opening_retained_cash_balance___Residential">#REF!</definedName>
    <definedName name="Switch___Opening_retained_earnings_balance___Business___nominal">#REF!</definedName>
    <definedName name="Switch___Opening_retained_earnings_balance___control">#REF!</definedName>
    <definedName name="Switch___Opening_Retirement_benefit_asset____liabilities__balance__control___nominal">#REF!</definedName>
    <definedName name="Switch___opening_tax_loss_balance___wholesale">#REF!</definedName>
    <definedName name="Switch___Opening_Trade_creditors_balance___control___nominal">#REF!</definedName>
    <definedName name="Switch___Opening_Trade_debtors_balance___control___nominal">#REF!</definedName>
    <definedName name="Switch___Ordinary_dividend__overrides_any_other_dividend_approach___post_override____nominal">#REF!</definedName>
    <definedName name="Switch___Ordinary_shares_issued___control___nominal">#REF!</definedName>
    <definedName name="Switch___Other_adjustments_to_taxable_profits___control___nominal">#REF!</definedName>
    <definedName name="Switch___Other_creditors_target_balance___control___nominal">#REF!</definedName>
    <definedName name="Switch___other_debtors_target_balance___control___nominal">#REF!</definedName>
    <definedName name="Switch___Other_non_price_control_income">#REF!</definedName>
    <definedName name="Switch___Other_operating_income">#REF!</definedName>
    <definedName name="Switch___Other_price_control_income">#REF!</definedName>
    <definedName name="Switch___Other_taxable_income___Amortisation_on_grants_and_contributions___control___nominal">#REF!</definedName>
    <definedName name="Switch___Other_taxable_income___Grants_and_contributions_taxable_on_receipt___control___nominal">#REF!</definedName>
    <definedName name="Switch___overdraft_interest_rate">#REF!</definedName>
    <definedName name="Switch___P_L_expenditure_not_allowable_as_a_deduction_from_taxable_trading_profits___control___nominal">#REF!</definedName>
    <definedName name="Switch___P_L_expenditure_relating_to_renewals_not_allowable_as_a_deduction_from_taxable_trading_profits___control___nominal">#REF!</definedName>
    <definedName name="Switch___PAYG">#REF!</definedName>
    <definedName name="Switch___Pension_contributions___control">#REF!</definedName>
    <definedName name="Switch___Pension_contributions___Retail">#REF!</definedName>
    <definedName name="Switch___Pension_deficit_repair_allowance___Wholesale">#REF!</definedName>
    <definedName name="Switch___Percentage_earnings_distributed_as_dividends">#REF!</definedName>
    <definedName name="Switch___Post_financeability_adjustments_eligible_for_tax_uplift">#REF!</definedName>
    <definedName name="Switch___Post_financeability_adjustments_not_eligible_for_tax_uplift">#REF!</definedName>
    <definedName name="Switch___Prior_period_company_residential_apportionment">#REF!</definedName>
    <definedName name="Switch___Proportion_of_capitalised_revenue_expenditure__infra___non_infra_">#REF!</definedName>
    <definedName name="Switch___Proportion_of_RPI_ILD">#REF!</definedName>
    <definedName name="Switch___proportion_of_taxable_profits_available_for_tax_loss_utilisation">#REF!</definedName>
    <definedName name="Switch___QAA_reward__penalty_">#REF!</definedName>
    <definedName name="Switch___RCV_Opening_balances_switch">#REF!</definedName>
    <definedName name="Switch___re_profiled_revenues_active_switch___Wholesale_control">#REF!</definedName>
    <definedName name="Switch___real_dividend_growth">#REF!</definedName>
    <definedName name="Switch___Reprofiling">#REF!</definedName>
    <definedName name="Switch___Residential_average_debtor_days">#REF!</definedName>
    <definedName name="Switch___Residential_net_margin">#REF!</definedName>
    <definedName name="Switch___Residential_Retail_allowed_depreciation">#REF!</definedName>
    <definedName name="Switch___Residential_retail_capital_expenditure">#REF!</definedName>
    <definedName name="Switch___Residential_retail_revenue_adjustment">#REF!</definedName>
    <definedName name="Switch___Retail___Corporation_tax_creditor_b_f___nominal">#REF!</definedName>
    <definedName name="Switch___Retail___Retail_creditor_months__Payment_terms___Business_retail_pays_wholesaler_in_arrears__advance_">#REF!</definedName>
    <definedName name="Switch___Retail_Costs">#REF!</definedName>
    <definedName name="Switch___Retail_creditor_months">#REF!</definedName>
    <definedName name="Switch___Retirement_benefit_asset____liability__balance___Retail___nominal">#REF!</definedName>
    <definedName name="Switch___Revenue_override.ADDN1">#REF!</definedName>
    <definedName name="Switch___Revenue_override.ADDN2">#REF!</definedName>
    <definedName name="Switch___Revenue_override.BR">#REF!</definedName>
    <definedName name="Switch___Revenue_override.WN">#REF!</definedName>
    <definedName name="Switch___Revenue_override.WR">#REF!</definedName>
    <definedName name="Switch___Revenue_override.WWN">#REF!</definedName>
    <definedName name="Switch___RPI_CPIH_wedge_for_RPI_ILD_indexation_rate">#REF!</definedName>
    <definedName name="Switch___Run_off_rate_for_Post_2025_RCV">#REF!</definedName>
    <definedName name="Switch___Run_off_rate_Pre_2025_RCV">#REF!</definedName>
    <definedName name="Switch___Tariff_band___net_margin_percentage">#REF!</definedName>
    <definedName name="Switch___Tariff_band___number_of_customers.1">#REF!</definedName>
    <definedName name="Switch___Tariff_band___number_of_customers.2">#REF!</definedName>
    <definedName name="Switch___Tariff_band___number_of_customers.3">#REF!</definedName>
    <definedName name="Switch___Tariff_band___wholesale_charge.1">#REF!</definedName>
    <definedName name="Switch___Tariff_band___wholesale_charge.2">#REF!</definedName>
    <definedName name="Switch___Tariff_band___wholesale_charge.3">#REF!</definedName>
    <definedName name="Switch___tax_cashflow_initial_balance">#REF!</definedName>
    <definedName name="Switch___Tax_liabilities___control___nominal">#REF!</definedName>
    <definedName name="Switch___Tax_loss_allowance___nominal">#REF!</definedName>
    <definedName name="Switch___Tax_rate">#REF!</definedName>
    <definedName name="Switch___Totex">#REF!</definedName>
    <definedName name="Switch___Trade_and_other_payables___Retail_other_payables">#REF!</definedName>
    <definedName name="Switch___Trade_and_other_payables___Retail_trade_payables">#REF!</definedName>
    <definedName name="Switch___Trade_and_other_payables___Wholesale_creditors___business_retail___nominal">#REF!</definedName>
    <definedName name="Switch___Trade_and_other_payables___Wholesale_creditors___residential_retail">#REF!</definedName>
    <definedName name="Switch___WACC">#REF!</definedName>
    <definedName name="Switch___Water_efficiency_funding">#REF!</definedName>
    <definedName name="Switch___Wholesale___Trade_creditor_days___control">#REF!</definedName>
    <definedName name="Switch___Wholesale_and_retail_line_item_split___actual_company_structure___Retained_profits___residential_retail">#REF!</definedName>
    <definedName name="Switch___Wholesale_and_retail_line_item_split___Capex_creditor___business_retail___nominal">#REF!</definedName>
    <definedName name="Switch___Wholesale_and_retail_line_item_split___capex_creditors___residential_retail___nominal">#REF!</definedName>
    <definedName name="Switch___Wholesale_DB_pension_cash_excess_over_charge___real___control">#REF!</definedName>
    <definedName name="Switch___Wholesale_fixed_asset_life__post_override____control">#REF!</definedName>
    <definedName name="Target_level_of_ILD___nominal.ADDN1">#REF!</definedName>
    <definedName name="Target_level_of_ILD___nominal.ADDN2">#REF!</definedName>
    <definedName name="Target_level_of_ILD___nominal.BR">#REF!</definedName>
    <definedName name="Target_level_of_ILD___nominal.WN">#REF!</definedName>
    <definedName name="Target_level_of_ILD___nominal.WR">#REF!</definedName>
    <definedName name="Target_level_of_ILD___nominal.WWN">#REF!</definedName>
    <definedName name="Tariff_Band___Business_retail_average_cost_per_customer_inc_DPC__Welsh_companies____nominal.1">#REF!</definedName>
    <definedName name="Tariff_Band___Business_retail_average_cost_per_customer_inc_DPC__Welsh_companies____nominal.2">#REF!</definedName>
    <definedName name="Tariff_Band___Business_retail_average_cost_per_customer_inc_DPC__Welsh_companies____nominal.3">#REF!</definedName>
    <definedName name="Tariff_Band___Business_retail_average_cost_per_customer_inc_DPC__Welsh_companies____real.1">#REF!</definedName>
    <definedName name="Tariff_Band___Business_retail_average_cost_per_customer_inc_DPC__Welsh_companies____real.2">#REF!</definedName>
    <definedName name="Tariff_Band___Business_retail_average_cost_per_customer_inc_DPC__Welsh_companies____real.3">#REF!</definedName>
    <definedName name="Tariff_Band___Retail_cost_per_customer___nominal.1">#REF!</definedName>
    <definedName name="Tariff_Band___Retail_cost_per_customer___nominal.2">#REF!</definedName>
    <definedName name="Tariff_Band___Retail_cost_per_customer___nominal.3">#REF!</definedName>
    <definedName name="Tariff_Band___Retail_cost_per_customer_inc_DPC___business_retail_revenue_adjustment___nominal.1">#REF!</definedName>
    <definedName name="Tariff_Band___Retail_cost_per_customer_inc_DPC___business_retail_revenue_adjustment___nominal.2">#REF!</definedName>
    <definedName name="Tariff_Band___Retail_cost_per_customer_inc_DPC___business_retail_revenue_adjustment___nominal.3">#REF!</definedName>
    <definedName name="Tariff_Band___Retail_cost_per_customer_inc_DPC___business_retail_revenue_adjustment___real.1">#REF!</definedName>
    <definedName name="Tariff_Band___Retail_cost_per_customer_inc_DPC___business_retail_revenue_adjustment___real.2">#REF!</definedName>
    <definedName name="Tariff_Band___Retail_cost_per_customer_inc_DPC___business_retail_revenue_adjustment___real.3">#REF!</definedName>
    <definedName name="Tariff_band___wholesale_charge___nominal.1">#REF!</definedName>
    <definedName name="Tariff_band___wholesale_charge___nominal.2">#REF!</definedName>
    <definedName name="Tariff_band___wholesale_charge___nominal.3">#REF!</definedName>
    <definedName name="Tariff_band___wholesale_charge_proportion.1">#REF!</definedName>
    <definedName name="Tariff_band___wholesale_charge_proportion.2">#REF!</definedName>
    <definedName name="Tariff_band___wholesale_charge_proportion.3">#REF!</definedName>
    <definedName name="Tax___real___ADDN1">#REF!</definedName>
    <definedName name="Tax___real___ADDN2">#REF!</definedName>
    <definedName name="Tax___real___BR">#REF!</definedName>
    <definedName name="Tax___real___WN">#REF!</definedName>
    <definedName name="Tax___real___WR">#REF!</definedName>
    <definedName name="Tax___real___WWN">#REF!</definedName>
    <definedName name="Tax_by_tariff_band_check">#REF!</definedName>
    <definedName name="Tax_by_tariff_band_check_calc">#REF!</definedName>
    <definedName name="Tax_by_tariff_band_check_overall">#REF!</definedName>
    <definedName name="Tax_cash_balance_for_post_financeability_revenue___nominal.ADDN1">#REF!</definedName>
    <definedName name="Tax_cash_balance_for_post_financeability_revenue___nominal.ADDN1.BEG">#REF!</definedName>
    <definedName name="Tax_cash_balance_for_post_financeability_revenue___nominal.ADDN2">#REF!</definedName>
    <definedName name="Tax_cash_balance_for_post_financeability_revenue___nominal.ADDN2.BEG">#REF!</definedName>
    <definedName name="Tax_cash_balance_for_post_financeability_revenue___nominal.BR">#REF!</definedName>
    <definedName name="Tax_cash_balance_for_post_financeability_revenue___nominal.BR.BEG">#REF!</definedName>
    <definedName name="Tax_cash_balance_for_post_financeability_revenue___nominal.WN">#REF!</definedName>
    <definedName name="Tax_cash_balance_for_post_financeability_revenue___nominal.WN.BEG">#REF!</definedName>
    <definedName name="Tax_cash_balance_for_post_financeability_revenue___nominal.WR">#REF!</definedName>
    <definedName name="Tax_cash_balance_for_post_financeability_revenue___nominal.WR.BEG">#REF!</definedName>
    <definedName name="Tax_cash_balance_for_post_financeability_revenue___nominal.WWN">#REF!</definedName>
    <definedName name="Tax_cash_balance_for_post_financeability_revenue___nominal.WWN.BEG">#REF!</definedName>
    <definedName name="tax_cashflow_balance___wholesale___nominal.ADDN1">#REF!</definedName>
    <definedName name="tax_cashflow_balance___wholesale___nominal.ADDN1.BEG">#REF!</definedName>
    <definedName name="tax_cashflow_balance___wholesale___nominal.ADDN2">#REF!</definedName>
    <definedName name="tax_cashflow_balance___wholesale___nominal.ADDN2.BEG">#REF!</definedName>
    <definedName name="tax_cashflow_balance___wholesale___nominal.BR">#REF!</definedName>
    <definedName name="tax_cashflow_balance___wholesale___nominal.BR.BEG">#REF!</definedName>
    <definedName name="tax_cashflow_balance___wholesale___nominal.WN">#REF!</definedName>
    <definedName name="tax_cashflow_balance___wholesale___nominal.WN.BEG">#REF!</definedName>
    <definedName name="tax_cashflow_balance___wholesale___nominal.WR">#REF!</definedName>
    <definedName name="tax_cashflow_balance___wholesale___nominal.WR.BEG">#REF!</definedName>
    <definedName name="tax_cashflow_balance___wholesale___nominal.WWN">#REF!</definedName>
    <definedName name="tax_cashflow_balance___wholesale___nominal.WWN.BEG">#REF!</definedName>
    <definedName name="Tax_creditor_balance___Business___nominal">#REF!</definedName>
    <definedName name="Tax_creditor_balance___Business___nominal.BEG">#REF!</definedName>
    <definedName name="Tax_creditor_balance___Residential___nominal">#REF!</definedName>
    <definedName name="Tax_creditor_balance___Residential___nominal.BEG">#REF!</definedName>
    <definedName name="Tax_creditor_balance___Retail___nominal">#REF!</definedName>
    <definedName name="Tax_due_prior_to_apportionment___nominal.ADDN1">#REF!</definedName>
    <definedName name="Tax_due_prior_to_apportionment___nominal.ADDN2">#REF!</definedName>
    <definedName name="Tax_due_prior_to_apportionment___nominal.BR">#REF!</definedName>
    <definedName name="Tax_due_prior_to_apportionment___nominal.WN">#REF!</definedName>
    <definedName name="Tax_due_prior_to_apportionment___nominal.WR">#REF!</definedName>
    <definedName name="Tax_due_prior_to_apportionment___nominal.WWN">#REF!</definedName>
    <definedName name="Tax_due_prior_to_apportionment___post_financeability___nominal.ADDN1">#REF!</definedName>
    <definedName name="Tax_due_prior_to_apportionment___post_financeability___nominal.ADDN2">#REF!</definedName>
    <definedName name="Tax_due_prior_to_apportionment___post_financeability___nominal.BR">#REF!</definedName>
    <definedName name="Tax_due_prior_to_apportionment___post_financeability___nominal.WN">#REF!</definedName>
    <definedName name="Tax_due_prior_to_apportionment___post_financeability___nominal.WR">#REF!</definedName>
    <definedName name="Tax_due_prior_to_apportionment___post_financeability___nominal.WWN">#REF!</definedName>
    <definedName name="Tax_interest___control___nominal.ADDN1">#REF!</definedName>
    <definedName name="Tax_interest___control___nominal.ADDN2">#REF!</definedName>
    <definedName name="Tax_interest___control___nominal.BR">#REF!</definedName>
    <definedName name="Tax_interest___control___nominal.WN">#REF!</definedName>
    <definedName name="Tax_interest___control___nominal.WR">#REF!</definedName>
    <definedName name="Tax_interest___control___nominal.WWN">#REF!</definedName>
    <definedName name="Tax_loss_balance___control___nominal.ADDN1">#REF!</definedName>
    <definedName name="Tax_loss_balance___control___nominal.ADDN1.BEG">#REF!</definedName>
    <definedName name="Tax_loss_balance___control___nominal.ADDN2">#REF!</definedName>
    <definedName name="Tax_loss_balance___control___nominal.ADDN2.BEG">#REF!</definedName>
    <definedName name="Tax_loss_balance___control___nominal.BR">#REF!</definedName>
    <definedName name="Tax_loss_balance___control___nominal.BR.BEG">#REF!</definedName>
    <definedName name="Tax_loss_balance___control___nominal.WN">#REF!</definedName>
    <definedName name="Tax_loss_balance___control___nominal.WN.BEG">#REF!</definedName>
    <definedName name="Tax_loss_balance___control___nominal.WR">#REF!</definedName>
    <definedName name="Tax_loss_balance___control___nominal.WR.BEG">#REF!</definedName>
    <definedName name="Tax_loss_balance___control___nominal.WWN">#REF!</definedName>
    <definedName name="Tax_loss_balance___control___nominal.WWN.BEG">#REF!</definedName>
    <definedName name="Tax_loss_balance___post_financeability___wholesale___nominal.ADDN1">#REF!</definedName>
    <definedName name="Tax_loss_balance___post_financeability___wholesale___nominal.ADDN1.BEG">#REF!</definedName>
    <definedName name="Tax_loss_balance___post_financeability___wholesale___nominal.ADDN2">#REF!</definedName>
    <definedName name="Tax_loss_balance___post_financeability___wholesale___nominal.ADDN2.BEG">#REF!</definedName>
    <definedName name="Tax_loss_balance___post_financeability___wholesale___nominal.BR">#REF!</definedName>
    <definedName name="Tax_loss_balance___post_financeability___wholesale___nominal.BR.BEG">#REF!</definedName>
    <definedName name="Tax_loss_balance___post_financeability___wholesale___nominal.WN">#REF!</definedName>
    <definedName name="Tax_loss_balance___post_financeability___wholesale___nominal.WN.BEG">#REF!</definedName>
    <definedName name="Tax_loss_balance___post_financeability___wholesale___nominal.WR">#REF!</definedName>
    <definedName name="Tax_loss_balance___post_financeability___wholesale___nominal.WR.BEG">#REF!</definedName>
    <definedName name="Tax_loss_balance___post_financeability___wholesale___nominal.WWN">#REF!</definedName>
    <definedName name="Tax_loss_balance___post_financeability___wholesale___nominal.WWN.BEG">#REF!</definedName>
    <definedName name="Tax_loss_balance___post_financeability___wholesale_total___nominal">#REF!</definedName>
    <definedName name="Tax_loss_balance___wholesale_total___nominal">#REF!</definedName>
    <definedName name="Tax_loss_in_year___control___nominal.ADDN1">#REF!</definedName>
    <definedName name="Tax_loss_in_year___control___nominal.ADDN2">#REF!</definedName>
    <definedName name="Tax_loss_in_year___control___nominal.BR">#REF!</definedName>
    <definedName name="Tax_loss_in_year___control___nominal.WN">#REF!</definedName>
    <definedName name="Tax_loss_in_year___control___nominal.WR">#REF!</definedName>
    <definedName name="Tax_loss_in_year___control___nominal.WWN">#REF!</definedName>
    <definedName name="Tax_loss_in_year___post_financeability___wholesale___nominal.ADDN1">#REF!</definedName>
    <definedName name="Tax_loss_in_year___post_financeability___wholesale___nominal.ADDN2">#REF!</definedName>
    <definedName name="Tax_loss_in_year___post_financeability___wholesale___nominal.BR">#REF!</definedName>
    <definedName name="Tax_loss_in_year___post_financeability___wholesale___nominal.WN">#REF!</definedName>
    <definedName name="Tax_loss_in_year___post_financeability___wholesale___nominal.WR">#REF!</definedName>
    <definedName name="Tax_loss_in_year___post_financeability___wholesale___nominal.WWN">#REF!</definedName>
    <definedName name="Tax_loss_in_year___wholesale___nominal">#REF!</definedName>
    <definedName name="Tax_loss_in_year___wholesale___nominal_POS">#REF!</definedName>
    <definedName name="Tax_loss_in_year___wholesale___post_financeability___nominal">#REF!</definedName>
    <definedName name="Tax_loss_in_year___wholesale___post_financeability___nominal_POS">#REF!</definedName>
    <definedName name="Tax_loss_in_year___wholesale_total___nominal">#REF!</definedName>
    <definedName name="Tax_loss_in_year___wholesale_total___post_financeability___nominal">#REF!</definedName>
    <definedName name="Tax_loss_in_year_after_apportioned_profits___post_financeability___wholesale___nominal.ADDN1">#REF!</definedName>
    <definedName name="Tax_loss_in_year_after_apportioned_profits___post_financeability___wholesale___nominal.ADDN2">#REF!</definedName>
    <definedName name="Tax_loss_in_year_after_apportioned_profits___post_financeability___wholesale___nominal.BR">#REF!</definedName>
    <definedName name="Tax_loss_in_year_after_apportioned_profits___post_financeability___wholesale___nominal.WN">#REF!</definedName>
    <definedName name="Tax_loss_in_year_after_apportioned_profits___post_financeability___wholesale___nominal.WR">#REF!</definedName>
    <definedName name="Tax_loss_in_year_after_apportioned_profits___post_financeability___wholesale___nominal.WWN">#REF!</definedName>
    <definedName name="Tax_loss_in_year_after_apportioned_profits___wholesale___nominal.ADDN1">#REF!</definedName>
    <definedName name="Tax_loss_in_year_after_apportioned_profits___wholesale___nominal.ADDN2">#REF!</definedName>
    <definedName name="Tax_loss_in_year_after_apportioned_profits___wholesale___nominal.BR">#REF!</definedName>
    <definedName name="Tax_loss_in_year_after_apportioned_profits___wholesale___nominal.WN">#REF!</definedName>
    <definedName name="Tax_loss_in_year_after_apportioned_profits___wholesale___nominal.WR">#REF!</definedName>
    <definedName name="Tax_loss_in_year_after_apportioned_profits___wholesale___nominal.WWN">#REF!</definedName>
    <definedName name="Tax_loss_utilisation___wholesale___nominal">#REF!</definedName>
    <definedName name="Tax_loss_utilisation___wholesale___post_financeability___nominal">#REF!</definedName>
    <definedName name="Tax_losses_available_for_utilisation____post_financeability___nominal.ADDN1">#REF!</definedName>
    <definedName name="Tax_losses_available_for_utilisation____post_financeability___nominal.ADDN2">#REF!</definedName>
    <definedName name="Tax_losses_available_for_utilisation____post_financeability___nominal.BR">#REF!</definedName>
    <definedName name="Tax_losses_available_for_utilisation____post_financeability___nominal.WN">#REF!</definedName>
    <definedName name="Tax_losses_available_for_utilisation____post_financeability___nominal.WR">#REF!</definedName>
    <definedName name="Tax_losses_available_for_utilisation____post_financeability___nominal.WWN">#REF!</definedName>
    <definedName name="Tax_losses_available_for_utilisation___nominal.ADDN1">#REF!</definedName>
    <definedName name="Tax_losses_available_for_utilisation___nominal.ADDN2">#REF!</definedName>
    <definedName name="Tax_losses_available_for_utilisation___nominal.BR">#REF!</definedName>
    <definedName name="Tax_losses_available_for_utilisation___nominal.WN">#REF!</definedName>
    <definedName name="Tax_losses_available_for_utilisation___nominal.WR">#REF!</definedName>
    <definedName name="Tax_losses_available_for_utilisation___nominal.WWN">#REF!</definedName>
    <definedName name="Tax_on_retail_post_financeability_adjustments___nominal">#REF!</definedName>
    <definedName name="Tax_paid___Appointee___nominal">#REF!</definedName>
    <definedName name="Tax_paid___Appointee___nominal.NEG">#REF!</definedName>
    <definedName name="Tax_paid___control___nominal.ADDN1">#REF!</definedName>
    <definedName name="Tax_paid___control___nominal.ADDN1.NEG">#REF!</definedName>
    <definedName name="Tax_paid___control___nominal.ADDN2">#REF!</definedName>
    <definedName name="Tax_paid___control___nominal.ADDN2.NEG">#REF!</definedName>
    <definedName name="Tax_paid___control___nominal.BR">#REF!</definedName>
    <definedName name="Tax_paid___control___nominal.BR.NEG">#REF!</definedName>
    <definedName name="Tax_paid___control___nominal.WN">#REF!</definedName>
    <definedName name="Tax_paid___control___nominal.WN.NEG">#REF!</definedName>
    <definedName name="Tax_paid___control___nominal.WR">#REF!</definedName>
    <definedName name="Tax_paid___control___nominal.WR.NEG">#REF!</definedName>
    <definedName name="Tax_paid___control___nominal.WWN">#REF!</definedName>
    <definedName name="Tax_paid___control___nominal.WWN.NEG">#REF!</definedName>
    <definedName name="Tax_paid___control___real.ADDN1">#REF!</definedName>
    <definedName name="Tax_paid___control___real.ADDN2">#REF!</definedName>
    <definedName name="Tax_paid___control___real.BR">#REF!</definedName>
    <definedName name="Tax_paid___control___real.WN">#REF!</definedName>
    <definedName name="Tax_paid___control___real.WR">#REF!</definedName>
    <definedName name="Tax_paid___control___real.WWN">#REF!</definedName>
    <definedName name="Tax_paid___post_financeability___control___nominal.ADDN1">#REF!</definedName>
    <definedName name="Tax_paid___post_financeability___control___nominal.ADDN2">#REF!</definedName>
    <definedName name="Tax_paid___post_financeability___control___nominal.BR">#REF!</definedName>
    <definedName name="Tax_paid___post_financeability___control___nominal.WN">#REF!</definedName>
    <definedName name="Tax_paid___post_financeability___control___nominal.WR">#REF!</definedName>
    <definedName name="Tax_paid___post_financeability___control___nominal.WWN">#REF!</definedName>
    <definedName name="Tax_paid___post_financeability___control___real.ADDN1">#REF!</definedName>
    <definedName name="Tax_paid___post_financeability___control___real.ADDN2">#REF!</definedName>
    <definedName name="Tax_paid___post_financeability___control___real.BR">#REF!</definedName>
    <definedName name="Tax_paid___post_financeability___control___real.WN">#REF!</definedName>
    <definedName name="Tax_paid___post_financeability___control___real.WR">#REF!</definedName>
    <definedName name="Tax_paid___post_financeability___control___real.WWN">#REF!</definedName>
    <definedName name="Tax_paid___Retail___nominal">#REF!</definedName>
    <definedName name="Tax_paid___Retail___nominal.NEG">#REF!</definedName>
    <definedName name="Tax_paid___Wholesale___nominal">#REF!</definedName>
    <definedName name="Tax_paid___Wholesale___nominal.NEG">#REF!</definedName>
    <definedName name="Tax_paid__control.ADDN1">#REF!</definedName>
    <definedName name="Tax_paid__control.ADDN1.NEG">#REF!</definedName>
    <definedName name="Tax_paid__control.ADDN2">#REF!</definedName>
    <definedName name="Tax_paid__control.ADDN2.NEG">#REF!</definedName>
    <definedName name="Tax_paid__control.BR">#REF!</definedName>
    <definedName name="Tax_paid__control.BR.NEG">#REF!</definedName>
    <definedName name="Tax_paid__control.WN">#REF!</definedName>
    <definedName name="Tax_paid__control.WN.NEG">#REF!</definedName>
    <definedName name="Tax_paid__control.WR">#REF!</definedName>
    <definedName name="Tax_paid__control.WR.NEG">#REF!</definedName>
    <definedName name="Tax_paid__control.WWN">#REF!</definedName>
    <definedName name="Tax_paid__control.WWN.NEG">#REF!</definedName>
    <definedName name="Tax_profit_in_year___wholesale___nominal">#REF!</definedName>
    <definedName name="Tax_profit_in_year___wholesale___post_financeability___nominal">#REF!</definedName>
    <definedName name="Tax_revenue_associated_with_post_financeability___nominal.ADDN1">#REF!</definedName>
    <definedName name="Tax_revenue_associated_with_post_financeability___nominal.ADDN2">#REF!</definedName>
    <definedName name="Tax_revenue_associated_with_post_financeability___nominal.BR">#REF!</definedName>
    <definedName name="Tax_revenue_associated_with_post_financeability___nominal.WN">#REF!</definedName>
    <definedName name="Tax_revenue_associated_with_post_financeability___nominal.WR">#REF!</definedName>
    <definedName name="Tax_revenue_associated_with_post_financeability___nominal.WWN">#REF!</definedName>
    <definedName name="Tax_revenue_associated_with_post_financeability___wholesale___nominal">#REF!</definedName>
    <definedName name="Taxable_profit___loss____control___nominal.ADDN1">#REF!</definedName>
    <definedName name="Taxable_profit___loss____control___nominal.ADDN2">#REF!</definedName>
    <definedName name="Taxable_profit___loss____control___nominal.BR">#REF!</definedName>
    <definedName name="Taxable_profit___loss____control___nominal.WN">#REF!</definedName>
    <definedName name="Taxable_profit___loss____control___nominal.WR">#REF!</definedName>
    <definedName name="Taxable_profit___loss____control___nominal.WWN">#REF!</definedName>
    <definedName name="Taxable_profit___loss____nominal">#REF!</definedName>
    <definedName name="Taxable_profit___loss____post_financeability___control___nominal.ADDN1">#REF!</definedName>
    <definedName name="Taxable_profit___loss____post_financeability___control___nominal.ADDN2">#REF!</definedName>
    <definedName name="Taxable_profit___loss____post_financeability___control___nominal.BR">#REF!</definedName>
    <definedName name="Taxable_profit___loss____post_financeability___control___nominal.WN">#REF!</definedName>
    <definedName name="Taxable_profit___loss____post_financeability___control___nominal.WR">#REF!</definedName>
    <definedName name="Taxable_profit___loss____post_financeability___control___nominal.WWN">#REF!</definedName>
    <definedName name="Taxable_profit___loss____post_financeability___nominal">#REF!</definedName>
    <definedName name="Taxable_profit___loss____Wholesale___nominal">#REF!</definedName>
    <definedName name="Taxable_profit___loss____Wholesale___post_financeability___nominal">#REF!</definedName>
    <definedName name="Taxable_profit__loss____nominal.ADDN1">#REF!</definedName>
    <definedName name="Taxable_profit__loss____nominal.ADDN2">#REF!</definedName>
    <definedName name="Taxable_profit__loss____nominal.BR">#REF!</definedName>
    <definedName name="Taxable_profit__loss____nominal.WN">#REF!</definedName>
    <definedName name="Taxable_profit__loss____nominal.WR">#REF!</definedName>
    <definedName name="Taxable_profit__loss____nominal.WWN">#REF!</definedName>
    <definedName name="Taxable_profit__loss____post_financeability___nominal.ADDN1">#REF!</definedName>
    <definedName name="Taxable_profit__loss____post_financeability___nominal.ADDN2">#REF!</definedName>
    <definedName name="Taxable_profit__loss____post_financeability___nominal.BR">#REF!</definedName>
    <definedName name="Taxable_profit__loss____post_financeability___nominal.WN">#REF!</definedName>
    <definedName name="Taxable_profit__loss____post_financeability___nominal.WR">#REF!</definedName>
    <definedName name="Taxable_profit__loss____post_financeability___nominal.WWN">#REF!</definedName>
    <definedName name="Taxable_profit_after_offset_of_taxable_losses___wholesale___nominal">#REF!</definedName>
    <definedName name="Taxable_profit_after_offset_of_taxable_losses___wholesale___post_financeability___nominal">#REF!</definedName>
    <definedName name="Third_party___principal_service_revenues___nominal.ADDN1">#REF!</definedName>
    <definedName name="Third_party___principal_service_revenues___nominal.ADDN2">#REF!</definedName>
    <definedName name="Third_party___principal_service_revenues___nominal.BR">#REF!</definedName>
    <definedName name="Third_party___principal_service_revenues___nominal.WN">#REF!</definedName>
    <definedName name="Third_party___principal_service_revenues___nominal.WR">#REF!</definedName>
    <definedName name="Third_party___principal_service_revenues___nominal.WWN">#REF!</definedName>
    <definedName name="Third_party_and_principal_service_revenues___nominal.ADDN1">#REF!</definedName>
    <definedName name="Third_party_and_principal_service_revenues___nominal.ADDN2">#REF!</definedName>
    <definedName name="Third_party_and_principal_service_revenues___nominal.BR">#REF!</definedName>
    <definedName name="Third_party_and_principal_service_revenues___nominal.WN">#REF!</definedName>
    <definedName name="Third_party_and_principal_service_revenues___nominal.WR">#REF!</definedName>
    <definedName name="Third_party_and_principal_service_revenues___nominal.WWN">#REF!</definedName>
    <definedName name="Third_party_and_principal_service_revenues___real.ADDN1">#REF!</definedName>
    <definedName name="Third_party_and_principal_service_revenues___real.ADDN2">#REF!</definedName>
    <definedName name="Third_party_and_principal_service_revenues___real.BR">#REF!</definedName>
    <definedName name="Third_party_and_principal_service_revenues___real.WN">#REF!</definedName>
    <definedName name="Third_party_and_principal_service_revenues___real.WR">#REF!</definedName>
    <definedName name="Third_party_and_principal_service_revenues___real.WWN">#REF!</definedName>
    <definedName name="Third_party_and_principal_service_revenues___real___ADDN1">#REF!</definedName>
    <definedName name="Third_party_and_principal_service_revenues___real___ADDN2">#REF!</definedName>
    <definedName name="Third_party_and_principal_service_revenues___real___BR">#REF!</definedName>
    <definedName name="Third_party_and_principal_service_revenues___real___WN">#REF!</definedName>
    <definedName name="Third_party_and_principal_service_revenues___real___WR">#REF!</definedName>
    <definedName name="Third_party_and_principal_service_revenues___real___WWN">#REF!</definedName>
    <definedName name="Thousands">#REF!</definedName>
    <definedName name="Thousands_in_a_million">#REF!</definedName>
    <definedName name="Timeline_label">#REF!</definedName>
    <definedName name="TimeRow">#REF!</definedName>
    <definedName name="TOCFirstLine">#REF!</definedName>
    <definedName name="TOCobxActive_inputs">#REF!</definedName>
    <definedName name="TOCobxActive_inputs.Bioresources">#REF!</definedName>
    <definedName name="TOCobxActive_inputs.Business_retail">#REF!</definedName>
    <definedName name="TOCobxActive_inputs.Business_retail.Advance_receipts">#REF!</definedName>
    <definedName name="TOCobxActive_inputs.Business_retail.Charges">#REF!</definedName>
    <definedName name="TOCobxActive_inputs.Business_retail.Debt">#REF!</definedName>
    <definedName name="TOCobxActive_inputs.Business_retail.Dividends">#REF!</definedName>
    <definedName name="TOCobxActive_inputs.Business_retail.Opening_balances">#REF!</definedName>
    <definedName name="TOCobxActive_inputs.Business_retail.Other">#REF!</definedName>
    <definedName name="TOCobxActive_inputs.Business_retail.Tariff_band">#REF!</definedName>
    <definedName name="TOCobxActive_inputs.Business_retail.Working_capital">#REF!</definedName>
    <definedName name="TOCobxActive_inputs.Debt">#REF!</definedName>
    <definedName name="TOCobxActive_inputs.Debt.Cash">#REF!</definedName>
    <definedName name="TOCobxActive_inputs.Debt.Fixed_rate_debt">#REF!</definedName>
    <definedName name="TOCobxActive_inputs.Debt.Floating_rate_debt">#REF!</definedName>
    <definedName name="TOCobxActive_inputs.Debt.Index_linked_debt">#REF!</definedName>
    <definedName name="TOCobxActive_inputs.DPC">#REF!</definedName>
    <definedName name="TOCobxActive_inputs.Equity">#REF!</definedName>
    <definedName name="TOCobxActive_inputs.Equity.Assets">#REF!</definedName>
    <definedName name="TOCobxActive_inputs.Equity.Balance_sheet_movements">#REF!</definedName>
    <definedName name="TOCobxActive_inputs.Equity.Equity">#REF!</definedName>
    <definedName name="TOCobxActive_inputs.Equity.Equity.Dividends">#REF!</definedName>
    <definedName name="TOCobxActive_inputs.Indexation">#REF!</definedName>
    <definedName name="TOCobxActive_inputs.Indexation.CPI_H_">#REF!</definedName>
    <definedName name="TOCobxActive_inputs.Indexation.CPI_H__2022_23">#REF!</definedName>
    <definedName name="TOCobxActive_inputs.Opening_balances">#REF!</definedName>
    <definedName name="TOCobxActive_inputs.Other_active">#REF!</definedName>
    <definedName name="TOCobxActive_inputs.Other_revenue_adjustments">#REF!</definedName>
    <definedName name="TOCobxActive_inputs.Other_revenue_adjustments.Non_price_control_income">#REF!</definedName>
    <definedName name="TOCobxActive_inputs.Other_revenue_adjustments.Other_adjustments">#REF!</definedName>
    <definedName name="TOCobxActive_inputs.Other_revenue_adjustments.Other_revenue">#REF!</definedName>
    <definedName name="TOCobxActive_inputs.PAYG_and_run_off">#REF!</definedName>
    <definedName name="TOCobxActive_inputs.PAYG_and_run_off.PAYG">#REF!</definedName>
    <definedName name="TOCobxActive_inputs.PAYG_and_run_off.Run_off_rates">#REF!</definedName>
    <definedName name="TOCobxActive_inputs.Pensions">#REF!</definedName>
    <definedName name="TOCobxActive_inputs.Post_financeability">#REF!</definedName>
    <definedName name="TOCobxActive_inputs.RCV">#REF!</definedName>
    <definedName name="TOCobxActive_inputs.RCV.RCV_opening_balances">#REF!</definedName>
    <definedName name="TOCobxActive_inputs.Reprofiling">#REF!</definedName>
    <definedName name="TOCobxActive_inputs.Residential_retail">#REF!</definedName>
    <definedName name="TOCobxActive_inputs.Residential_retail.Cost_to_serve">#REF!</definedName>
    <definedName name="TOCobxActive_inputs.Residential_retail.Expenditure">#REF!</definedName>
    <definedName name="TOCobxActive_inputs.Residential_retail.HH_advance_receipts">#REF!</definedName>
    <definedName name="TOCobxActive_inputs.Residential_retail.Households_connected">#REF!</definedName>
    <definedName name="TOCobxActive_inputs.Residential_retail.Households_connected.Alternative_area_bill__SBB_only_">#REF!</definedName>
    <definedName name="TOCobxActive_inputs.Residential_retail.Measured_income_acrrual">#REF!</definedName>
    <definedName name="TOCobxActive_inputs.Residential_retail.Opening_balance">#REF!</definedName>
    <definedName name="TOCobxActive_inputs.Residential_retail.Other">#REF!</definedName>
    <definedName name="TOCobxActive_inputs.Residential_retail.Working_capital">#REF!</definedName>
    <definedName name="TOCobxActive_inputs.Tax">#REF!</definedName>
    <definedName name="TOCobxActive_inputs.Tax.Capital_allowances">#REF!</definedName>
    <definedName name="TOCobxActive_inputs.Totex">#REF!</definedName>
    <definedName name="TOCobxActive_inputs.Totex.Capex">#REF!</definedName>
    <definedName name="TOCobxActive_inputs.Totex.Grants_and_contributions">#REF!</definedName>
    <definedName name="TOCobxActive_inputs.Totex.Opex">#REF!</definedName>
    <definedName name="TOCobxActive_inputs.Wholesale_WACC">#REF!</definedName>
    <definedName name="TOCobxActive_inputs.Working_capital">#REF!</definedName>
    <definedName name="TOCobxActive_inputs.Working_capital.Creditor_days">#REF!</definedName>
    <definedName name="TOCobxActive_inputs.Working_capital.Creditor_days.HH_trade_debtors">#REF!</definedName>
    <definedName name="TOCobxActive_inputs.Working_capital.Trade_receivables">#REF!</definedName>
    <definedName name="TOCobxAppointee_FS_calcs">#REF!</definedName>
    <definedName name="TOCobxAppointee_FS_calcs.FS_calcs">#REF!</definedName>
    <definedName name="TOCobxAppointee_FS_calcs.Loans">#REF!</definedName>
    <definedName name="TOCobxAppointee_FS_calcs.P_L">#REF!</definedName>
    <definedName name="TOCobxAppointee_FS_calcs.P_L._EBIT_LESS_CURRENT_TAX_CHARGE__BUILDING_BLOCKS_METHOD__">#REF!</definedName>
    <definedName name="TOCobxAppointee_FS_calcs.RCV">#REF!</definedName>
    <definedName name="TOCobxAppointee_FS_calcs.Retained_cash">#REF!</definedName>
    <definedName name="TOCobxAppointee_FS_calcs.Retained_earnings">#REF!</definedName>
    <definedName name="TOCobxAppointee_FS_calcs.Revenue_and_income">#REF!</definedName>
    <definedName name="TOCobxAppointee_FS_calcs.Shares_and_dividends">#REF!</definedName>
    <definedName name="TOCobxAppointee_FS_calcs.Tax">#REF!</definedName>
    <definedName name="TOCobxAppointee_FS_calcs.Tax.Movement_in_deferred_tax_provision___check">#REF!</definedName>
    <definedName name="TOCobxBill_Module">#REF!</definedName>
    <definedName name="TOCobxBill_Module.All_households">#REF!</definedName>
    <definedName name="TOCobxBill_Module.Allowed_revenue_per_customer">#REF!</definedName>
    <definedName name="TOCobxBill_Module.Allowed_revenue_per_customer.Joint_service">#REF!</definedName>
    <definedName name="TOCobxBill_Module.Allowed_revenue_per_customer.Single_service">#REF!</definedName>
    <definedName name="TOCobxBill_Module.Average_bills">#REF!</definedName>
    <definedName name="TOCobxBill_Module.Average_bills.Addn_average_bill">#REF!</definedName>
    <definedName name="TOCobxBill_Module.Average_bills.Addn_average_bill.Alternative_area_bill_calculation__SBB_only__">#REF!</definedName>
    <definedName name="TOCobxBill_Module.Average_bills.WaSC_average_bill">#REF!</definedName>
    <definedName name="TOCobxBill_Module.Average_bills.WoC_average_bill">#REF!</definedName>
    <definedName name="TOCobxBill_Module.Dual_Service">#REF!</definedName>
    <definedName name="TOCobxBill_Module.Factors_for_bill_adjustment">#REF!</definedName>
    <definedName name="TOCobxBill_Module.Retail_Income">#REF!</definedName>
    <definedName name="TOCobxBill_Module.Single_Service">#REF!</definedName>
    <definedName name="TOCobxFinancial_indicators">#REF!</definedName>
    <definedName name="TOCobxFinancial_indicators.Ratios_by_wholesale_control">#REF!</definedName>
    <definedName name="TOCobxFinancial_indicators.Ratios_for_Appointee">#REF!</definedName>
    <definedName name="TOCobxFixed_Assets">#REF!</definedName>
    <definedName name="TOCobxFixed_Assets.Fixed_assets">#REF!</definedName>
    <definedName name="TOCobxFixed_Assets.Fixed_assets.Depreciation">#REF!</definedName>
    <definedName name="TOCobxHeadroom_check">#REF!</definedName>
    <definedName name="TOCobxHeadroom_check.Business_net_margin_tariff">#REF!</definedName>
    <definedName name="TOCobxHeadroom_check.Headroom_check_business">#REF!</definedName>
    <definedName name="TOCobxHeadroom_check.Headroom_check_residential">#REF!</definedName>
    <definedName name="TOCobxHeadroom_check.Net_margin_by_tariff_band_check">#REF!</definedName>
    <definedName name="TOCobxHeadroom_check.Tax_by_tariff_band_check">#REF!</definedName>
    <definedName name="TOCobxHeadroom_check.Working_capital_by_tariff_band_check">#REF!</definedName>
    <definedName name="TOCobxIndexation">#REF!</definedName>
    <definedName name="TOCobxIndexation.CPIH_Index_Calculations">#REF!</definedName>
    <definedName name="TOCobxIndexation.CPIH_Monthly_Index">#REF!</definedName>
    <definedName name="TOCobxIndexation.Indexation_of_indexed_linked_debt">#REF!</definedName>
    <definedName name="TOCobxInputs">#REF!</definedName>
    <definedName name="TOCobxInputs.Company_inputs">#REF!</definedName>
    <definedName name="TOCobxInputs.Company_inputs.Bio_resources">#REF!</definedName>
    <definedName name="TOCobxInputs.Company_inputs.Business_retail">#REF!</definedName>
    <definedName name="TOCobxInputs.Company_inputs.Business_retail.Advance_receipts">#REF!</definedName>
    <definedName name="TOCobxInputs.Company_inputs.Business_retail.Charges">#REF!</definedName>
    <definedName name="TOCobxInputs.Company_inputs.Business_retail.Debt">#REF!</definedName>
    <definedName name="TOCobxInputs.Company_inputs.Business_retail.Dividends">#REF!</definedName>
    <definedName name="TOCobxInputs.Company_inputs.Business_retail.Opening_balances">#REF!</definedName>
    <definedName name="TOCobxInputs.Company_inputs.Business_retail.Other">#REF!</definedName>
    <definedName name="TOCobxInputs.Company_inputs.Business_retail.Tariff_Band">#REF!</definedName>
    <definedName name="TOCobxInputs.Company_inputs.Business_retail.Working_capital">#REF!</definedName>
    <definedName name="TOCobxInputs.Company_inputs.Debt">#REF!</definedName>
    <definedName name="TOCobxInputs.Company_inputs.Debt.Cash">#REF!</definedName>
    <definedName name="TOCobxInputs.Company_inputs.Debt.Fixed_rate_debt">#REF!</definedName>
    <definedName name="TOCobxInputs.Company_inputs.Debt.Floating_rate_debt">#REF!</definedName>
    <definedName name="TOCobxInputs.Company_inputs.Debt.Index_linked_debt">#REF!</definedName>
    <definedName name="TOCobxInputs.Company_inputs.DPC">#REF!</definedName>
    <definedName name="TOCobxInputs.Company_inputs.Equity">#REF!</definedName>
    <definedName name="TOCobxInputs.Company_inputs.Equity.Assets">#REF!</definedName>
    <definedName name="TOCobxInputs.Company_inputs.Equity.Balance_sheet_movements">#REF!</definedName>
    <definedName name="TOCobxInputs.Company_inputs.Equity.Equity">#REF!</definedName>
    <definedName name="TOCobxInputs.Company_inputs.Equity.Equity.Dividends">#REF!</definedName>
    <definedName name="TOCobxInputs.Company_inputs.Indexation">#REF!</definedName>
    <definedName name="TOCobxInputs.Company_inputs.Indexation.CPI_H_">#REF!</definedName>
    <definedName name="TOCobxInputs.Company_inputs.Indexation.CPI_H__2022_23">#REF!</definedName>
    <definedName name="TOCobxInputs.Company_inputs.Opening_balances">#REF!</definedName>
    <definedName name="TOCobxInputs.Company_inputs.Other_revenue_adjustments">#REF!</definedName>
    <definedName name="TOCobxInputs.Company_inputs.Other_revenue_adjustments.Non_price_control_income">#REF!</definedName>
    <definedName name="TOCobxInputs.Company_inputs.Other_revenue_adjustments.Other_adjustments">#REF!</definedName>
    <definedName name="TOCobxInputs.Company_inputs.Other_revenue_adjustments.Other_income">#REF!</definedName>
    <definedName name="TOCobxInputs.Company_inputs.PAYG_and_run_off">#REF!</definedName>
    <definedName name="TOCobxInputs.Company_inputs.PAYG_and_run_off.PAYG">#REF!</definedName>
    <definedName name="TOCobxInputs.Company_inputs.PAYG_and_run_off.Run_off">#REF!</definedName>
    <definedName name="TOCobxInputs.Company_inputs.Pensions">#REF!</definedName>
    <definedName name="TOCobxInputs.Company_inputs.Post_financeability">#REF!</definedName>
    <definedName name="TOCobxInputs.Company_inputs.RCV">#REF!</definedName>
    <definedName name="TOCobxInputs.Company_inputs.RCV.RCV_opening_balances">#REF!</definedName>
    <definedName name="TOCobxInputs.Company_inputs.Reprofiling">#REF!</definedName>
    <definedName name="TOCobxInputs.Company_inputs.Residential_retail">#REF!</definedName>
    <definedName name="TOCobxInputs.Company_inputs.Residential_retail.Cost_to_serve">#REF!</definedName>
    <definedName name="TOCobxInputs.Company_inputs.Residential_retail.Expenditure">#REF!</definedName>
    <definedName name="TOCobxInputs.Company_inputs.Residential_retail.HH_Advance_receipts">#REF!</definedName>
    <definedName name="TOCobxInputs.Company_inputs.Residential_retail.HH_connected">#REF!</definedName>
    <definedName name="TOCobxInputs.Company_inputs.Residential_retail.Measured_income_accrual">#REF!</definedName>
    <definedName name="TOCobxInputs.Company_inputs.Residential_retail.Opening_balances">#REF!</definedName>
    <definedName name="TOCobxInputs.Company_inputs.Residential_retail.Other">#REF!</definedName>
    <definedName name="TOCobxInputs.Company_inputs.Residential_retail.Working_capital">#REF!</definedName>
    <definedName name="TOCobxInputs.Company_inputs.Tax">#REF!</definedName>
    <definedName name="TOCobxInputs.Company_inputs.Tax.Capital_allowances">#REF!</definedName>
    <definedName name="TOCobxInputs.Company_inputs.Totex">#REF!</definedName>
    <definedName name="TOCobxInputs.Company_inputs.Totex.Capex">#REF!</definedName>
    <definedName name="TOCobxInputs.Company_inputs.Totex.Grants_and_contributions">#REF!</definedName>
    <definedName name="TOCobxInputs.Company_inputs.Totex.Opex">#REF!</definedName>
    <definedName name="TOCobxInputs.Company_inputs.Wholesale_WACC">#REF!</definedName>
    <definedName name="TOCobxInputs.Company_inputs.Working_capital">#REF!</definedName>
    <definedName name="TOCobxInputs.Company_inputs.Working_capital.Creditor_days">#REF!</definedName>
    <definedName name="TOCobxInputs.Company_inputs.Working_capital.Creditor_days.HH_Trade_Debtors">#REF!</definedName>
    <definedName name="TOCobxInputs.Company_inputs.Working_capital.Trade_Receivables">#REF!</definedName>
    <definedName name="TOCobxInputs.Model_Constants">#REF!</definedName>
    <definedName name="TOCobxInputs.Ofwat_inputs">#REF!</definedName>
    <definedName name="TOCobxInputs.Ofwat_inputs.Bio_resources">#REF!</definedName>
    <definedName name="TOCobxInputs.Ofwat_inputs.Business_Retail">#REF!</definedName>
    <definedName name="TOCobxInputs.Ofwat_inputs.Business_Retail.Advance_receipts">#REF!</definedName>
    <definedName name="TOCobxInputs.Ofwat_inputs.Business_Retail.Charges">#REF!</definedName>
    <definedName name="TOCobxInputs.Ofwat_inputs.Business_Retail.Debt">#REF!</definedName>
    <definedName name="TOCobxInputs.Ofwat_inputs.Business_Retail.Dividends">#REF!</definedName>
    <definedName name="TOCobxInputs.Ofwat_inputs.Business_Retail.Opening_balances">#REF!</definedName>
    <definedName name="TOCobxInputs.Ofwat_inputs.Business_Retail.Other">#REF!</definedName>
    <definedName name="TOCobxInputs.Ofwat_inputs.Business_Retail.Tariff_Band">#REF!</definedName>
    <definedName name="TOCobxInputs.Ofwat_inputs.Business_Retail.Working_capital">#REF!</definedName>
    <definedName name="TOCobxInputs.Ofwat_inputs.Debt">#REF!</definedName>
    <definedName name="TOCobxInputs.Ofwat_inputs.Debt.Cash">#REF!</definedName>
    <definedName name="TOCobxInputs.Ofwat_inputs.Debt.Fixed_rate_debt">#REF!</definedName>
    <definedName name="TOCobxInputs.Ofwat_inputs.Debt.Floating_rate_debt">#REF!</definedName>
    <definedName name="TOCobxInputs.Ofwat_inputs.Debt.Index_linked_debt">#REF!</definedName>
    <definedName name="TOCobxInputs.Ofwat_inputs.DPC">#REF!</definedName>
    <definedName name="TOCobxInputs.Ofwat_inputs.Equity">#REF!</definedName>
    <definedName name="TOCobxInputs.Ofwat_inputs.Equity.Assets">#REF!</definedName>
    <definedName name="TOCobxInputs.Ofwat_inputs.Equity.Balance_sheet_movements">#REF!</definedName>
    <definedName name="TOCobxInputs.Ofwat_inputs.Equity.Equity">#REF!</definedName>
    <definedName name="TOCobxInputs.Ofwat_inputs.Equity.Equity.Dividends">#REF!</definedName>
    <definedName name="TOCobxInputs.Ofwat_inputs.Indexation">#REF!</definedName>
    <definedName name="TOCobxInputs.Ofwat_inputs.Indexation.CPI_H_">#REF!</definedName>
    <definedName name="TOCobxInputs.Ofwat_inputs.Indexation.CPI_H__2022_23">#REF!</definedName>
    <definedName name="TOCobxInputs.Ofwat_inputs.Opening_balances">#REF!</definedName>
    <definedName name="TOCobxInputs.Ofwat_inputs.Other_revenue_adjustments">#REF!</definedName>
    <definedName name="TOCobxInputs.Ofwat_inputs.Other_revenue_adjustments.Non_price_control_income">#REF!</definedName>
    <definedName name="TOCobxInputs.Ofwat_inputs.Other_revenue_adjustments.Other_adjustments">#REF!</definedName>
    <definedName name="TOCobxInputs.Ofwat_inputs.Other_revenue_adjustments.Other_income">#REF!</definedName>
    <definedName name="TOCobxInputs.Ofwat_inputs.PAYG_and_run_off">#REF!</definedName>
    <definedName name="TOCobxInputs.Ofwat_inputs.PAYG_and_run_off.PAYG">#REF!</definedName>
    <definedName name="TOCobxInputs.Ofwat_inputs.PAYG_and_run_off.Run_off">#REF!</definedName>
    <definedName name="TOCobxInputs.Ofwat_inputs.Pensions">#REF!</definedName>
    <definedName name="TOCobxInputs.Ofwat_inputs.Post_financeability">#REF!</definedName>
    <definedName name="TOCobxInputs.Ofwat_inputs.RCV">#REF!</definedName>
    <definedName name="TOCobxInputs.Ofwat_inputs.RCV.RCV_opening_balances">#REF!</definedName>
    <definedName name="TOCobxInputs.Ofwat_inputs.Reprofiling">#REF!</definedName>
    <definedName name="TOCobxInputs.Ofwat_inputs.Residential_retail">#REF!</definedName>
    <definedName name="TOCobxInputs.Ofwat_inputs.Residential_retail.Cost_to_serve">#REF!</definedName>
    <definedName name="TOCobxInputs.Ofwat_inputs.Residential_retail.Expenditure">#REF!</definedName>
    <definedName name="TOCobxInputs.Ofwat_inputs.Residential_retail.HH_advance_receipts">#REF!</definedName>
    <definedName name="TOCobxInputs.Ofwat_inputs.Residential_retail.HH_connected">#REF!</definedName>
    <definedName name="TOCobxInputs.Ofwat_inputs.Residential_retail.Measured_income_accrual">#REF!</definedName>
    <definedName name="TOCobxInputs.Ofwat_inputs.Residential_retail.Opening_balances">#REF!</definedName>
    <definedName name="TOCobxInputs.Ofwat_inputs.Residential_retail.Other">#REF!</definedName>
    <definedName name="TOCobxInputs.Ofwat_inputs.Residential_retail.Working_capital">#REF!</definedName>
    <definedName name="TOCobxInputs.Ofwat_inputs.Tax">#REF!</definedName>
    <definedName name="TOCobxInputs.Ofwat_inputs.Tax.Capital_allowances">#REF!</definedName>
    <definedName name="TOCobxInputs.Ofwat_inputs.Totex">#REF!</definedName>
    <definedName name="TOCobxInputs.Ofwat_inputs.Totex.Capex">#REF!</definedName>
    <definedName name="TOCobxInputs.Ofwat_inputs.Totex.Grants_and_contributions">#REF!</definedName>
    <definedName name="TOCobxInputs.Ofwat_inputs.Totex.Opex">#REF!</definedName>
    <definedName name="TOCobxInputs.Ofwat_inputs.Wholesale_WACC">#REF!</definedName>
    <definedName name="TOCobxInputs.Ofwat_inputs.Working_capital">#REF!</definedName>
    <definedName name="TOCobxInputs.Ofwat_inputs.Working_capital.Creditor_days">#REF!</definedName>
    <definedName name="TOCobxInputs.Ofwat_inputs.Working_capital.Creditor_days.HH_trade_debtors">#REF!</definedName>
    <definedName name="TOCobxInputs.Ofwat_inputs.Working_capital.Trade_receivables">#REF!</definedName>
    <definedName name="TOCobxInputs.Override_inputs">#REF!</definedName>
    <definedName name="TOCobxInputs.Override_inputs.Bio_resources">#REF!</definedName>
    <definedName name="TOCobxInputs.Override_inputs.Business_retail">#REF!</definedName>
    <definedName name="TOCobxInputs.Override_inputs.Business_retail.Advanced_receipts">#REF!</definedName>
    <definedName name="TOCobxInputs.Override_inputs.Business_retail.Charges">#REF!</definedName>
    <definedName name="TOCobxInputs.Override_inputs.Business_retail.Debt">#REF!</definedName>
    <definedName name="TOCobxInputs.Override_inputs.Business_retail.Dividends">#REF!</definedName>
    <definedName name="TOCobxInputs.Override_inputs.Business_retail.Opening_balances">#REF!</definedName>
    <definedName name="TOCobxInputs.Override_inputs.Business_retail.Other">#REF!</definedName>
    <definedName name="TOCobxInputs.Override_inputs.Business_retail.Tariff_Band">#REF!</definedName>
    <definedName name="TOCobxInputs.Override_inputs.Business_retail.Working_capital">#REF!</definedName>
    <definedName name="TOCobxInputs.Override_inputs.Debt">#REF!</definedName>
    <definedName name="TOCobxInputs.Override_inputs.Debt.Cash">#REF!</definedName>
    <definedName name="TOCobxInputs.Override_inputs.Debt.Fixed_rate_debt">#REF!</definedName>
    <definedName name="TOCobxInputs.Override_inputs.Debt.Floating_rate_debt">#REF!</definedName>
    <definedName name="TOCobxInputs.Override_inputs.Debt.Index_linked_debt">#REF!</definedName>
    <definedName name="TOCobxInputs.Override_inputs.DPC">#REF!</definedName>
    <definedName name="TOCobxInputs.Override_inputs.Equity">#REF!</definedName>
    <definedName name="TOCobxInputs.Override_inputs.Equity.Assets">#REF!</definedName>
    <definedName name="TOCobxInputs.Override_inputs.Equity.Balance_sheet_movements">#REF!</definedName>
    <definedName name="TOCobxInputs.Override_inputs.Equity.Equity">#REF!</definedName>
    <definedName name="TOCobxInputs.Override_inputs.Equity.Equity.Dividends">#REF!</definedName>
    <definedName name="TOCobxInputs.Override_inputs.Indexation">#REF!</definedName>
    <definedName name="TOCobxInputs.Override_inputs.Indexation.CPI_H_">#REF!</definedName>
    <definedName name="TOCobxInputs.Override_inputs.Indexation.CPI_H__2022_23">#REF!</definedName>
    <definedName name="TOCobxInputs.Override_inputs.Opening_balances">#REF!</definedName>
    <definedName name="TOCobxInputs.Override_inputs.Other_revenue_adjustments">#REF!</definedName>
    <definedName name="TOCobxInputs.Override_inputs.Other_revenue_adjustments.Non_price_control_income">#REF!</definedName>
    <definedName name="TOCobxInputs.Override_inputs.Other_revenue_adjustments.Other_adjustments">#REF!</definedName>
    <definedName name="TOCobxInputs.Override_inputs.Other_revenue_adjustments.Other_income">#REF!</definedName>
    <definedName name="TOCobxInputs.Override_inputs.PAYG_and_run_off">#REF!</definedName>
    <definedName name="TOCobxInputs.Override_inputs.PAYG_and_run_off.PAYG">#REF!</definedName>
    <definedName name="TOCobxInputs.Override_inputs.PAYG_and_run_off.Run_off_rates">#REF!</definedName>
    <definedName name="TOCobxInputs.Override_inputs.Pensions">#REF!</definedName>
    <definedName name="TOCobxInputs.Override_inputs.Post_financeability">#REF!</definedName>
    <definedName name="TOCobxInputs.Override_inputs.RCV">#REF!</definedName>
    <definedName name="TOCobxInputs.Override_inputs.RCV.RCV_opening_balances">#REF!</definedName>
    <definedName name="TOCobxInputs.Override_inputs.Reprofiling">#REF!</definedName>
    <definedName name="TOCobxInputs.Override_inputs.Residentail_retail">#REF!</definedName>
    <definedName name="TOCobxInputs.Override_inputs.Residentail_retail.Cost_to_serve">#REF!</definedName>
    <definedName name="TOCobxInputs.Override_inputs.Residentail_retail.Expenditure">#REF!</definedName>
    <definedName name="TOCobxInputs.Override_inputs.Residentail_retail.HH_advanced_receipts">#REF!</definedName>
    <definedName name="TOCobxInputs.Override_inputs.Residentail_retail.HH_connected">#REF!</definedName>
    <definedName name="TOCobxInputs.Override_inputs.Residentail_retail.Measured_income_accrual">#REF!</definedName>
    <definedName name="TOCobxInputs.Override_inputs.Residentail_retail.Opening_balances">#REF!</definedName>
    <definedName name="TOCobxInputs.Override_inputs.Residentail_retail.Other">#REF!</definedName>
    <definedName name="TOCobxInputs.Override_inputs.Residentail_retail.Working_capital">#REF!</definedName>
    <definedName name="TOCobxInputs.Override_inputs.Tax">#REF!</definedName>
    <definedName name="TOCobxInputs.Override_inputs.Tax.Capital_allowances">#REF!</definedName>
    <definedName name="TOCobxInputs.Override_inputs.Totex">#REF!</definedName>
    <definedName name="TOCobxInputs.Override_inputs.Totex.Capex">#REF!</definedName>
    <definedName name="TOCobxInputs.Override_inputs.Totex.Grants_and_contributions">#REF!</definedName>
    <definedName name="TOCobxInputs.Override_inputs.Totex.Opex">#REF!</definedName>
    <definedName name="TOCobxInputs.Override_inputs.Wholesale_WACC">#REF!</definedName>
    <definedName name="TOCobxInputs.Override_inputs.Working_capital">#REF!</definedName>
    <definedName name="TOCobxInputs.Override_inputs.Working_capital.Creditor_Days">#REF!</definedName>
    <definedName name="TOCobxInputs.Override_inputs.Working_capital.Creditor_Days.HH_trade_debtors">#REF!</definedName>
    <definedName name="TOCobxInputs.Override_inputs.Working_capital.Trade_receivables">#REF!</definedName>
    <definedName name="TOCobxInputs.Switches">#REF!</definedName>
    <definedName name="TOCobxInputs.Switches.Business_retail">#REF!</definedName>
    <definedName name="TOCobxInputs.Switches.Business_retail.Tariff_band">#REF!</definedName>
    <definedName name="TOCobxInputs.Switches.Debt">#REF!</definedName>
    <definedName name="TOCobxInputs.Switches.Grants_and_contributions">#REF!</definedName>
    <definedName name="TOCobxInputs.Switches.Key_switches">#REF!</definedName>
    <definedName name="TOCobxInputs.Switches.Key_switches.Post_financeability">#REF!</definedName>
    <definedName name="TOCobxInputs.Switches.Other">#REF!</definedName>
    <definedName name="TOCobxInputs.Switches.Other.Dividends">#REF!</definedName>
    <definedName name="TOCobxInputs.Switches.Other.Equity">#REF!</definedName>
    <definedName name="TOCobxInputs.Switches.Other.Fixed_assets">#REF!</definedName>
    <definedName name="TOCobxInputs.Switches.Other.Opening_balances">#REF!</definedName>
    <definedName name="TOCobxInputs.Switches.Other.Pensions">#REF!</definedName>
    <definedName name="TOCobxInputs.Switches.Residential_retail">#REF!</definedName>
    <definedName name="TOCobxInputs.Switches.Setup_switches">#REF!</definedName>
    <definedName name="TOCobxInputs.Switches.Tax">#REF!</definedName>
    <definedName name="TOCobxInputs.Switches.Tax.Capital_allowances">#REF!</definedName>
    <definedName name="TOCobxInputs.Switches.Working_capital">#REF!</definedName>
    <definedName name="TOCobxInputs.Time">#REF!</definedName>
    <definedName name="TOCobxInterest_on_tax_and_dividends">#REF!</definedName>
    <definedName name="TOCobxInterest_on_tax_and_dividends.Interest_on_tax_and_dividends">#REF!</definedName>
    <definedName name="TOCobxModel_Checks_and_Alerts">#REF!</definedName>
    <definedName name="TOCobxModel_Checks_and_Alerts.Model_Alerts">#REF!</definedName>
    <definedName name="TOCobxModel_Checks_and_Alerts.Model_Checks">#REF!</definedName>
    <definedName name="TOCobxModel_Checks_and_Alerts.Model_Checks.Appointee_Balances_checks">#REF!</definedName>
    <definedName name="TOCobxModel_Checks_and_Alerts.Model_Checks.Financial_Statement_checks">#REF!</definedName>
    <definedName name="TOCobxModel_Checks_and_Alerts.Model_Checks.Financial_Statement_checks.BS">#REF!</definedName>
    <definedName name="TOCobxModel_Checks_and_Alerts.Model_Checks.Financial_Statement_checks.CF">#REF!</definedName>
    <definedName name="TOCobxModel_Checks_and_Alerts.Model_Checks.Financial_Statement_checks.PL">#REF!</definedName>
    <definedName name="TOCobxOther_revenue">#REF!</definedName>
    <definedName name="TOCobxOther_revenue.Operating_income">#REF!</definedName>
    <definedName name="TOCobxOther_revenue.Pensions">#REF!</definedName>
    <definedName name="TOCobxOther_revenue.Third_party_and_other">#REF!</definedName>
    <definedName name="TOCobxPAYG_Calc">#REF!</definedName>
    <definedName name="TOCobxPAYG_Calc.PAYG">#REF!</definedName>
    <definedName name="TOCobxPAYG_Calc.Weighted_PAYG_rate">#REF!</definedName>
    <definedName name="TOCobxPost_financeability_adjustment">#REF!</definedName>
    <definedName name="TOCobxPost_financeability_adjustment.Innovation_funding">#REF!</definedName>
    <definedName name="TOCobxPost_financeability_adjustment.Post_financeability">#REF!</definedName>
    <definedName name="TOCobxPost_financeability_adjustment.Post_financeability_adjustments_eligible_for_tax_uplift">#REF!</definedName>
    <definedName name="TOCobxPost_financeability_adjustment.Post_financeability_adjustments_not_eligble_for_tax_uplift">#REF!</definedName>
    <definedName name="TOCobxPre_Post_impacts_">#REF!</definedName>
    <definedName name="TOCobxPre_Post_impacts_.Financial_ratio_adjustments">#REF!</definedName>
    <definedName name="TOCobxPre_Post_impacts_.Financial_ratio_adjustments.Post_financeability_metrics">#REF!</definedName>
    <definedName name="TOCobxPre_Post_impacts_.Retail_revenue_impacts">#REF!</definedName>
    <definedName name="TOCobxPre_Post_impacts_.Retail_revenue_impacts.Retail_Business">#REF!</definedName>
    <definedName name="TOCobxPre_Post_impacts_.Wholesale">#REF!</definedName>
    <definedName name="TOCobxPRE_wholesale_revenues">#REF!</definedName>
    <definedName name="TOCobxPRE_wholesale_revenues.Allowed_Revenues">#REF!</definedName>
    <definedName name="TOCobxPRE_wholesale_revenues.Reprofiled_revenues">#REF!</definedName>
    <definedName name="TOCobxPRE_wholesale_revenues.Revenue_requirement">#REF!</definedName>
    <definedName name="TOCobxRCV">#REF!</definedName>
    <definedName name="TOCobxRCV.RCV_balances">#REF!</definedName>
    <definedName name="TOCobxRCV.RCV_balances.2020_25_RCV">#REF!</definedName>
    <definedName name="TOCobxRCV.RCV_balances.2020_25_RCV.2020_25_RCV_Average">#REF!</definedName>
    <definedName name="TOCobxRCV.RCV_balances.Post_2025_RCV">#REF!</definedName>
    <definedName name="TOCobxRCV.RCV_balances.Post_2025_RCV.Post_2025_RCV_Average">#REF!</definedName>
    <definedName name="TOCobxRCV.RCV_balances.Pre_2020_RCV">#REF!</definedName>
    <definedName name="TOCobxRCV.RCV_balances.Pre_2020_RCV.Pre_2020_RCV_Average">#REF!</definedName>
    <definedName name="TOCobxRCV.RCV_balances.Totals">#REF!</definedName>
    <definedName name="TOCobxRCV.RCV_balances.Totals.RCV_balance">#REF!</definedName>
    <definedName name="TOCobxRCV.RCV_balances.Totals.RCV_growth">#REF!</definedName>
    <definedName name="TOCobxRCV.RCV_balances.Totals.RCV_Run_off">#REF!</definedName>
    <definedName name="TOCobxRCV.RCV_balances.Totals.Return_on_Capital">#REF!</definedName>
    <definedName name="TOCobxRCV.RCV_checks">#REF!</definedName>
    <definedName name="TOCobxRCV.RCV_checks.2020_25_RCV_check">#REF!</definedName>
    <definedName name="TOCobxRCV.RCV_checks.Post_2025_RCV_check">#REF!</definedName>
    <definedName name="TOCobxRCV.RCV_checks.Pre_2020_RCV_check">#REF!</definedName>
    <definedName name="TOCobxRCV.WACC">#REF!</definedName>
    <definedName name="TOCobxRCV.Weighted_RCV_run_off_rate">#REF!</definedName>
    <definedName name="TOCobxReport_lookups">#REF!</definedName>
    <definedName name="TOCobxReport_lookups.Allowed_revenue_per_customer">#REF!</definedName>
    <definedName name="TOCobxReport_lookups.Allowed_revenues">#REF!</definedName>
    <definedName name="TOCobxReport_lookups.Average_bills">#REF!</definedName>
    <definedName name="TOCobxReport_lookups.Checks">#REF!</definedName>
    <definedName name="TOCobxReport_lookups.RCV_Balances">#REF!</definedName>
    <definedName name="TOCobxReport_lookups.Wholesale">#REF!</definedName>
    <definedName name="TOCobxReport_lookups.Wholesale_allowed_revenue_breakdown___real">#REF!</definedName>
    <definedName name="TOCobxReport_lookups.Wholesale_allowed_revenue_breakdown___real.ADDN1">#REF!</definedName>
    <definedName name="TOCobxReport_lookups.Wholesale_allowed_revenue_breakdown___real.ADDN2">#REF!</definedName>
    <definedName name="TOCobxReport_lookups.Wholesale_allowed_revenue_breakdown___real.BR">#REF!</definedName>
    <definedName name="TOCobxReport_lookups.Wholesale_allowed_revenue_breakdown___real.WN">#REF!</definedName>
    <definedName name="TOCobxReport_lookups.Wholesale_allowed_revenue_breakdown___real.WR">#REF!</definedName>
    <definedName name="TOCobxReport_lookups.Wholesale_allowed_revenue_breakdown___real.WWN">#REF!</definedName>
    <definedName name="TOCobxReprofiling">#REF!</definedName>
    <definedName name="TOCobxReprofiling.Impact_of_reprofiling">#REF!</definedName>
    <definedName name="TOCobxReprofiling.NPV">#REF!</definedName>
    <definedName name="TOCobxRetail_Business">#REF!</definedName>
    <definedName name="TOCobxRetail_Business.Advanced_receipts">#REF!</definedName>
    <definedName name="TOCobxRetail_Business.Advanced_receipts.Advance_receipts_target_balance">#REF!</definedName>
    <definedName name="TOCobxRetail_Business.Advanced_receipts.Movement">#REF!</definedName>
    <definedName name="TOCobxRetail_Business.Capex">#REF!</definedName>
    <definedName name="TOCobxRetail_Business.Capex.Capex_creditor">#REF!</definedName>
    <definedName name="TOCobxRetail_Business.Capex.Fixed_Asset_balance">#REF!</definedName>
    <definedName name="TOCobxRetail_Business.Creditors">#REF!</definedName>
    <definedName name="TOCobxRetail_Business.Creditors.Business_wholesale_creditors">#REF!</definedName>
    <definedName name="TOCobxRetail_Business.Creditors.Retail_trade_and_other_payables">#REF!</definedName>
    <definedName name="TOCobxRetail_Business.Debtors">#REF!</definedName>
    <definedName name="TOCobxRetail_Business.Dividends">#REF!</definedName>
    <definedName name="TOCobxRetail_Business.Measured_income_accruals">#REF!</definedName>
    <definedName name="TOCobxRetail_Business.Opex">#REF!</definedName>
    <definedName name="TOCobxRetail_Business.Pensions">#REF!</definedName>
    <definedName name="TOCobxRetail_Business.Retained_cash">#REF!</definedName>
    <definedName name="TOCobxRetail_Business.Retained_earnings">#REF!</definedName>
    <definedName name="TOCobxRetail_Business.Revenue">#REF!</definedName>
    <definedName name="TOCobxRetail_Business.Revenue.Allowed_revenue_by_band">#REF!</definedName>
    <definedName name="TOCobxRetail_Business.Revenue.Apportioned_wholesale_charge">#REF!</definedName>
    <definedName name="TOCobxRetail_Business.Revenue.Business_retail_revenue">#REF!</definedName>
    <definedName name="TOCobxRetail_Business.Revenue.Total_business_costs_by_tariff">#REF!</definedName>
    <definedName name="TOCobxRetail_Business.Revenue.Value_of_retail_business_margi">#REF!</definedName>
    <definedName name="TOCobxRetail_Business.Revenue.Wholesale_charges_by_band">#REF!</definedName>
    <definedName name="TOCobxRetail_Business.Tariff">#REF!</definedName>
    <definedName name="TOCobxRetail_Business.Tariff.Allowed_revenue">#REF!</definedName>
    <definedName name="TOCobxRetail_Business.Tax">#REF!</definedName>
    <definedName name="TOCobxRetail_FS_calcs">#REF!</definedName>
    <definedName name="TOCobxRetail_FS_calcs.Balance_Sheet">#REF!</definedName>
    <definedName name="TOCobxRetail_FS_calcs.Cashflow">#REF!</definedName>
    <definedName name="TOCobxRetail_FS_calcs.Profit___Loss">#REF!</definedName>
    <definedName name="TOCobxRetail_Residential">#REF!</definedName>
    <definedName name="TOCobxRetail_Residential._Dividends">#REF!</definedName>
    <definedName name="TOCobxRetail_Residential._Tax">#REF!</definedName>
    <definedName name="TOCobxRetail_Residential.Advanced_Receipts">#REF!</definedName>
    <definedName name="TOCobxRetail_Residential.Advanced_Receipts.Advanced_receipts_movement">#REF!</definedName>
    <definedName name="TOCobxRetail_Residential.Advanced_Receipts.Advanced_receipts_target_balan">#REF!</definedName>
    <definedName name="TOCobxRetail_Residential.Advanced_Receipts.Advanced_receipts_target_balan.Advance_receipts_lag_factor">#REF!</definedName>
    <definedName name="TOCobxRetail_Residential.Advanced_Receipts.Advanced_receipts_target_balan.Total_retail_service_revenue">#REF!</definedName>
    <definedName name="TOCobxRetail_Residential.Advanced_Receipts.Measured_balance___Res">#REF!</definedName>
    <definedName name="TOCobxRetail_Residential.Advanced_Receipts.Unmeasured_balance___Res">#REF!</definedName>
    <definedName name="TOCobxRetail_Residential.Calculations_for_Bill_Module">#REF!</definedName>
    <definedName name="TOCobxRetail_Residential.Calculations_for_Bill_Module.Cost_to_serve">#REF!</definedName>
    <definedName name="TOCobxRetail_Residential.Calculations_for_Bill_Module.Cost_to_serve.Allowance_per_customer">#REF!</definedName>
    <definedName name="TOCobxRetail_Residential.Calculations_for_Bill_Module.Cost_to_serve.Allowance_per_customer.Allowance_per_customer_after_post_financeability_adjustments">#REF!</definedName>
    <definedName name="TOCobxRetail_Residential.Calculations_for_Bill_Module.Cost_to_serve.Allowance_per_customer.Allowance_per_customer_after_post_financeability_adjustments.Nominal">#REF!</definedName>
    <definedName name="TOCobxRetail_Residential.Calculations_for_Bill_Module.Cost_to_serve.Allowance_per_customer.Allowance_per_customer_after_post_financeability_adjustments.Real">#REF!</definedName>
    <definedName name="TOCobxRetail_Residential.Calculations_for_Bill_Module.Cost_to_serve.Allowance_per_customer.Allowance_per_customer_before_post_financeability_adjustments">#REF!</definedName>
    <definedName name="TOCobxRetail_Residential.Calculations_for_Bill_Module.Cost_to_serve.Allowance_per_customer.Allowance_per_customer_before_post_financeability_adjustments.Nominal">#REF!</definedName>
    <definedName name="TOCobxRetail_Residential.Calculations_for_Bill_Module.Cost_to_serve.Allowance_per_customer.Allowance_per_customer_before_post_financeability_adjustments.Real">#REF!</definedName>
    <definedName name="TOCobxRetail_Residential.Calculations_for_Bill_Module.Cost_to_serve.Measured_sewerage">#REF!</definedName>
    <definedName name="TOCobxRetail_Residential.Calculations_for_Bill_Module.Cost_to_serve.Measured_water">#REF!</definedName>
    <definedName name="TOCobxRetail_Residential.Calculations_for_Bill_Module.Cost_to_serve.Unmeasured_sewerage">#REF!</definedName>
    <definedName name="TOCobxRetail_Residential.Calculations_for_Bill_Module.Cost_to_serve.Unmeasured_water">#REF!</definedName>
    <definedName name="TOCobxRetail_Residential.CAPEX">#REF!</definedName>
    <definedName name="TOCobxRetail_Residential.CAPEX.Capex_creditor">#REF!</definedName>
    <definedName name="TOCobxRetail_Residential.CAPEX.Capex_creditor.Capex_creditor_balance___Res">#REF!</definedName>
    <definedName name="TOCobxRetail_Residential.CAPEX.Capex_creditor.Capex_creditor_days_target_bal">#REF!</definedName>
    <definedName name="TOCobxRetail_Residential.CAPEX.Capex_creditor.Movement_in_capex_creditor_Res">#REF!</definedName>
    <definedName name="TOCobxRetail_Residential.CAPEX.Capital_Expenditure">#REF!</definedName>
    <definedName name="TOCobxRetail_Residential.CAPEX.Fixed_Asset_Balance___Res">#REF!</definedName>
    <definedName name="TOCobxRetail_Residential.Dual_service">#REF!</definedName>
    <definedName name="TOCobxRetail_Residential.Measured_Income_Accruals">#REF!</definedName>
    <definedName name="TOCobxRetail_Residential.Measured_Income_Accruals.Income_accrual_target_balance">#REF!</definedName>
    <definedName name="TOCobxRetail_Residential.Measured_Income_Accruals.Meas_income_accrual_bal___Res">#REF!</definedName>
    <definedName name="TOCobxRetail_Residential.Measured_Income_Accruals.Movement_in_mes_income_accrual">#REF!</definedName>
    <definedName name="TOCobxRetail_Residential.Opex">#REF!</definedName>
    <definedName name="TOCobxRetail_Residential.Opex.Res_total_costs__excl._Dep_">#REF!</definedName>
    <definedName name="TOCobxRetail_Residential.Opex.Retail_Service_Opex">#REF!</definedName>
    <definedName name="TOCobxRetail_Residential.Opex.Wholesale_charge">#REF!</definedName>
    <definedName name="TOCobxRetail_Residential.Other">#REF!</definedName>
    <definedName name="TOCobxRetail_Residential.Pensions">#REF!</definedName>
    <definedName name="TOCobxRetail_Residential.Residential_retail_revenue_check">#REF!</definedName>
    <definedName name="TOCobxRetail_Residential.Residential_retail_service_revenue_checks">#REF!</definedName>
    <definedName name="TOCobxRetail_Residential.Residential_retail_service_revenue_checks.Post_financeability">#REF!</definedName>
    <definedName name="TOCobxRetail_Residential.Residential_retail_service_revenue_checks.Pre_financeability">#REF!</definedName>
    <definedName name="TOCobxRetail_Residential.Retail_apportionment">#REF!</definedName>
    <definedName name="TOCobxRetail_Residential.Retained_cash">#REF!</definedName>
    <definedName name="TOCobxRetail_Residential.Revenue">#REF!</definedName>
    <definedName name="TOCobxRetail_Residential.Trade_Creditor">#REF!</definedName>
    <definedName name="TOCobxRetail_Residential.Trade_Creditor.Res._wholesale_creditors">#REF!</definedName>
    <definedName name="TOCobxRetail_Residential.Trade_Creditor.Res._wholesale_creditors.Creditor_target_balance">#REF!</definedName>
    <definedName name="TOCobxRetail_Residential.Trade_Creditor.Res._wholesale_creditors.Movement_in_wholesale_creditor">#REF!</definedName>
    <definedName name="TOCobxRetail_Residential.Trade_Creditor.Res._wholesale_creditors.Wholesale_creditor_balance_Res">#REF!</definedName>
    <definedName name="TOCobxRetail_Residential.Trade_Creditor.Retail_Trade_and_Other_Payable">#REF!</definedName>
    <definedName name="TOCobxRetail_Residential.Trade_Creditor.Retail_Trade_and_Other_Payable.Creditor_balance___Residential">#REF!</definedName>
    <definedName name="TOCobxRetail_Residential.Trade_Creditor.Retail_Trade_and_Other_Payable.Movement_Cred_balance___Res">#REF!</definedName>
    <definedName name="TOCobxRetail_Residential.Trade_Creditor.Retail_Trade_and_Other_Payable.Movement_in_trade_and_others">#REF!</definedName>
    <definedName name="TOCobxRetail_Residential.Trade_Creditor.Retail_Trade_and_Other_Payable.Retail_trade___Other_Payables">#REF!</definedName>
    <definedName name="TOCobxRetail_Residential.Trade_Creditor.Retail_Trade_and_Other_Payable.Trade_and_other_cred_balance">#REF!</definedName>
    <definedName name="TOCobxRetail_Residential.Trade_Creditor.Retail_Trade_and_Other_Payable.Trade_and_other_in._balance">#REF!</definedName>
    <definedName name="TOCobxRetail_Residential.Trade_Receivables">#REF!</definedName>
    <definedName name="TOCobxRetail_Residential.Trade_Receivables.Debtor_balance___Residential">#REF!</definedName>
    <definedName name="TOCobxRetail_Residential.Trade_Receivables.Movement_in_trade_debtor">#REF!</definedName>
    <definedName name="TOCobxRetail_Residential.Trade_Receivables.Res._weighted_avg_debtor_days">#REF!</definedName>
    <definedName name="TOCobxRetail_Residential.Trade_Receivables.Trade_debtors_b_f">#REF!</definedName>
    <definedName name="TOCobxRORE">#REF!</definedName>
    <definedName name="TOCobxRORE.Base_regulated_equity">#REF!</definedName>
    <definedName name="TOCobxRORE.Base_Return___m_">#REF!</definedName>
    <definedName name="TOCobxRORE.Base_RoRE">#REF!</definedName>
    <definedName name="TOCobxSummary_calcs">#REF!</definedName>
    <definedName name="TOCobxSummary_calcs._Wholesale_calcs">#REF!</definedName>
    <definedName name="TOCobxSummary_calcs.Allowed_revenue___increase">#REF!</definedName>
    <definedName name="TOCobxSummary_calcs.Allowed_revenues">#REF!</definedName>
    <definedName name="TOCobxSummary_calcs.Allowed_revenues.Bioresources">#REF!</definedName>
    <definedName name="TOCobxSummary_calcs.Annual_percentage_increased__deflated_using_Nov_Nov_CPI_">#REF!</definedName>
    <definedName name="TOCobxSummary_calcs.PAYG_totex">#REF!</definedName>
    <definedName name="TOCobxSummary_calcs.Return_on_capital___real">#REF!</definedName>
    <definedName name="TOCobxTax">#REF!</definedName>
    <definedName name="TOCobxTax.Capital_allowances">#REF!</definedName>
    <definedName name="TOCobxTax.Deferred_tax">#REF!</definedName>
    <definedName name="TOCobxTax.Grants_and_contributions_taxable_on_receipt">#REF!</definedName>
    <definedName name="TOCobxTax.Pensions">#REF!</definedName>
    <definedName name="TOCobxTax.Taxable_profit_loss_apportioned">#REF!</definedName>
    <definedName name="TOCobxTax.Wholesale_taxable_profit_loss">#REF!</definedName>
    <definedName name="TOCobxTax.Wholesale_taxable_profit_loss.Wholesale_balances_for_tax">#REF!</definedName>
    <definedName name="TOCobxTax_Post_Financeability">#REF!</definedName>
    <definedName name="TOCobxTax_Post_Financeability.Deferred_tax_Post_financeability">#REF!</definedName>
    <definedName name="TOCobxTax_Post_Financeability.Grants_and_contributions">#REF!</definedName>
    <definedName name="TOCobxTax_Post_Financeability.Taxable_profit_loss_Post_Financeability___apportioned">#REF!</definedName>
    <definedName name="TOCobxTax_Post_Financeability.Wholesale_taxable_profit_loss___post_financeability">#REF!</definedName>
    <definedName name="TOCobxTime">#REF!</definedName>
    <definedName name="TOCobxTime.AMP_period_flag">#REF!</definedName>
    <definedName name="TOCobxTime.End_of_AMP_period_flag">#REF!</definedName>
    <definedName name="TOCobxTime.Forecast_end_period_flag">#REF!</definedName>
    <definedName name="TOCobxTime.Forecast_period_flag">#REF!</definedName>
    <definedName name="TOCobxTime.Forecast_start_period_flag">#REF!</definedName>
    <definedName name="TOCobxTime.Headers">#REF!</definedName>
    <definedName name="TOCobxTime.Model_period_start">#REF!</definedName>
    <definedName name="TOCobxTime.Modelling_period_check">#REF!</definedName>
    <definedName name="TOCobxTime.Pre_forecast_flag">#REF!</definedName>
    <definedName name="TOCobxTotex">#REF!</definedName>
    <definedName name="TOCobxTotex.Capex">#REF!</definedName>
    <definedName name="TOCobxTotex.Capex.Capex">#REF!</definedName>
    <definedName name="TOCobxTotex.Capex.Capex_G_and_Cs">#REF!</definedName>
    <definedName name="TOCobxTotex.Net_totex">#REF!</definedName>
    <definedName name="TOCobxTotex.Net_totex.Totex_for_PAYG">#REF!</definedName>
    <definedName name="TOCobxTotex.Opex">#REF!</definedName>
    <definedName name="TOCobxTotex.Opex.Opex_G_and_Cs">#REF!</definedName>
    <definedName name="TOCobxUnallocated">#REF!</definedName>
    <definedName name="TOCobxWholesale_debt">#REF!</definedName>
    <definedName name="TOCobxWholesale_debt.Fixed_rate_debt">#REF!</definedName>
    <definedName name="TOCobxWholesale_debt.Index_linked_debt">#REF!</definedName>
    <definedName name="TOCobxWholesale_debt.Interest">#REF!</definedName>
    <definedName name="TOCobxWholesale_debt.Net_debt">#REF!</definedName>
    <definedName name="TOCobxWholesale_other">#REF!</definedName>
    <definedName name="TOCobxWholesale_other.Apportioned_revenue">#REF!</definedName>
    <definedName name="TOCobxWholesale_other.Balance_sheet">#REF!</definedName>
    <definedName name="TOCobxWholesale_other.Dividends">#REF!</definedName>
    <definedName name="TOCobxWholesale_other.DPC">#REF!</definedName>
    <definedName name="TOCobxWholesale_other.Other_income">#REF!</definedName>
    <definedName name="TOCobxWholesale_other.Regulated_equity">#REF!</definedName>
    <definedName name="TOCobxWorking_capital">#REF!</definedName>
    <definedName name="TOCobxWorking_capital.Appointee">#REF!</definedName>
    <definedName name="TOCobxWorking_capital.Wholesale_controls">#REF!</definedName>
    <definedName name="TOCobxWorking_capital.Wholesale_controls.Creditors">#REF!</definedName>
    <definedName name="TOCobxWorking_capital.Wholesale_controls.Creditors.Capex_creditors">#REF!</definedName>
    <definedName name="TOCobxWorking_capital.Wholesale_controls.Creditors.Other_creditors">#REF!</definedName>
    <definedName name="TOCobxWorking_capital.Wholesale_controls.Creditors.Trade_creditors">#REF!</definedName>
    <definedName name="TOCobxWorking_capital.Wholesale_controls.Debtors">#REF!</definedName>
    <definedName name="TOCobxWorking_capital.Wholesale_controls.Debtors.Other_debtors">#REF!</definedName>
    <definedName name="TOCobxWorking_capital.Wholesale_controls.Debtors.Trade_debtors">#REF!</definedName>
    <definedName name="TOCobxWorking_capital.Wholesale_controls.Other_working_capital">#REF!</definedName>
    <definedName name="TOCrepobxExec_Summary_Year">#REF!</definedName>
    <definedName name="TOCrepobxFinStat_Appointee_Year">#REF!</definedName>
    <definedName name="TOCrepobxFinStat_Business_Year">#REF!</definedName>
    <definedName name="TOCrepobxFinStat_Residential_Year">#REF!</definedName>
    <definedName name="TOCrepobxFinStat_Retail_Year">#REF!</definedName>
    <definedName name="TOCrepobxFinStat_Wholesale_Year">#REF!</definedName>
    <definedName name="TOCrepobxPrice_Limits_Retail_Year">#REF!</definedName>
    <definedName name="TOCrepobxWholesale_Control_Year">#REF!</definedName>
    <definedName name="Total_additions_to_capital_allowance_balance___new_capital_expenditure">#REF!</definedName>
    <definedName name="Total_allowed_costs___excl._Ofwat_net_margin___real">#REF!</definedName>
    <definedName name="Total_allowed_revenue___Default_tariff___excl._Ofwat_net_margin___nominal.1">#REF!</definedName>
    <definedName name="Total_allowed_revenue___Default_tariff___excl._Ofwat_net_margin___nominal.2">#REF!</definedName>
    <definedName name="Total_allowed_revenue___Default_tariff___excl._Ofwat_net_margin___nominal.3">#REF!</definedName>
    <definedName name="Total_allowed_revenue___Default_tariff___excl._Ofwat_net_margin___real.1">#REF!</definedName>
    <definedName name="Total_allowed_revenue___Default_tariff___excl._Ofwat_net_margin___real.2">#REF!</definedName>
    <definedName name="Total_allowed_revenue___Default_tariff___excl._Ofwat_net_margin___real.3">#REF!</definedName>
    <definedName name="Total_Allowed_Revenues___control___real">#REF!</definedName>
    <definedName name="Total_alternative_area_revenue_per_customer___WN__real">#REF!</definedName>
    <definedName name="Total_alternative_area_revenue_per_customer___WR__real">#REF!</definedName>
    <definedName name="Total_annual_change__deflated_using_Nov_Nov_CPI_H_____first_year____control___real.ADDN1">#REF!</definedName>
    <definedName name="Total_annual_change__deflated_using_Nov_Nov_CPI_H_____first_year____control___real.ADDN2">#REF!</definedName>
    <definedName name="Total_annual_change__deflated_using_Nov_Nov_CPI_H_____first_year____control___real.BR">#REF!</definedName>
    <definedName name="Total_annual_change__deflated_using_Nov_Nov_CPI_H_____first_year____control___real.WN">#REF!</definedName>
    <definedName name="Total_annual_change__deflated_using_Nov_Nov_CPI_H_____first_year____control___real.WR">#REF!</definedName>
    <definedName name="Total_annual_change__deflated_using_Nov_Nov_CPI_H_____first_year____control___real.WWN">#REF!</definedName>
    <definedName name="Total_annual_change__deflated_using_Nov_Nov_CPI_H_____last_year____control___real.ADDN1">#REF!</definedName>
    <definedName name="Total_annual_change__deflated_using_Nov_Nov_CPI_H_____last_year____control___real.ADDN2">#REF!</definedName>
    <definedName name="Total_annual_change__deflated_using_Nov_Nov_CPI_H_____last_year____control___real.BR">#REF!</definedName>
    <definedName name="Total_annual_change__deflated_using_Nov_Nov_CPI_H_____last_year____control___real.WN">#REF!</definedName>
    <definedName name="Total_annual_change__deflated_using_Nov_Nov_CPI_H_____last_year____control___real.WR">#REF!</definedName>
    <definedName name="Total_annual_change__deflated_using_Nov_Nov_CPI_H_____last_year____control___real.WWN">#REF!</definedName>
    <definedName name="Total_assets___Business___nominal">#REF!</definedName>
    <definedName name="Total_assets___Residential___nominal">#REF!</definedName>
    <definedName name="Total_Base_RoRE___control___nominal.ADDN1">#REF!</definedName>
    <definedName name="Total_Base_RoRE___control___nominal.ADDN2">#REF!</definedName>
    <definedName name="Total_Base_RoRE___control___nominal.BR">#REF!</definedName>
    <definedName name="Total_Base_RoRE___control___nominal.WN">#REF!</definedName>
    <definedName name="Total_Base_RoRE___control___nominal.WR">#REF!</definedName>
    <definedName name="Total_Base_RoRE___control___nominal.WWN">#REF!</definedName>
    <definedName name="Total_borrowing_balance___control___nominal.ADDN1">#REF!</definedName>
    <definedName name="Total_borrowing_balance___control___nominal.ADDN2">#REF!</definedName>
    <definedName name="Total_borrowing_balance___control___nominal.BR">#REF!</definedName>
    <definedName name="Total_borrowing_balance___control___nominal.WN">#REF!</definedName>
    <definedName name="Total_borrowing_balance___control___nominal.WR">#REF!</definedName>
    <definedName name="Total_borrowing_balance___control___nominal.WWN">#REF!</definedName>
    <definedName name="Total_borrowing_balance___Wholesale___nominal">#REF!</definedName>
    <definedName name="Total_Business_allowed_retail_revenue__excludes_margin____nominal">#REF!</definedName>
    <definedName name="Total_Business_allowed_retail_revenue__excludes_margin____nominal___m_">#REF!</definedName>
    <definedName name="Total_business_allowed_revenue___Default_tariff___excl._Ofwat_net_margin___nominal">#REF!</definedName>
    <definedName name="Total_Business_costs__before_margin____nominal">#REF!</definedName>
    <definedName name="Total_Business_costs__before_margin__band___nominal.1">#REF!</definedName>
    <definedName name="Total_Business_costs__before_margin__band___nominal.2">#REF!</definedName>
    <definedName name="Total_Business_costs__before_margin__band___nominal.3">#REF!</definedName>
    <definedName name="Total_Business_tax_charge_band___nominal">#REF!</definedName>
    <definedName name="Total_Business_working_capital_interest_by_tariff_band___nominal">#REF!</definedName>
    <definedName name="Total_cost_net_margin_customers___Tariff_Band___real.1">#REF!</definedName>
    <definedName name="Total_cost_net_margin_customers___Tariff_Band___real.2">#REF!</definedName>
    <definedName name="Total_cost_net_margin_customers___Tariff_Band___real.3">#REF!</definedName>
    <definedName name="Total_costs___Default_tariff___excl._Ofwat_net_margin___real.1">#REF!</definedName>
    <definedName name="Total_costs___Default_tariff___excl._Ofwat_net_margin___real.2">#REF!</definedName>
    <definedName name="Total_costs___Default_tariff___excl._Ofwat_net_margin___real.3">#REF!</definedName>
    <definedName name="Total_costs__exc._allowed_depreciation____Business___nominal">#REF!</definedName>
    <definedName name="Total_costs__excluding_allowed_depreciation____Business___nominal">#REF!</definedName>
    <definedName name="Total_costs__excluding_allowed_depreciation____Business___nominal.NEG">#REF!</definedName>
    <definedName name="Total_costs__excluding_allowed_depreciation____Residential___nominal">#REF!</definedName>
    <definedName name="Total_costs__excluding_allowed_depreciation____Residential___nominal.NEG">#REF!</definedName>
    <definedName name="Total_costs_net_margin_customers___real">#REF!</definedName>
    <definedName name="Total_current_assets___control___nominal.ADDN1">#REF!</definedName>
    <definedName name="Total_current_assets___control___nominal.ADDN2">#REF!</definedName>
    <definedName name="Total_current_assets___control___nominal.BR">#REF!</definedName>
    <definedName name="Total_current_assets___control___nominal.WN">#REF!</definedName>
    <definedName name="Total_current_assets___control___nominal.WR">#REF!</definedName>
    <definedName name="Total_current_assets___control___nominal.WWN">#REF!</definedName>
    <definedName name="Total_current_assets___Retail___nominal">#REF!</definedName>
    <definedName name="Total_current_assets___Wholesale___nominal">#REF!</definedName>
    <definedName name="Total_direct_procurement_from_customers___infrastructure_cost____control___nominal.ADDN1">#REF!</definedName>
    <definedName name="Total_direct_procurement_from_customers___infrastructure_cost____control___nominal.ADDN2">#REF!</definedName>
    <definedName name="Total_direct_procurement_from_customers___infrastructure_cost____control___nominal.BR">#REF!</definedName>
    <definedName name="Total_direct_procurement_from_customers___infrastructure_cost____control___nominal.WN">#REF!</definedName>
    <definedName name="Total_direct_procurement_from_customers___infrastructure_cost____control___nominal.WR">#REF!</definedName>
    <definedName name="Total_direct_procurement_from_customers___infrastructure_cost____control___nominal.WWN">#REF!</definedName>
    <definedName name="Total_direct_procurement_from_customers___infrastructure_cost____wholesale___nominal">#REF!</definedName>
    <definedName name="Total_direct_procurement_from_customers___infrastructure_cost___real___Total">#REF!</definedName>
    <definedName name="Total_Discounted_TDS">#REF!</definedName>
    <definedName name="Total_equity___Appointee___nominal">#REF!</definedName>
    <definedName name="Total_equity___control___nominal.ADDN1">#REF!</definedName>
    <definedName name="Total_equity___control___nominal.ADDN2">#REF!</definedName>
    <definedName name="Total_equity___control___nominal.BR">#REF!</definedName>
    <definedName name="Total_equity___control___nominal.WN">#REF!</definedName>
    <definedName name="Total_equity___control___nominal.WR">#REF!</definedName>
    <definedName name="Total_equity___control___nominal.WWN">#REF!</definedName>
    <definedName name="Total_equity___Retail___nominal">#REF!</definedName>
    <definedName name="Total_equity___Wholesale___nominal">#REF!</definedName>
    <definedName name="Total_equity_Appointee_total_check">#REF!</definedName>
    <definedName name="Total_equity_Appointee_total_check_overall">#REF!</definedName>
    <definedName name="Total_expenditure_excl._capex___control___nominal.ADDN1">#REF!</definedName>
    <definedName name="Total_expenditure_excl._capex___control___nominal.ADDN2">#REF!</definedName>
    <definedName name="Total_expenditure_excl._capex___control___nominal.BR">#REF!</definedName>
    <definedName name="Total_expenditure_excl._capex___control___nominal.WN">#REF!</definedName>
    <definedName name="Total_expenditure_excl._capex___control___nominal.WR">#REF!</definedName>
    <definedName name="Total_expenditure_excl._capex___control___nominal.WWN">#REF!</definedName>
    <definedName name="Total_FFO_adjustment_for_post_financeability___nominal">#REF!</definedName>
    <definedName name="Total_FFO_pre_interest_adjustment_for_post_financeability___nominal">#REF!</definedName>
    <definedName name="Total_households_connected">#REF!</definedName>
    <definedName name="Total_Index_linked_debt_BEG___nominal.ADDN1">#REF!</definedName>
    <definedName name="Total_Index_linked_debt_BEG___nominal.ADDN2">#REF!</definedName>
    <definedName name="Total_Index_linked_debt_BEG___nominal.BR">#REF!</definedName>
    <definedName name="Total_Index_linked_debt_BEG___nominal.WN">#REF!</definedName>
    <definedName name="Total_Index_linked_debt_BEG___nominal.WR">#REF!</definedName>
    <definedName name="Total_Index_linked_debt_BEG___nominal.WWN">#REF!</definedName>
    <definedName name="Total_Index_linked_debt_indexation___nominal.ADDN1">#REF!</definedName>
    <definedName name="Total_Index_linked_debt_indexation___nominal.ADDN1.NEG">#REF!</definedName>
    <definedName name="Total_Index_linked_debt_indexation___nominal.ADDN2">#REF!</definedName>
    <definedName name="Total_Index_linked_debt_indexation___nominal.ADDN2.NEG">#REF!</definedName>
    <definedName name="Total_Index_linked_debt_indexation___nominal.BR">#REF!</definedName>
    <definedName name="Total_Index_linked_debt_indexation___nominal.BR.NEG">#REF!</definedName>
    <definedName name="Total_Index_linked_debt_indexation___nominal.WN">#REF!</definedName>
    <definedName name="Total_Index_linked_debt_indexation___nominal.WN.NEG">#REF!</definedName>
    <definedName name="Total_Index_linked_debt_indexation___nominal.WR">#REF!</definedName>
    <definedName name="Total_Index_linked_debt_indexation___nominal.WR.NEG">#REF!</definedName>
    <definedName name="Total_Index_linked_debt_indexation___nominal.WWN">#REF!</definedName>
    <definedName name="Total_Index_linked_debt_indexation___nominal.WWN.NEG">#REF!</definedName>
    <definedName name="Total_interest_adjustment_for_financial_metrics___Appointee___nominal">#REF!</definedName>
    <definedName name="Total_interest_adjustment_for_post_financeability___nominal.ADDN1">#REF!</definedName>
    <definedName name="Total_interest_adjustment_for_post_financeability___nominal.ADDN2">#REF!</definedName>
    <definedName name="Total_interest_adjustment_for_post_financeability___nominal.BR">#REF!</definedName>
    <definedName name="Total_interest_adjustment_for_post_financeability___nominal.WN">#REF!</definedName>
    <definedName name="Total_interest_adjustment_for_post_financeability___nominal.WR">#REF!</definedName>
    <definedName name="Total_interest_adjustment_for_post_financeability___nominal.WWN">#REF!</definedName>
    <definedName name="Total_liabilities___control___nominal.ADDN1">#REF!</definedName>
    <definedName name="Total_liabilities___control___nominal.ADDN2">#REF!</definedName>
    <definedName name="Total_liabilities___control___nominal.BR">#REF!</definedName>
    <definedName name="Total_liabilities___control___nominal.WN">#REF!</definedName>
    <definedName name="Total_liabilities___control___nominal.WR">#REF!</definedName>
    <definedName name="Total_liabilities___control___nominal.WWN">#REF!</definedName>
    <definedName name="Total_liabilities___Retail___nominal">#REF!</definedName>
    <definedName name="Total_liabilities___Wholesale___nominal">#REF!</definedName>
    <definedName name="Total_liabilities_and_equity___Business___nominal">#REF!</definedName>
    <definedName name="Total_liabilities_and_equity___Residential___nominal">#REF!</definedName>
    <definedName name="Total_loan_interest___control___nominal.ADDN1">#REF!</definedName>
    <definedName name="Total_loan_interest___control___nominal.ADDN2">#REF!</definedName>
    <definedName name="Total_loan_interest___control___nominal.BR">#REF!</definedName>
    <definedName name="Total_loan_interest___control___nominal.WN">#REF!</definedName>
    <definedName name="Total_loan_interest___control___nominal.WR">#REF!</definedName>
    <definedName name="Total_loan_interest___control___nominal.WWN">#REF!</definedName>
    <definedName name="Total_loan_interest___control___wholesale___nominal">#REF!</definedName>
    <definedName name="Total_measured_and_unmeasured_residential_revenue_inclusive_of_DPC_margin___post_financeability___real">#REF!</definedName>
    <definedName name="Total_measured_residential_retail_service_revenue___nominal">#REF!</definedName>
    <definedName name="Total_net_capital_expenditure___nominal.ADDN1">#REF!</definedName>
    <definedName name="Total_net_capital_expenditure___nominal.ADDN1.NEG">#REF!</definedName>
    <definedName name="Total_net_capital_expenditure___nominal.ADDN2">#REF!</definedName>
    <definedName name="Total_net_capital_expenditure___nominal.ADDN2.NEG">#REF!</definedName>
    <definedName name="Total_net_capital_expenditure___nominal.BR">#REF!</definedName>
    <definedName name="Total_net_capital_expenditure___nominal.BR.NEG">#REF!</definedName>
    <definedName name="Total_net_capital_expenditure___nominal.WN">#REF!</definedName>
    <definedName name="Total_net_capital_expenditure___nominal.WN.NEG">#REF!</definedName>
    <definedName name="Total_net_capital_expenditure___nominal.WR">#REF!</definedName>
    <definedName name="Total_net_capital_expenditure___nominal.WR.NEG">#REF!</definedName>
    <definedName name="Total_net_capital_expenditure___nominal.WWN">#REF!</definedName>
    <definedName name="Total_net_capital_expenditure___nominal.WWN.NEG">#REF!</definedName>
    <definedName name="Total_net_margin___nominal">#REF!</definedName>
    <definedName name="Total_net_operating_expenditure___nominal.ADDN1">#REF!</definedName>
    <definedName name="Total_net_operating_expenditure___nominal.ADDN1.NEG">#REF!</definedName>
    <definedName name="Total_net_operating_expenditure___nominal.ADDN2">#REF!</definedName>
    <definedName name="Total_net_operating_expenditure___nominal.ADDN2.NEG">#REF!</definedName>
    <definedName name="Total_net_operating_expenditure___nominal.BR">#REF!</definedName>
    <definedName name="Total_net_operating_expenditure___nominal.BR.NEG">#REF!</definedName>
    <definedName name="Total_net_operating_expenditure___nominal.WN">#REF!</definedName>
    <definedName name="Total_net_operating_expenditure___nominal.WN.NEG">#REF!</definedName>
    <definedName name="Total_net_operating_expenditure___nominal.WR">#REF!</definedName>
    <definedName name="Total_net_operating_expenditure___nominal.WR.NEG">#REF!</definedName>
    <definedName name="Total_net_operating_expenditure___nominal.WWN">#REF!</definedName>
    <definedName name="Total_net_operating_expenditure___nominal.WWN.NEG">#REF!</definedName>
    <definedName name="Total_net_operating_expenditure___wholesale___nominal">#REF!</definedName>
    <definedName name="Total_net_operating_expenditure_for_PAYG___nominal.ADDN1">#REF!</definedName>
    <definedName name="Total_net_operating_expenditure_for_PAYG___nominal.ADDN2">#REF!</definedName>
    <definedName name="Total_net_operating_expenditure_for_PAYG___nominal.BR">#REF!</definedName>
    <definedName name="Total_net_operating_expenditure_for_PAYG___nominal.WN">#REF!</definedName>
    <definedName name="Total_net_operating_expenditure_for_PAYG___nominal.WR">#REF!</definedName>
    <definedName name="Total_net_operating_expenditure_for_PAYG___nominal.WWN">#REF!</definedName>
    <definedName name="Total_non_current_assets___control___nominal.ADDN1">#REF!</definedName>
    <definedName name="Total_non_current_assets___control___nominal.ADDN2">#REF!</definedName>
    <definedName name="Total_non_current_assets___control___nominal.BR">#REF!</definedName>
    <definedName name="Total_non_current_assets___control___nominal.WN">#REF!</definedName>
    <definedName name="Total_non_current_assets___control___nominal.WR">#REF!</definedName>
    <definedName name="Total_non_current_assets___control___nominal.WWN">#REF!</definedName>
    <definedName name="Total_non_current_assets___Retail___nominal">#REF!</definedName>
    <definedName name="Total_non_current_assets___Wholesale___nominal">#REF!</definedName>
    <definedName name="Total_operating_income___nominal.ADDN1">#REF!</definedName>
    <definedName name="Total_operating_income___nominal.ADDN2">#REF!</definedName>
    <definedName name="Total_operating_income___nominal.BR">#REF!</definedName>
    <definedName name="Total_operating_income___nominal.WN">#REF!</definedName>
    <definedName name="Total_operating_income___nominal.WR">#REF!</definedName>
    <definedName name="Total_operating_income___nominal.WWN">#REF!</definedName>
    <definedName name="Total_ordinary_shares_issued___nominal">#REF!</definedName>
    <definedName name="Total_other_income__incl._3rd_party_income____wholesale___nominal">#REF!</definedName>
    <definedName name="Total_other_income__incl._3rd_party_income___control.ADDN1">#REF!</definedName>
    <definedName name="Total_other_income__incl._3rd_party_income___control.ADDN2">#REF!</definedName>
    <definedName name="Total_other_income__incl._3rd_party_income___control.BR">#REF!</definedName>
    <definedName name="Total_other_income__incl._3rd_party_income___control.WN">#REF!</definedName>
    <definedName name="Total_other_income__incl._3rd_party_income___control.WR">#REF!</definedName>
    <definedName name="Total_other_income__incl._3rd_party_income___control.WWN">#REF!</definedName>
    <definedName name="Total_post_financeability_impact_on_tax___wholesale___nominal">#REF!</definedName>
    <definedName name="Total_post_financeability_revenue_adjustments___Business____real">#REF!</definedName>
    <definedName name="Total_receivables_by_tariff_bands___nominal">#REF!</definedName>
    <definedName name="Total_regulatory_equity___regulated_earnings_for_the_regulated_company___Appointee">#REF!</definedName>
    <definedName name="Total_residential_retail_costs___households___bill_module">#REF!</definedName>
    <definedName name="Total_residential_retail_costs___single_service___bill_module">#REF!</definedName>
    <definedName name="Total_residential_retail_costs___Water_and_Wastewater___bill_module">#REF!</definedName>
    <definedName name="Total_residential_retail_costs_per_dual_service_household___bill_module">#REF!</definedName>
    <definedName name="Total_residential_retail_costs_per_household___bill_module">#REF!</definedName>
    <definedName name="Total_residential_retail_costs_per_single_service_household___bill_module">#REF!</definedName>
    <definedName name="Total_residential_retail_joint_service_revenue_inc_DPC_margin___real">#REF!</definedName>
    <definedName name="Total_residential_retail_service_revenue_for_debtor_days___nominal">#REF!</definedName>
    <definedName name="Total_residential_retail_single_service_revenue_inc_DPC_margin___real">#REF!</definedName>
    <definedName name="Total_Residentials_connected___control.ADDN1">#REF!</definedName>
    <definedName name="Total_Residentials_connected___control.ADDN2">#REF!</definedName>
    <definedName name="Total_Residentials_connected___control.BR">#REF!</definedName>
    <definedName name="Total_Residentials_connected___control.WN">#REF!</definedName>
    <definedName name="Total_Residentials_connected___control.WR">#REF!</definedName>
    <definedName name="Total_Residentials_connected___control.WWN">#REF!</definedName>
    <definedName name="Total_Residentials_connected___control__ADDN1_">#REF!</definedName>
    <definedName name="Total_Residentials_connected___control__ADDN2_">#REF!</definedName>
    <definedName name="Total_Residentials_connected___control__WN_">#REF!</definedName>
    <definedName name="Total_Residentials_connected___control__WR_">#REF!</definedName>
    <definedName name="Total_retail_cost_for_Residential_customers__inclusive_of_wholesale_costs____nominal">#REF!</definedName>
    <definedName name="Total_retail_depreciation___nominal">#REF!</definedName>
    <definedName name="Total_retail_depreciation___nominal.NEG">#REF!</definedName>
    <definedName name="Total_retail_depreciation___Nominal_POS">#REF!</definedName>
    <definedName name="Total_retail_Fixed_assets_balance___nominal">#REF!</definedName>
    <definedName name="Total_Retail_income___real">#REF!</definedName>
    <definedName name="Total_retail_operating_expenditure___nominal">#REF!</definedName>
    <definedName name="Total_retail_operating_expenditure___nominal.NEG">#REF!</definedName>
    <definedName name="Total_Retail_residential_income">#REF!</definedName>
    <definedName name="Total_Retail_retained_cash_balance___Nominal">#REF!</definedName>
    <definedName name="Total_revenue_accrued___Business___nominal">#REF!</definedName>
    <definedName name="Total_revenue_accrued_nominal___residential___nominal">#REF!</definedName>
    <definedName name="Total_revenue_per_customer___ADDN1___real">#REF!</definedName>
    <definedName name="Total_revenue_per_customer___ADDN2___real">#REF!</definedName>
    <definedName name="Total_tariff_band___forecast_allocated_wholesale_charge___nominal">#REF!</definedName>
    <definedName name="Total_tax_charge___wholesale___nominal">#REF!</definedName>
    <definedName name="Total_tax_charge___wholesale___nominal.NEG">#REF!</definedName>
    <definedName name="Total_temporary_difference_arising_in_year___nominal.ADDN1">#REF!</definedName>
    <definedName name="Total_temporary_difference_arising_in_year___nominal.ADDN2">#REF!</definedName>
    <definedName name="Total_temporary_difference_arising_in_year___nominal.BR">#REF!</definedName>
    <definedName name="Total_temporary_difference_arising_in_year___nominal.WN">#REF!</definedName>
    <definedName name="Total_temporary_difference_arising_in_year___nominal.WR">#REF!</definedName>
    <definedName name="Total_temporary_difference_arising_in_year___nominal.WWN">#REF!</definedName>
    <definedName name="Total_temporary_difference_arising_in_year___post_financeability___nominal.ADDN1">#REF!</definedName>
    <definedName name="Total_temporary_difference_arising_in_year___post_financeability___nominal.ADDN2">#REF!</definedName>
    <definedName name="Total_temporary_difference_arising_in_year___post_financeability___nominal.BR">#REF!</definedName>
    <definedName name="Total_temporary_difference_arising_in_year___post_financeability___nominal.WN">#REF!</definedName>
    <definedName name="Total_temporary_difference_arising_in_year___post_financeability___nominal.WR">#REF!</definedName>
    <definedName name="Total_temporary_difference_arising_in_year___post_financeability___nominal.WWN">#REF!</definedName>
    <definedName name="Total_third_party___principal_service_revenues___control___real.ADDN1">#REF!</definedName>
    <definedName name="Total_third_party___principal_service_revenues___control___real.ADDN2">#REF!</definedName>
    <definedName name="Total_third_party___principal_service_revenues___control___real.BR">#REF!</definedName>
    <definedName name="Total_third_party___principal_service_revenues___control___real.WN">#REF!</definedName>
    <definedName name="Total_third_party___principal_service_revenues___control___real.WR">#REF!</definedName>
    <definedName name="Total_third_party___principal_service_revenues___control___real.WWN">#REF!</definedName>
    <definedName name="Total_unmeasured_residential_retail_service_revenue___nominal">#REF!</definedName>
    <definedName name="Total_value_of_retail_Business_Margin___nominal">#REF!</definedName>
    <definedName name="Total_value_of_scrip_shares_issued___nominal">#REF!</definedName>
    <definedName name="Total_wholesale_charge_Business___nominal">#REF!</definedName>
    <definedName name="Total_Wholesale_control___Allowed_Revenues___simple_average___real">#REF!</definedName>
    <definedName name="Total_wholesale_revenue_impact_of_post_financeability___nominal.ADDN1">#REF!</definedName>
    <definedName name="Total_wholesale_revenue_impact_of_post_financeability___nominal.ADDN2">#REF!</definedName>
    <definedName name="Total_wholesale_revenue_impact_of_post_financeability___nominal.BR">#REF!</definedName>
    <definedName name="Total_wholesale_revenue_impact_of_post_financeability___nominal.WN">#REF!</definedName>
    <definedName name="Total_wholesale_revenue_impact_of_post_financeability___nominal.WR">#REF!</definedName>
    <definedName name="Total_wholesale_revenue_impact_of_post_financeability___nominal.WWN">#REF!</definedName>
    <definedName name="Total_wholesale_revenue_impact_of_post_financeability___real.ADDN1">#REF!</definedName>
    <definedName name="Total_wholesale_revenue_impact_of_post_financeability___real.ADDN2">#REF!</definedName>
    <definedName name="Total_wholesale_revenue_impact_of_post_financeability___real.BR">#REF!</definedName>
    <definedName name="Total_wholesale_revenue_impact_of_post_financeability___real.WN">#REF!</definedName>
    <definedName name="Total_wholesale_revenue_impact_of_post_financeability___real.WR">#REF!</definedName>
    <definedName name="Total_wholesale_revenue_impact_of_post_financeability___real.WWN">#REF!</definedName>
    <definedName name="Total_Wholesale_revenue_impact_of_post_financeability_margin___Business___real">#REF!</definedName>
    <definedName name="Totals">#REF!</definedName>
    <definedName name="Totex____control___real.ADDN1">#REF!</definedName>
    <definedName name="Totex____control___real.ADDN2">#REF!</definedName>
    <definedName name="Totex____control___real.BR">#REF!</definedName>
    <definedName name="Totex____control___real.WN">#REF!</definedName>
    <definedName name="Totex____control___real.WR">#REF!</definedName>
    <definedName name="Totex____control___real.WWN">#REF!</definedName>
    <definedName name="Trade_and_other_creditors_balance___Business___nominal">#REF!</definedName>
    <definedName name="Trade_and_other_creditors_balance___Business___nominal.BEG">#REF!</definedName>
    <definedName name="Trade_and_other_creditors_balance___Residential___nominal">#REF!</definedName>
    <definedName name="Trade_and_other_creditors_balance___Residential___nominal.BEG">#REF!</definedName>
    <definedName name="Trade_and_other_creditors_initial_balance___business___nominal">#REF!</definedName>
    <definedName name="Trade_and_other_creditors_initial_balance___Residential___nominal">#REF!</definedName>
    <definedName name="Trade_and_other_payables___Wholesale_creditors___residential_retail___POS">#REF!</definedName>
    <definedName name="Trade_creditors_and_other_payables_balance___Appointee___nominal">#REF!</definedName>
    <definedName name="Trade_creditors_and_other_payables_balance___control___nominal.ADDN1">#REF!</definedName>
    <definedName name="Trade_creditors_and_other_payables_balance___control___nominal.ADDN2">#REF!</definedName>
    <definedName name="Trade_creditors_and_other_payables_balance___control___nominal.BR">#REF!</definedName>
    <definedName name="Trade_creditors_and_other_payables_balance___control___nominal.WN">#REF!</definedName>
    <definedName name="Trade_creditors_and_other_payables_balance___control___nominal.WR">#REF!</definedName>
    <definedName name="Trade_creditors_and_other_payables_balance___control___nominal.WWN">#REF!</definedName>
    <definedName name="Trade_creditors_and_other_payables_balance___Wholesale___nominal">#REF!</definedName>
    <definedName name="Trade_creditors_balance___control___nominal.ADDN1">#REF!</definedName>
    <definedName name="Trade_creditors_balance___control___nominal.ADDN1.BEG">#REF!</definedName>
    <definedName name="Trade_creditors_balance___control___nominal.ADDN2">#REF!</definedName>
    <definedName name="Trade_creditors_balance___control___nominal.ADDN2.BEG">#REF!</definedName>
    <definedName name="Trade_creditors_balance___control___nominal.BR">#REF!</definedName>
    <definedName name="Trade_creditors_balance___control___nominal.BR.BEG">#REF!</definedName>
    <definedName name="Trade_creditors_balance___control___nominal.WN">#REF!</definedName>
    <definedName name="Trade_creditors_balance___control___nominal.WN.BEG">#REF!</definedName>
    <definedName name="Trade_creditors_balance___control___nominal.WR">#REF!</definedName>
    <definedName name="Trade_creditors_balance___control___nominal.WR.BEG">#REF!</definedName>
    <definedName name="Trade_creditors_balance___control___nominal.WWN">#REF!</definedName>
    <definedName name="Trade_creditors_balance___control___nominal.WWN.BEG">#REF!</definedName>
    <definedName name="Trade_creditors_target_balance___control___nominal.ADDN1">#REF!</definedName>
    <definedName name="Trade_creditors_target_balance___control___nominal.ADDN2">#REF!</definedName>
    <definedName name="Trade_creditors_target_balance___control___nominal.BR">#REF!</definedName>
    <definedName name="Trade_creditors_target_balance___control___nominal.WN">#REF!</definedName>
    <definedName name="Trade_creditors_target_balance___control___nominal.WR">#REF!</definedName>
    <definedName name="Trade_creditors_target_balance___control___nominal.WWN">#REF!</definedName>
    <definedName name="Trade_debtor_and_other_receivables_balance___Appointee___nominal">#REF!</definedName>
    <definedName name="Trade_debtors___Residential_b_f___nominal">#REF!</definedName>
    <definedName name="Trade_debtors_and_other_receivables_balance___control___nominal.ADDN1">#REF!</definedName>
    <definedName name="Trade_debtors_and_other_receivables_balance___control___nominal.ADDN2">#REF!</definedName>
    <definedName name="Trade_debtors_and_other_receivables_balance___control___nominal.BR">#REF!</definedName>
    <definedName name="Trade_debtors_and_other_receivables_balance___control___nominal.WN">#REF!</definedName>
    <definedName name="Trade_debtors_and_other_receivables_balance___control___nominal.WR">#REF!</definedName>
    <definedName name="Trade_debtors_and_other_receivables_balance___control___nominal.WWN">#REF!</definedName>
    <definedName name="Trade_debtors_and_other_receivables_balance___Wholesale___nominal">#REF!</definedName>
    <definedName name="Trade_debtors_balance___control___nominal.ADDN1">#REF!</definedName>
    <definedName name="Trade_debtors_balance___control___nominal.ADDN1.BEG">#REF!</definedName>
    <definedName name="Trade_debtors_balance___control___nominal.ADDN2">#REF!</definedName>
    <definedName name="Trade_debtors_balance___control___nominal.ADDN2.BEG">#REF!</definedName>
    <definedName name="Trade_debtors_balance___control___nominal.BR">#REF!</definedName>
    <definedName name="Trade_debtors_balance___control___nominal.BR.BEG">#REF!</definedName>
    <definedName name="Trade_debtors_balance___control___nominal.WN">#REF!</definedName>
    <definedName name="Trade_debtors_balance___control___nominal.WN.BEG">#REF!</definedName>
    <definedName name="Trade_debtors_balance___control___nominal.WR">#REF!</definedName>
    <definedName name="Trade_debtors_balance___control___nominal.WR.BEG">#REF!</definedName>
    <definedName name="Trade_debtors_balance___control___nominal.WWN">#REF!</definedName>
    <definedName name="Trade_debtors_balance___control___nominal.WWN.BEG">#REF!</definedName>
    <definedName name="Trade_debtors_target_balance___control___nominal.ADDN1">#REF!</definedName>
    <definedName name="Trade_debtors_target_balance___control___nominal.ADDN2">#REF!</definedName>
    <definedName name="Trade_debtors_target_balance___control___nominal.BR">#REF!</definedName>
    <definedName name="Trade_debtors_target_balance___control___nominal.WN">#REF!</definedName>
    <definedName name="Trade_debtors_target_balance___control___nominal.WR">#REF!</definedName>
    <definedName name="Trade_debtors_target_balance___control___nominal.WWN">#REF!</definedName>
    <definedName name="Trk_Tol" localSheetId="13">#REF!</definedName>
    <definedName name="Trk_Tol">#REF!</definedName>
    <definedName name="TYNE_WEAR" localSheetId="13">#REF!</definedName>
    <definedName name="TYNE_WEAR">#REF!</definedName>
    <definedName name="UK" localSheetId="13">#REF!</definedName>
    <definedName name="UK">#REF!</definedName>
    <definedName name="Units">#REF!</definedName>
    <definedName name="Units_in_a_million">#REF!</definedName>
    <definedName name="Unmeasured_apportioned_revenue___business___nominal.ADDN1">#REF!</definedName>
    <definedName name="Unmeasured_apportioned_revenue___business___nominal.ADDN2">#REF!</definedName>
    <definedName name="Unmeasured_apportioned_revenue___business___nominal.BR">#REF!</definedName>
    <definedName name="Unmeasured_apportioned_revenue___business___nominal.WN">#REF!</definedName>
    <definedName name="Unmeasured_apportioned_revenue___business___nominal.WR">#REF!</definedName>
    <definedName name="Unmeasured_apportioned_revenue___business___nominal.WWN">#REF!</definedName>
    <definedName name="Unmeasured_apportioned_revenue___business___nominal_total">#REF!</definedName>
    <definedName name="Unmeasured_apportioned_revenue___residential___nominal.ADDN1">#REF!</definedName>
    <definedName name="Unmeasured_apportioned_revenue___residential___nominal.ADDN2">#REF!</definedName>
    <definedName name="Unmeasured_apportioned_revenue___residential___nominal.BR">#REF!</definedName>
    <definedName name="Unmeasured_apportioned_revenue___residential___nominal.WN">#REF!</definedName>
    <definedName name="Unmeasured_apportioned_revenue___residential___nominal.WR">#REF!</definedName>
    <definedName name="Unmeasured_apportioned_revenue___residential___nominal.WWN">#REF!</definedName>
    <definedName name="Unmeasured_apportioned_revenue___residential___nominal_total">#REF!</definedName>
    <definedName name="Unmeasured_dual_service_customer_service_revenue_inc_DPC_margin___post_financeability___real">#REF!</definedName>
    <definedName name="Unmeasured_dual_service_customer_service_revenue_inc_DPC_margin___real">#REF!</definedName>
    <definedName name="Unmeasured_residential_retail_service_revenue___real">#REF!</definedName>
    <definedName name="Unmeasured_residential_retail_service_revenue_for_debtor_days___nominal">#REF!</definedName>
    <definedName name="Unmeasured_residential_retail_service_revenue_inc_DPC_margin___nominal">#REF!</definedName>
    <definedName name="Unmeasured_residential_retail_service_revenue_inc_DPC_margin___real">#REF!</definedName>
    <definedName name="Unmeasured_residential_retail_service_revenue_weighting">#REF!</definedName>
    <definedName name="Unmeasured_sewerage_customer_service_revenue_inc_DPC_margin___post_financeability___real">#REF!</definedName>
    <definedName name="Unmeasured_sewerage_customer_service_revenue_inc_DPC_margin___real">#REF!</definedName>
    <definedName name="Unmeasured_water_customer_service_revenue_inc_DPC_margin___post_financeability___real">#REF!</definedName>
    <definedName name="Unmeasured_water_customer_service_revenue_inc_DPC_margin___real">#REF!</definedName>
    <definedName name="Useful_life_of_wholesale_fixed_assets_roundup___control.ADDN1">#REF!</definedName>
    <definedName name="Useful_life_of_wholesale_fixed_assets_roundup___control.ADDN2">#REF!</definedName>
    <definedName name="Useful_life_of_wholesale_fixed_assets_roundup___control.BR">#REF!</definedName>
    <definedName name="Useful_life_of_wholesale_fixed_assets_roundup___control.WN">#REF!</definedName>
    <definedName name="Useful_life_of_wholesale_fixed_assets_roundup___control.WR">#REF!</definedName>
    <definedName name="Useful_life_of_wholesale_fixed_assets_roundup___control.WWN">#REF!</definedName>
    <definedName name="Value_of_scrip_shares_issued___control___nominal.ADDN1">#REF!</definedName>
    <definedName name="Value_of_scrip_shares_issued___control___nominal.ADDN2">#REF!</definedName>
    <definedName name="Value_of_scrip_shares_issued___control___nominal.BR">#REF!</definedName>
    <definedName name="Value_of_scrip_shares_issued___control___nominal.WN">#REF!</definedName>
    <definedName name="Value_of_scrip_shares_issued___control___nominal.WR">#REF!</definedName>
    <definedName name="Value_of_scrip_shares_issued___control___nominal.WWN">#REF!</definedName>
    <definedName name="W_GLAM" localSheetId="13">#REF!</definedName>
    <definedName name="W_GLAM">#REF!</definedName>
    <definedName name="W_MIDS" localSheetId="13">#REF!</definedName>
    <definedName name="W_MIDS">#REF!</definedName>
    <definedName name="W_SUSSEX" localSheetId="13">#REF!</definedName>
    <definedName name="W_SUSSEX">#REF!</definedName>
    <definedName name="W_YORKS" localSheetId="13">#REF!</definedName>
    <definedName name="W_YORKS">#REF!</definedName>
    <definedName name="WACC_nominal.ADDN1">#REF!</definedName>
    <definedName name="WACC_nominal.ADDN2">#REF!</definedName>
    <definedName name="WACC_nominal.BR">#REF!</definedName>
    <definedName name="WACC_nominal.WN">#REF!</definedName>
    <definedName name="WACC_nominal.WR">#REF!</definedName>
    <definedName name="WACC_nominal.WWN">#REF!</definedName>
    <definedName name="WACC_real.ADDN1">#REF!</definedName>
    <definedName name="WACC_real.ADDN2">#REF!</definedName>
    <definedName name="WACC_real.BR">#REF!</definedName>
    <definedName name="WACC_real.WN">#REF!</definedName>
    <definedName name="WACC_real.WR">#REF!</definedName>
    <definedName name="WACC_real.WWN">#REF!</definedName>
    <definedName name="WARWICKS" localSheetId="13">#REF!</definedName>
    <definedName name="WARWICKS">#REF!</definedName>
    <definedName name="WaSC_average_bill___5yr_average___nominal">#REF!</definedName>
    <definedName name="WaSC_average_bill___5yr_average___real">#REF!</definedName>
    <definedName name="WaSC_average_bill___nominal">#REF!</definedName>
    <definedName name="WaSC_average_bill___real">#REF!</definedName>
    <definedName name="WaSC_average_bill_growth___nominal">#REF!</definedName>
    <definedName name="WaSC_average_bill_growth___real">#REF!</definedName>
    <definedName name="Wastewater___Allowed_Revenues___real">#REF!</definedName>
    <definedName name="Wastewater_network___Allowed_Revenues___real">#REF!</definedName>
    <definedName name="Wastewater_network___K___periodic">#REF!</definedName>
    <definedName name="Wastewater_network_allowed_revenue_build_up___check">#REF!</definedName>
    <definedName name="Wastewater_network_allowed_revenue_build_up___check_overall">#REF!</definedName>
    <definedName name="Water___Allowed_Revenues___real">#REF!</definedName>
    <definedName name="Water_network___Allowed_Revenues___real">#REF!</definedName>
    <definedName name="Water_network___K___periodic">#REF!</definedName>
    <definedName name="Water_network_allowed_revenue_build_up___check">#REF!</definedName>
    <definedName name="Water_network_allowed_revenue_build_up___check_overall">#REF!</definedName>
    <definedName name="Water_resources___Allowed_Revenues___real">#REF!</definedName>
    <definedName name="Water_resources___K___periodic">#REF!</definedName>
    <definedName name="Water_resources_allowed_revenue_build_up___check">#REF!</definedName>
    <definedName name="Water_resources_allowed_revenue_build_up___check_overall">#REF!</definedName>
    <definedName name="wdfw" localSheetId="13">#REF!</definedName>
    <definedName name="wdfw">#REF!</definedName>
    <definedName name="wedfw" localSheetId="13">#REF!</definedName>
    <definedName name="wedfw">#REF!</definedName>
    <definedName name="wefw" localSheetId="13">#REF!</definedName>
    <definedName name="wefw">#REF!</definedName>
    <definedName name="wefwe" localSheetId="13">#REF!</definedName>
    <definedName name="wefwe">#REF!</definedName>
    <definedName name="wefwerf" localSheetId="13">#REF!</definedName>
    <definedName name="wefwerf">#REF!</definedName>
    <definedName name="Weighted_average_Base_RoRE_Appointee___nominal">#REF!</definedName>
    <definedName name="Weighted_PAYG_rate.ADDN1">#REF!</definedName>
    <definedName name="Weighted_PAYG_rate.ADDN2">#REF!</definedName>
    <definedName name="Weighted_PAYG_rate.BR">#REF!</definedName>
    <definedName name="Weighted_PAYG_rate.WN">#REF!</definedName>
    <definedName name="Weighted_PAYG_rate.WR">#REF!</definedName>
    <definedName name="Weighted_PAYG_rate.WWN">#REF!</definedName>
    <definedName name="Weighted_PAYG_rate___Wholesale">#REF!</definedName>
    <definedName name="Weighted_RCV_run_off_rate___nominal.ADDN1">#REF!</definedName>
    <definedName name="Weighted_RCV_run_off_rate___nominal.ADDN2">#REF!</definedName>
    <definedName name="Weighted_RCV_run_off_rate___nominal.BR">#REF!</definedName>
    <definedName name="Weighted_RCV_run_off_rate___nominal.WN">#REF!</definedName>
    <definedName name="Weighted_RCV_run_off_rate___nominal.WR">#REF!</definedName>
    <definedName name="Weighted_RCV_run_off_rate___nominal.WWN">#REF!</definedName>
    <definedName name="Weighted_RCV_run_off_rate___Wholesale___nominal">#REF!</definedName>
    <definedName name="Weighted_Total_retail_Business_margin">#REF!</definedName>
    <definedName name="Wholesale_additional_control_1_allowed_revenue__excluding_capital_connection_charges___other_income_and_operating_income__per_residential_customer___real">#REF!</definedName>
    <definedName name="Wholesale_additional_control_2_allowed_revenue__excluding_capital_connection_charges___other_income_and_operating_income__per_residential_customer___real">#REF!</definedName>
    <definedName name="Wholesale_allowed_revenue_per_customer___Growth___control.ADDN1">#REF!</definedName>
    <definedName name="Wholesale_allowed_revenue_per_customer___Growth___control.ADDN2">#REF!</definedName>
    <definedName name="Wholesale_allowed_revenue_per_customer___Growth___control.BR">#REF!</definedName>
    <definedName name="Wholesale_allowed_revenue_per_customer___Growth___control.WN">#REF!</definedName>
    <definedName name="Wholesale_allowed_revenue_per_customer___Growth___control.WR">#REF!</definedName>
    <definedName name="Wholesale_allowed_revenue_per_customer___Growth___control.WWN">#REF!</definedName>
    <definedName name="Wholesale_allowed_revenue_per_customer___real___Growth___ADDN1___real">#REF!</definedName>
    <definedName name="Wholesale_allowed_revenue_per_customer___real___Growth___ADDN2___real">#REF!</definedName>
    <definedName name="Wholesale_allowed_revenue_per_customer___real___Growth___BR___real">#REF!</definedName>
    <definedName name="Wholesale_allowed_revenue_per_customer___real___Growth___WN">#REF!</definedName>
    <definedName name="Wholesale_allowed_revenue_per_customer___real___Growth___WR">#REF!</definedName>
    <definedName name="Wholesale_allowed_revenue_per_customer___real___Growth___WWN___real">#REF!</definedName>
    <definedName name="Wholesale_and_retail_line_item_split___Capex_creditor___business_retail___nominal___POS">#REF!</definedName>
    <definedName name="Wholesale_and_retail_line_item_split___capex_creditors___residential_retail___nominal_POS">#REF!</definedName>
    <definedName name="Wholesale_bio_resources_allowed_revenue__excluding_capital_connection_charges___other_income_and_operating_income__per_residential_customer___real">#REF!</definedName>
    <definedName name="Wholesale_charge___Residential___nominal">#REF!</definedName>
    <definedName name="Wholesale_control___residential_apportionment_CALC.ADDN1">#REF!</definedName>
    <definedName name="Wholesale_control___residential_apportionment_CALC.ADDN2">#REF!</definedName>
    <definedName name="Wholesale_control___residential_apportionment_CALC.BR">#REF!</definedName>
    <definedName name="Wholesale_control___residential_apportionment_CALC.WN">#REF!</definedName>
    <definedName name="Wholesale_control___residential_apportionment_CALC.WR">#REF!</definedName>
    <definedName name="Wholesale_control___residential_apportionment_CALC.WWN">#REF!</definedName>
    <definedName name="Wholesale_control__growth_calculated_over_5_years_period____K.ADDN1">#REF!</definedName>
    <definedName name="Wholesale_control__growth_calculated_over_5_years_period____K.ADDN2">#REF!</definedName>
    <definedName name="Wholesale_control__growth_calculated_over_5_years_period____K.BR">#REF!</definedName>
    <definedName name="Wholesale_control__growth_calculated_over_5_years_period____K.WN">#REF!</definedName>
    <definedName name="Wholesale_control__growth_calculated_over_5_years_period____K.WR">#REF!</definedName>
    <definedName name="Wholesale_control__growth_calculated_over_5_years_period____K.WWN">#REF!</definedName>
    <definedName name="Wholesale_control__growth_calculated_over_5_years_period____K___simple_average.ADDN1">#REF!</definedName>
    <definedName name="Wholesale_control__growth_calculated_over_5_years_period____K___simple_average.ADDN2">#REF!</definedName>
    <definedName name="Wholesale_control__growth_calculated_over_5_years_period____K___simple_average.BR">#REF!</definedName>
    <definedName name="Wholesale_control__growth_calculated_over_5_years_period____K___simple_average.WN">#REF!</definedName>
    <definedName name="Wholesale_control__growth_calculated_over_5_years_period____K___simple_average.WR">#REF!</definedName>
    <definedName name="Wholesale_control__growth_calculated_over_5_years_period____K___simple_average.WWN">#REF!</definedName>
    <definedName name="Wholesale_control_allowed_revenue__exc_capital_connection_charges__other_income_and_operating_income__per_residential_customer____real.ADDN1">#REF!</definedName>
    <definedName name="Wholesale_control_allowed_revenue__exc_capital_connection_charges__other_income_and_operating_income__per_residential_customer____real.ADDN2">#REF!</definedName>
    <definedName name="Wholesale_control_allowed_revenue__exc_capital_connection_charges__other_income_and_operating_income__per_residential_customer____real.BR">#REF!</definedName>
    <definedName name="Wholesale_control_allowed_revenue__exc_capital_connection_charges__other_income_and_operating_income__per_residential_customer____real.WN">#REF!</definedName>
    <definedName name="Wholesale_control_allowed_revenue__exc_capital_connection_charges__other_income_and_operating_income__per_residential_customer____real.WR">#REF!</definedName>
    <definedName name="Wholesale_control_allowed_revenue__exc_capital_connection_charges__other_income_and_operating_income__per_residential_customer____real.WWN">#REF!</definedName>
    <definedName name="Wholesale_control_allowed_revenue__exc_capital_connection_charges__other_income_and_operating_income__per_residential_customer____real___BR">#REF!</definedName>
    <definedName name="Wholesale_control_allowed_revenue__exc_capital_connection_charges__other_income_and_operating_income__per_residential_customer____real___WWN">#REF!</definedName>
    <definedName name="Wholesale_control_balance_sheet_balances.ADDN1">#REF!</definedName>
    <definedName name="Wholesale_control_balance_sheet_balances.ADDN2">#REF!</definedName>
    <definedName name="Wholesale_control_balance_sheet_balances.BR">#REF!</definedName>
    <definedName name="Wholesale_control_balance_sheet_balances.WN">#REF!</definedName>
    <definedName name="Wholesale_control_balance_sheet_balances.WR">#REF!</definedName>
    <definedName name="Wholesale_control_balance_sheet_balances.WWN">#REF!</definedName>
    <definedName name="Wholesale_control_balance_sheet_balances_overall.ADDN1">#REF!</definedName>
    <definedName name="Wholesale_control_balance_sheet_balances_overall.ADDN2">#REF!</definedName>
    <definedName name="Wholesale_control_balance_sheet_balances_overall.BR">#REF!</definedName>
    <definedName name="Wholesale_control_balance_sheet_balances_overall.WN">#REF!</definedName>
    <definedName name="Wholesale_control_balance_sheet_balances_overall.WR">#REF!</definedName>
    <definedName name="Wholesale_control_balance_sheet_balances_overall.WWN">#REF!</definedName>
    <definedName name="Wholesale_control_balance_sheets_balance">#REF!</definedName>
    <definedName name="Wholesale_control_balance_sheets_balance_overall">#REF!</definedName>
    <definedName name="Wholesale_creditor_balance___Business___nominal">#REF!</definedName>
    <definedName name="Wholesale_creditor_balance___Business___nominal.BEG">#REF!</definedName>
    <definedName name="Wholesale_creditor_balance___Residential___nominal">#REF!</definedName>
    <definedName name="Wholesale_creditor_balance___Residential___nominal.BEG">#REF!</definedName>
    <definedName name="Wholesale_DB_pension_cash_excess_over_charge___nominal.ADDN1">#REF!</definedName>
    <definedName name="Wholesale_DB_pension_cash_excess_over_charge___nominal.ADDN2">#REF!</definedName>
    <definedName name="Wholesale_DB_pension_cash_excess_over_charge___nominal.BR">#REF!</definedName>
    <definedName name="Wholesale_DB_pension_cash_excess_over_charge___nominal.WN">#REF!</definedName>
    <definedName name="Wholesale_DB_pension_cash_excess_over_charge___nominal.WR">#REF!</definedName>
    <definedName name="Wholesale_DB_pension_cash_excess_over_charge___nominal.WWN">#REF!</definedName>
    <definedName name="Wholesale_fixed_assets___half___control___nominal.ADDN1">#REF!</definedName>
    <definedName name="Wholesale_fixed_assets___half___control___nominal.ADDN2">#REF!</definedName>
    <definedName name="Wholesale_fixed_assets___half___control___nominal.BR">#REF!</definedName>
    <definedName name="Wholesale_fixed_assets___half___control___nominal.WN">#REF!</definedName>
    <definedName name="Wholesale_fixed_assets___half___control___nominal.WR">#REF!</definedName>
    <definedName name="Wholesale_fixed_assets___half___control___nominal.WWN">#REF!</definedName>
    <definedName name="Wholesale_fixed_assets_acc._dep._initial_balance___control___nominal.ADDN1">#REF!</definedName>
    <definedName name="Wholesale_fixed_assets_acc._dep._initial_balance___control___nominal.ADDN2">#REF!</definedName>
    <definedName name="Wholesale_fixed_assets_acc._dep._initial_balance___control___nominal.BR">#REF!</definedName>
    <definedName name="Wholesale_fixed_assets_acc._dep._initial_balance___control___nominal.WN">#REF!</definedName>
    <definedName name="Wholesale_fixed_assets_acc._dep._initial_balance___control___nominal.WR">#REF!</definedName>
    <definedName name="Wholesale_fixed_assets_acc._dep._initial_balance___control___nominal.WWN">#REF!</definedName>
    <definedName name="Wholesale_fixed_assets_balance___control___nominal.ADDN1">#REF!</definedName>
    <definedName name="Wholesale_fixed_assets_balance___control___nominal.ADDN1.BEG">#REF!</definedName>
    <definedName name="Wholesale_fixed_assets_balance___control___nominal.ADDN2">#REF!</definedName>
    <definedName name="Wholesale_fixed_assets_balance___control___nominal.ADDN2.BEG">#REF!</definedName>
    <definedName name="Wholesale_fixed_assets_balance___control___nominal.BR">#REF!</definedName>
    <definedName name="Wholesale_fixed_assets_balance___control___nominal.BR.BEG">#REF!</definedName>
    <definedName name="Wholesale_fixed_assets_balance___control___nominal.WN">#REF!</definedName>
    <definedName name="Wholesale_fixed_assets_balance___control___nominal.WN.BEG">#REF!</definedName>
    <definedName name="Wholesale_fixed_assets_balance___control___nominal.WR">#REF!</definedName>
    <definedName name="Wholesale_fixed_assets_balance___control___nominal.WR.BEG">#REF!</definedName>
    <definedName name="Wholesale_fixed_assets_balance___control___nominal.WWN">#REF!</definedName>
    <definedName name="Wholesale_fixed_assets_balance___control___nominal.WWN.BEG">#REF!</definedName>
    <definedName name="Wholesale_fixed_assets_depreciation___nominal.ADDN1">#REF!</definedName>
    <definedName name="Wholesale_fixed_assets_depreciation___nominal.ADDN1.NEG">#REF!</definedName>
    <definedName name="Wholesale_fixed_assets_depreciation___nominal.ADDN2">#REF!</definedName>
    <definedName name="Wholesale_fixed_assets_depreciation___nominal.ADDN2.NEG">#REF!</definedName>
    <definedName name="Wholesale_fixed_assets_depreciation___nominal.BR">#REF!</definedName>
    <definedName name="Wholesale_fixed_assets_depreciation___nominal.BR.NEG">#REF!</definedName>
    <definedName name="Wholesale_fixed_assets_depreciation___nominal.WN">#REF!</definedName>
    <definedName name="Wholesale_fixed_assets_depreciation___nominal.WN.NEG">#REF!</definedName>
    <definedName name="Wholesale_fixed_assets_depreciation___nominal.WR">#REF!</definedName>
    <definedName name="Wholesale_fixed_assets_depreciation___nominal.WR.NEG">#REF!</definedName>
    <definedName name="Wholesale_fixed_assets_depreciation___nominal.WWN">#REF!</definedName>
    <definedName name="Wholesale_fixed_assets_depreciation___nominal.WWN.NEG">#REF!</definedName>
    <definedName name="Wholesale_fixed_assets_depreciation___wholesale___nominal">#REF!</definedName>
    <definedName name="Wholesale_fixed_assets_depreciation___wholesale___nominal.NEG">#REF!</definedName>
    <definedName name="Wholesale_fixed_assets_depreciation_rate___control.ADDN1">#REF!</definedName>
    <definedName name="Wholesale_fixed_assets_depreciation_rate___control.ADDN2">#REF!</definedName>
    <definedName name="Wholesale_fixed_assets_depreciation_rate___control.BR">#REF!</definedName>
    <definedName name="Wholesale_fixed_assets_depreciation_rate___control.WN">#REF!</definedName>
    <definedName name="Wholesale_fixed_assets_depreciation_rate___control.WR">#REF!</definedName>
    <definedName name="Wholesale_fixed_assets_depreciation_rate___control.WWN">#REF!</definedName>
    <definedName name="Wholesale_fixed_assets_initial_balance___control___nominal.ADDN1">#REF!</definedName>
    <definedName name="Wholesale_fixed_assets_initial_balance___control___nominal.ADDN2">#REF!</definedName>
    <definedName name="Wholesale_fixed_assets_initial_balance___control___nominal.BR">#REF!</definedName>
    <definedName name="Wholesale_fixed_assets_initial_balance___control___nominal.WN">#REF!</definedName>
    <definedName name="Wholesale_fixed_assets_initial_balance___control___nominal.WR">#REF!</definedName>
    <definedName name="Wholesale_fixed_assets_initial_balance___control___nominal.WWN">#REF!</definedName>
    <definedName name="Wholesale_measured_charge___Retail_residential___nominal">#REF!</definedName>
    <definedName name="Wholesale_measured_charge_proportion_____100__alert">#REF!</definedName>
    <definedName name="Wholesale_measured_charge_proportion_____100__alert_overall">#REF!</definedName>
    <definedName name="Wholesale_measured_residential_revenue_weighting">#REF!</definedName>
    <definedName name="Wholesale_negative_tax_calculated___nominal">#REF!</definedName>
    <definedName name="Wholesale_negative_tax_calculated___post_financeability___nominal">#REF!</definedName>
    <definedName name="Wholesale_positive_tax_calculated___nominal">#REF!</definedName>
    <definedName name="Wholesale_positive_tax_calculated___post_financeability___nominal">#REF!</definedName>
    <definedName name="Wholesale_post_financeability_adjustments___real.ADDN1">#REF!</definedName>
    <definedName name="Wholesale_post_financeability_adjustments___real.ADDN2">#REF!</definedName>
    <definedName name="Wholesale_post_financeability_adjustments___real.BR">#REF!</definedName>
    <definedName name="Wholesale_post_financeability_adjustments___real.WN">#REF!</definedName>
    <definedName name="Wholesale_post_financeability_adjustments___real.WR">#REF!</definedName>
    <definedName name="Wholesale_post_financeability_adjustments___real.WWN">#REF!</definedName>
    <definedName name="Wholesale_post_financeability_revenue_impact___nominal">#REF!</definedName>
    <definedName name="Wholesale_revenue_impact_of_post_financeability__by_tariff_band___Business___nominal.1">#REF!</definedName>
    <definedName name="Wholesale_revenue_impact_of_post_financeability__by_tariff_band___Business___nominal.2">#REF!</definedName>
    <definedName name="Wholesale_revenue_impact_of_post_financeability__by_tariff_band___Business___nominal.3">#REF!</definedName>
    <definedName name="Wholesale_revenue_impact_of_post_financeability_margin___by_tariff_band___Business___nominal.1">#REF!</definedName>
    <definedName name="Wholesale_revenue_impact_of_post_financeability_margin___by_tariff_band___Business___nominal.2">#REF!</definedName>
    <definedName name="Wholesale_revenue_impact_of_post_financeability_margin___by_tariff_band___Business___nominal.3">#REF!</definedName>
    <definedName name="Wholesale_revenue_impact_of_post_financeability_margin___by_tariff_band___Business___real.1">#REF!</definedName>
    <definedName name="Wholesale_revenue_impact_of_post_financeability_margin___by_tariff_band___Business___real.2">#REF!</definedName>
    <definedName name="Wholesale_revenue_impact_of_post_financeability_margin___by_tariff_band___Business___real.3">#REF!</definedName>
    <definedName name="Wholesale_tax_due___nominal">#REF!</definedName>
    <definedName name="Wholesale_tax_due___post_financeability___nominal">#REF!</definedName>
    <definedName name="Wholesale_tax_loss_balance___nominal">#REF!</definedName>
    <definedName name="Wholesale_tax_loss_balance___nominal.BEG">#REF!</definedName>
    <definedName name="Wholesale_tax_loss_balance___post_financeability___nominal">#REF!</definedName>
    <definedName name="Wholesale_tax_loss_balance___post_financeability___nominal.BEG">#REF!</definedName>
    <definedName name="Wholesale_total_base_RORE___nominal">#REF!</definedName>
    <definedName name="Wholesale_total_revenue_apportioned___residential___nominal">#REF!</definedName>
    <definedName name="Wholesale_unmeasured_charge___Retail_residential___nominal">#REF!</definedName>
    <definedName name="Wholesale_unmeasured_charge_proportion_____100__alert">#REF!</definedName>
    <definedName name="Wholesale_unmeasured_charge_proportion_____100__alert_overall">#REF!</definedName>
    <definedName name="Wholesale_unmeasured_residential_revenue_weighting">#REF!</definedName>
    <definedName name="Wholesale_wastewater_network_allowed_revenue__excluding_capital_connection_charges__other_income_and_operating_income__per_residential_customer___real">#REF!</definedName>
    <definedName name="Wholesale_water_network_allowed_revenue__excluding_capital_connection_charges__other_income_and_operating_income__per_residential_customer___real">#REF!</definedName>
    <definedName name="Wholesale_water_resources_allowed_revenue__excluding_capital_connection_charges__other_income_and_operating_income__per_residential_customer___real">#REF!</definedName>
    <definedName name="WILTS" localSheetId="13">#REF!</definedName>
    <definedName name="WILTS">#REF!</definedName>
    <definedName name="WoC_average_bill___5yr_average___nominal">#REF!</definedName>
    <definedName name="WoC_average_bill___5yr_average___real">#REF!</definedName>
    <definedName name="WoC_average_bill___nominal">#REF!</definedName>
    <definedName name="WoC_average_bill___real">#REF!</definedName>
    <definedName name="WoC_average_bill_growth___nominal">#REF!</definedName>
    <definedName name="WoC_average_bill_growth___real">#REF!</definedName>
    <definedName name="Working_capital_balances___control___nominal.ADDN1">#REF!</definedName>
    <definedName name="Working_capital_balances___control___nominal.ADDN2">#REF!</definedName>
    <definedName name="Working_capital_balances___control___nominal.BR">#REF!</definedName>
    <definedName name="Working_capital_balances___control___nominal.WN">#REF!</definedName>
    <definedName name="Working_capital_balances___control___nominal.WR">#REF!</definedName>
    <definedName name="Working_capital_balances___control___nominal.WWN">#REF!</definedName>
    <definedName name="Working_capital_by_tariff_band_check">#REF!</definedName>
    <definedName name="Working_capital_by_tariff_band_check_calc">#REF!</definedName>
    <definedName name="Working_capital_by_tariff_band_check_overall">#REF!</definedName>
    <definedName name="wrn.papersdraft" localSheetId="13">{"bal",#N/A,FALSE,"working papers";"income",#N/A,FALSE,"working papers"}</definedName>
    <definedName name="wrn.papersdraft">{"bal",#N/A,FALSE,"working papers";"income",#N/A,FALSE,"working papers"}</definedName>
    <definedName name="wrn.wpapers." localSheetId="13">{"bal",#N/A,FALSE,"working papers";"income",#N/A,FALSE,"working papers"}</definedName>
    <definedName name="wrn.wpapers.">{"bal",#N/A,FALSE,"working papers";"income",#N/A,FALSE,"working papers"}</definedName>
    <definedName name="Year_average___nominal___RCV___Growth___BR">#REF!</definedName>
    <definedName name="Year_average_nominal_RCV___Growth___ADDN1">#REF!</definedName>
    <definedName name="Year_average_nominal_RCV___Growth___ADDN2">#REF!</definedName>
    <definedName name="Year_average_nominal_RCV___Growth___WWN">#REF!</definedName>
    <definedName name="Year_average_nominal_RCV_Growth___WN">#REF!</definedName>
    <definedName name="Year_average_nominal_RCV_growth___WR">#REF!</definedName>
    <definedName name="Year_average_RCV___Growth___Wholesale___nominal">#REF!</definedName>
    <definedName name="Year_average_RCV_Growth____control.ADDN1">#REF!</definedName>
    <definedName name="Year_average_RCV_Growth____control.ADDN2">#REF!</definedName>
    <definedName name="Year_average_RCV_Growth____control.BR">#REF!</definedName>
    <definedName name="Year_average_RCV_Growth____control.WN">#REF!</definedName>
    <definedName name="Year_average_RCV_Growth____control.WR">#REF!</definedName>
    <definedName name="Year_average_RCV_Growth____control.WWN">#REF!</definedName>
    <definedName name="Years_from_valuation_date">#REF!</definedName>
    <definedName name="yhnry">#REF!</definedName>
  </definedNames>
  <calcPr calcId="191028"/>
  <pivotCaches>
    <pivotCache cacheId="4762" r:id="rId15"/>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83" l="1"/>
  <c r="A1" i="82"/>
  <c r="A1" i="75"/>
  <c r="A1" i="55"/>
  <c r="A1" i="81"/>
  <c r="A1" i="80"/>
  <c r="A1" i="79"/>
  <c r="A1" i="78"/>
  <c r="U86" i="81"/>
  <c r="U87" i="81"/>
  <c r="U88" i="81"/>
  <c r="U89" i="81"/>
  <c r="U90" i="81"/>
  <c r="U91" i="81"/>
  <c r="U92" i="81"/>
  <c r="U93" i="81"/>
  <c r="U94" i="81"/>
  <c r="U95" i="81"/>
  <c r="U6" i="81"/>
  <c r="U7" i="81"/>
  <c r="U8" i="81"/>
  <c r="U9" i="81"/>
  <c r="U10" i="81"/>
  <c r="U11" i="81"/>
  <c r="U12" i="81"/>
  <c r="U13" i="81"/>
  <c r="U14" i="81"/>
  <c r="U15" i="81"/>
  <c r="U16" i="81"/>
  <c r="U17" i="81"/>
  <c r="U18" i="81"/>
  <c r="U19" i="81"/>
  <c r="U20" i="81"/>
  <c r="U21" i="81"/>
  <c r="U22" i="81"/>
  <c r="U23" i="81"/>
  <c r="U24" i="81"/>
  <c r="U25" i="81"/>
  <c r="U26" i="81"/>
  <c r="U27" i="81"/>
  <c r="U28" i="81"/>
  <c r="U29" i="81"/>
  <c r="U30" i="81"/>
  <c r="U31" i="81"/>
  <c r="U32" i="81"/>
  <c r="U33" i="81"/>
  <c r="U34" i="81"/>
  <c r="U35" i="81"/>
  <c r="U36" i="81"/>
  <c r="U37" i="81"/>
  <c r="U38" i="81"/>
  <c r="U39" i="81"/>
  <c r="U40" i="81"/>
  <c r="U41" i="81"/>
  <c r="U42" i="81"/>
  <c r="U43" i="81"/>
  <c r="U44" i="81"/>
  <c r="U45" i="81"/>
  <c r="U46" i="81"/>
  <c r="U47" i="81"/>
  <c r="U48" i="81"/>
  <c r="U49" i="81"/>
  <c r="U50" i="81"/>
  <c r="U51" i="81"/>
  <c r="U52" i="81"/>
  <c r="U53" i="81"/>
  <c r="U54" i="81"/>
  <c r="U55" i="81"/>
  <c r="U56" i="81"/>
  <c r="U57" i="81"/>
  <c r="U58" i="81"/>
  <c r="U59" i="81"/>
  <c r="U60" i="81"/>
  <c r="U61" i="81"/>
  <c r="U62" i="81"/>
  <c r="U63" i="81"/>
  <c r="U64" i="81"/>
  <c r="U65" i="81"/>
  <c r="U66" i="81"/>
  <c r="U67" i="81"/>
  <c r="U68" i="81"/>
  <c r="U69" i="81"/>
  <c r="U70" i="81"/>
  <c r="U71" i="81"/>
  <c r="U72" i="81"/>
  <c r="U73" i="81"/>
  <c r="U74" i="81"/>
  <c r="U75" i="81"/>
  <c r="U76" i="81"/>
  <c r="U77" i="81"/>
  <c r="U78" i="81"/>
  <c r="U79" i="81"/>
  <c r="U80" i="81"/>
  <c r="U81" i="81"/>
  <c r="U82" i="81"/>
  <c r="U83" i="81"/>
  <c r="U84" i="81"/>
  <c r="U85" i="81"/>
  <c r="U5" i="81"/>
  <c r="C21" i="82"/>
  <c r="D92" i="82"/>
  <c r="D91" i="82"/>
  <c r="D90" i="82"/>
  <c r="D87" i="82"/>
  <c r="D85" i="82"/>
  <c r="D81" i="82"/>
  <c r="D79" i="82"/>
  <c r="D75" i="82"/>
  <c r="D74" i="82"/>
  <c r="D73" i="82"/>
  <c r="D72" i="82"/>
  <c r="D71" i="82"/>
  <c r="D70" i="82"/>
  <c r="D69" i="82"/>
  <c r="D68" i="82"/>
  <c r="D67" i="82"/>
  <c r="D66" i="82"/>
  <c r="D65" i="82"/>
  <c r="D64" i="82"/>
  <c r="D63" i="82"/>
  <c r="D62" i="82"/>
  <c r="D61" i="82"/>
  <c r="D59" i="82"/>
  <c r="D58" i="82"/>
  <c r="D57" i="82"/>
  <c r="D56" i="82"/>
  <c r="D21" i="82"/>
  <c r="E21" i="82"/>
  <c r="I44" i="85" l="1"/>
  <c r="I46" i="85"/>
  <c r="I47" i="85"/>
  <c r="I48" i="85"/>
  <c r="I53" i="85"/>
  <c r="H44" i="85"/>
  <c r="H46" i="85"/>
  <c r="H47" i="85"/>
  <c r="H48" i="85"/>
  <c r="H53" i="85"/>
  <c r="G44" i="85"/>
  <c r="G46" i="85"/>
  <c r="G47" i="85"/>
  <c r="G48" i="85"/>
  <c r="G53" i="85"/>
  <c r="F44" i="85"/>
  <c r="F46" i="85"/>
  <c r="F47" i="85"/>
  <c r="F48" i="85"/>
  <c r="F53" i="85"/>
  <c r="E53" i="85"/>
  <c r="E48" i="85"/>
  <c r="E47" i="85"/>
  <c r="E46" i="85"/>
  <c r="E44" i="85"/>
  <c r="D53" i="85"/>
  <c r="D48" i="85"/>
  <c r="D47" i="85"/>
  <c r="D46" i="85"/>
  <c r="D44" i="85"/>
  <c r="K50" i="85"/>
  <c r="L50" i="85"/>
  <c r="M50" i="85"/>
  <c r="N50" i="85"/>
  <c r="O50" i="85"/>
  <c r="P50" i="85"/>
  <c r="C82" i="82" l="1"/>
  <c r="D82" i="82"/>
  <c r="I82" i="82" s="1"/>
  <c r="E82" i="82"/>
  <c r="M94" i="81"/>
  <c r="H82" i="82" l="1"/>
  <c r="J82" i="82"/>
  <c r="K82" i="82" s="1"/>
  <c r="Q82" i="82" s="1"/>
  <c r="Q19" i="81"/>
  <c r="L82" i="82" l="1"/>
  <c r="M82" i="82"/>
  <c r="N82" i="82"/>
  <c r="P82" i="82"/>
  <c r="O82" i="82"/>
  <c r="R6" i="81"/>
  <c r="R7" i="81"/>
  <c r="R8" i="81"/>
  <c r="R9" i="81"/>
  <c r="R10" i="81"/>
  <c r="R11" i="81"/>
  <c r="R12" i="81"/>
  <c r="R13" i="81"/>
  <c r="R14" i="81"/>
  <c r="R15" i="81"/>
  <c r="R16" i="81"/>
  <c r="R17" i="81"/>
  <c r="R18" i="81"/>
  <c r="R19" i="81"/>
  <c r="R20" i="81"/>
  <c r="R21" i="81"/>
  <c r="R22" i="81"/>
  <c r="R23" i="81"/>
  <c r="R24" i="81"/>
  <c r="R25" i="81"/>
  <c r="R26" i="81"/>
  <c r="R27" i="81"/>
  <c r="R28" i="81"/>
  <c r="R34" i="81"/>
  <c r="R35" i="81"/>
  <c r="R36" i="81"/>
  <c r="R37" i="81"/>
  <c r="R38" i="81"/>
  <c r="R39" i="81"/>
  <c r="R40" i="81"/>
  <c r="R41" i="81"/>
  <c r="R42" i="81"/>
  <c r="R43" i="81"/>
  <c r="R44" i="81"/>
  <c r="R45" i="81"/>
  <c r="R46" i="81"/>
  <c r="R47" i="81"/>
  <c r="R48" i="81"/>
  <c r="R49" i="81"/>
  <c r="R51" i="81"/>
  <c r="R52" i="81"/>
  <c r="R53" i="81"/>
  <c r="R54" i="81"/>
  <c r="R55" i="81"/>
  <c r="R56" i="81"/>
  <c r="R57" i="81"/>
  <c r="R58" i="81"/>
  <c r="R59" i="81"/>
  <c r="R60" i="81"/>
  <c r="R61" i="81"/>
  <c r="R62" i="81"/>
  <c r="R63" i="81"/>
  <c r="R64" i="81"/>
  <c r="R65" i="81"/>
  <c r="R66" i="81"/>
  <c r="R67" i="81"/>
  <c r="R68" i="81"/>
  <c r="R69" i="81"/>
  <c r="R70" i="81"/>
  <c r="R71" i="81"/>
  <c r="R72" i="81"/>
  <c r="R73" i="81"/>
  <c r="R74" i="81"/>
  <c r="R75" i="81"/>
  <c r="R76" i="81"/>
  <c r="R77" i="81"/>
  <c r="R78" i="81"/>
  <c r="R79" i="81"/>
  <c r="R80" i="81"/>
  <c r="R81" i="81"/>
  <c r="R82" i="81"/>
  <c r="R83" i="81"/>
  <c r="R85" i="81"/>
  <c r="R86" i="81"/>
  <c r="R87" i="81"/>
  <c r="R88" i="81"/>
  <c r="R89" i="81"/>
  <c r="R90" i="81"/>
  <c r="R91" i="81"/>
  <c r="R92" i="81"/>
  <c r="R93" i="81"/>
  <c r="R94" i="81"/>
  <c r="R95" i="81"/>
  <c r="Q6" i="81"/>
  <c r="Q7" i="81"/>
  <c r="Q8" i="81"/>
  <c r="Q9" i="81"/>
  <c r="Q10" i="81"/>
  <c r="Q11" i="81"/>
  <c r="Q12" i="81"/>
  <c r="Q13" i="81"/>
  <c r="Q14" i="81"/>
  <c r="Q15" i="81"/>
  <c r="Q16" i="81"/>
  <c r="Q17" i="81"/>
  <c r="Q18" i="81"/>
  <c r="Q20" i="81"/>
  <c r="Q21" i="81"/>
  <c r="Q22" i="81"/>
  <c r="Q23" i="81"/>
  <c r="Q24" i="81"/>
  <c r="Q25" i="81"/>
  <c r="Q26" i="81"/>
  <c r="Q27" i="81"/>
  <c r="Q28" i="81"/>
  <c r="Q29" i="81"/>
  <c r="Q30" i="81"/>
  <c r="Q31" i="81"/>
  <c r="Q32" i="81"/>
  <c r="Q33" i="81"/>
  <c r="Q34" i="81"/>
  <c r="Q35" i="81"/>
  <c r="Q36" i="81"/>
  <c r="Q37" i="81"/>
  <c r="Q38" i="81"/>
  <c r="Q39" i="81"/>
  <c r="Q40" i="81"/>
  <c r="Q41" i="81"/>
  <c r="Q42" i="81"/>
  <c r="Q43" i="81"/>
  <c r="Q44" i="81"/>
  <c r="Q45" i="81"/>
  <c r="Q46" i="81"/>
  <c r="Q47" i="81"/>
  <c r="Q48" i="81"/>
  <c r="Q49" i="81"/>
  <c r="Q50" i="81"/>
  <c r="Q51" i="81"/>
  <c r="Q52" i="81"/>
  <c r="Q53" i="81"/>
  <c r="Q54" i="81"/>
  <c r="Q55" i="81"/>
  <c r="Q56" i="81"/>
  <c r="Q57" i="81"/>
  <c r="Q58" i="81"/>
  <c r="Q59" i="81"/>
  <c r="Q60" i="81"/>
  <c r="Q61" i="81"/>
  <c r="Q62" i="81"/>
  <c r="Q63" i="81"/>
  <c r="Q64" i="81"/>
  <c r="Q65" i="81"/>
  <c r="Q66" i="81"/>
  <c r="Q67" i="81"/>
  <c r="Q68" i="81"/>
  <c r="Q69" i="81"/>
  <c r="Q70" i="81"/>
  <c r="Q71" i="81"/>
  <c r="Q72" i="81"/>
  <c r="Q73" i="81"/>
  <c r="Q74" i="81"/>
  <c r="Q75" i="81"/>
  <c r="Q76" i="81"/>
  <c r="Q77" i="81"/>
  <c r="Q78" i="81"/>
  <c r="Q79" i="81"/>
  <c r="Q80" i="81"/>
  <c r="Q81" i="81"/>
  <c r="Q82" i="81"/>
  <c r="Q83" i="81"/>
  <c r="Q84" i="81"/>
  <c r="Q85" i="81"/>
  <c r="Q86" i="81"/>
  <c r="Q87" i="81"/>
  <c r="Q88" i="81"/>
  <c r="Q89" i="81"/>
  <c r="Q91" i="81"/>
  <c r="Q92" i="81"/>
  <c r="Q93" i="81"/>
  <c r="Q94" i="81"/>
  <c r="Q95" i="81"/>
  <c r="P6" i="81"/>
  <c r="P7" i="81"/>
  <c r="P8" i="81"/>
  <c r="P9" i="81"/>
  <c r="P10" i="81"/>
  <c r="P11" i="81"/>
  <c r="P12" i="81"/>
  <c r="P13" i="81"/>
  <c r="P14" i="81"/>
  <c r="P15" i="81"/>
  <c r="P16" i="81"/>
  <c r="P17" i="81"/>
  <c r="P19" i="81"/>
  <c r="P22" i="81"/>
  <c r="P23" i="81"/>
  <c r="P24" i="81"/>
  <c r="P25" i="81"/>
  <c r="P26" i="81"/>
  <c r="P28" i="81"/>
  <c r="P31" i="81"/>
  <c r="P33" i="81"/>
  <c r="P34" i="81"/>
  <c r="P35" i="81"/>
  <c r="P36" i="81"/>
  <c r="P37" i="81"/>
  <c r="P38" i="81"/>
  <c r="P39" i="81"/>
  <c r="P41" i="81"/>
  <c r="P42" i="81"/>
  <c r="P43" i="81"/>
  <c r="P44" i="81"/>
  <c r="P45" i="81"/>
  <c r="P46" i="81"/>
  <c r="P47" i="81"/>
  <c r="P48" i="81"/>
  <c r="P49" i="81"/>
  <c r="P50" i="81"/>
  <c r="P51" i="81"/>
  <c r="P52" i="81"/>
  <c r="P53" i="81"/>
  <c r="P54" i="81"/>
  <c r="P55" i="81"/>
  <c r="P56" i="81"/>
  <c r="P57" i="81"/>
  <c r="P58" i="81"/>
  <c r="P59" i="81"/>
  <c r="P60" i="81"/>
  <c r="P61" i="81"/>
  <c r="P62" i="81"/>
  <c r="P63" i="81"/>
  <c r="P64" i="81"/>
  <c r="P65" i="81"/>
  <c r="P66" i="81"/>
  <c r="P67" i="81"/>
  <c r="P68" i="81"/>
  <c r="P69" i="81"/>
  <c r="P70" i="81"/>
  <c r="P71" i="81"/>
  <c r="P72" i="81"/>
  <c r="P73" i="81"/>
  <c r="P74" i="81"/>
  <c r="P75" i="81"/>
  <c r="P76" i="81"/>
  <c r="P77" i="81"/>
  <c r="P78" i="81"/>
  <c r="P79" i="81"/>
  <c r="P80" i="81"/>
  <c r="P81" i="81"/>
  <c r="P82" i="81"/>
  <c r="P83" i="81"/>
  <c r="P84" i="81"/>
  <c r="P85" i="81"/>
  <c r="P86" i="81"/>
  <c r="P87" i="81"/>
  <c r="P88" i="81"/>
  <c r="P89" i="81"/>
  <c r="P91" i="81"/>
  <c r="P92" i="81"/>
  <c r="P93" i="81"/>
  <c r="P94" i="81"/>
  <c r="P95" i="81"/>
  <c r="O6" i="81"/>
  <c r="O7" i="81"/>
  <c r="O8" i="81"/>
  <c r="O9" i="81"/>
  <c r="O10" i="81"/>
  <c r="O11" i="81"/>
  <c r="O12" i="81"/>
  <c r="O13" i="81"/>
  <c r="O14" i="81"/>
  <c r="O15" i="81"/>
  <c r="O16" i="81"/>
  <c r="O17" i="81"/>
  <c r="O19" i="81"/>
  <c r="O22" i="81"/>
  <c r="O26" i="81"/>
  <c r="O28" i="81"/>
  <c r="O33" i="81"/>
  <c r="O34" i="81"/>
  <c r="O35" i="81"/>
  <c r="O36" i="81"/>
  <c r="O37" i="81"/>
  <c r="O38" i="81"/>
  <c r="O39" i="81"/>
  <c r="O41" i="81"/>
  <c r="O42" i="81"/>
  <c r="O43" i="81"/>
  <c r="O44" i="81"/>
  <c r="O45" i="81"/>
  <c r="O46" i="81"/>
  <c r="O47" i="81"/>
  <c r="O48" i="81"/>
  <c r="O50" i="81"/>
  <c r="O51" i="81"/>
  <c r="O52" i="81"/>
  <c r="O53" i="81"/>
  <c r="O54" i="81"/>
  <c r="O55" i="81"/>
  <c r="O56" i="81"/>
  <c r="O57" i="81"/>
  <c r="O58" i="81"/>
  <c r="O59" i="81"/>
  <c r="O60" i="81"/>
  <c r="O61" i="81"/>
  <c r="O62" i="81"/>
  <c r="O63" i="81"/>
  <c r="O64" i="81"/>
  <c r="O65" i="81"/>
  <c r="O66" i="81"/>
  <c r="O67" i="81"/>
  <c r="O68" i="81"/>
  <c r="O69" i="81"/>
  <c r="O70" i="81"/>
  <c r="O71" i="81"/>
  <c r="O72" i="81"/>
  <c r="O73" i="81"/>
  <c r="O74" i="81"/>
  <c r="O75" i="81"/>
  <c r="O76" i="81"/>
  <c r="O77" i="81"/>
  <c r="O78" i="81"/>
  <c r="O79" i="81"/>
  <c r="O80" i="81"/>
  <c r="O81" i="81"/>
  <c r="O82" i="81"/>
  <c r="O83" i="81"/>
  <c r="O84" i="81"/>
  <c r="O85" i="81"/>
  <c r="O86" i="81"/>
  <c r="O87" i="81"/>
  <c r="O88" i="81"/>
  <c r="O89" i="81"/>
  <c r="O91" i="81"/>
  <c r="O92" i="81"/>
  <c r="O93" i="81"/>
  <c r="O94" i="81"/>
  <c r="O95" i="81"/>
  <c r="N6" i="81"/>
  <c r="N7" i="81"/>
  <c r="N8" i="81"/>
  <c r="N9" i="81"/>
  <c r="N10" i="81"/>
  <c r="N11" i="81"/>
  <c r="N12" i="81"/>
  <c r="N13" i="81"/>
  <c r="N14" i="81"/>
  <c r="N15" i="81"/>
  <c r="N16" i="81"/>
  <c r="N17" i="81"/>
  <c r="N34" i="81"/>
  <c r="N35" i="81"/>
  <c r="N36" i="81"/>
  <c r="N37" i="81"/>
  <c r="N38" i="81"/>
  <c r="N39" i="81"/>
  <c r="N41" i="81"/>
  <c r="N42" i="81"/>
  <c r="N43" i="81"/>
  <c r="N44" i="81"/>
  <c r="N45" i="81"/>
  <c r="N46" i="81"/>
  <c r="N47" i="81"/>
  <c r="N48" i="81"/>
  <c r="N51" i="81"/>
  <c r="N52" i="81"/>
  <c r="N53" i="81"/>
  <c r="N54" i="81"/>
  <c r="N55" i="81"/>
  <c r="N56" i="81"/>
  <c r="N57" i="81"/>
  <c r="N58" i="81"/>
  <c r="N59" i="81"/>
  <c r="N60" i="81"/>
  <c r="N61" i="81"/>
  <c r="N62" i="81"/>
  <c r="N63" i="81"/>
  <c r="N64" i="81"/>
  <c r="N65" i="81"/>
  <c r="N66" i="81"/>
  <c r="N67" i="81"/>
  <c r="N68" i="81"/>
  <c r="N69" i="81"/>
  <c r="N70" i="81"/>
  <c r="N71" i="81"/>
  <c r="N72" i="81"/>
  <c r="N73" i="81"/>
  <c r="N74" i="81"/>
  <c r="N75" i="81"/>
  <c r="N76" i="81"/>
  <c r="N77" i="81"/>
  <c r="N78" i="81"/>
  <c r="N79" i="81"/>
  <c r="N80" i="81"/>
  <c r="N81" i="81"/>
  <c r="N82" i="81"/>
  <c r="N83" i="81"/>
  <c r="N84" i="81"/>
  <c r="N85" i="81"/>
  <c r="N86" i="81"/>
  <c r="N87" i="81"/>
  <c r="N93" i="81"/>
  <c r="N94" i="81"/>
  <c r="N95" i="81"/>
  <c r="M6" i="81"/>
  <c r="M7" i="81"/>
  <c r="M8" i="81"/>
  <c r="M9" i="81"/>
  <c r="M10" i="81"/>
  <c r="M11" i="81"/>
  <c r="M12" i="81"/>
  <c r="M13" i="81"/>
  <c r="M14" i="81"/>
  <c r="M15" i="81"/>
  <c r="M16" i="81"/>
  <c r="M17" i="81"/>
  <c r="M34" i="81"/>
  <c r="M35" i="81"/>
  <c r="M36" i="81"/>
  <c r="M37" i="81"/>
  <c r="M38" i="81"/>
  <c r="M39" i="81"/>
  <c r="M41" i="81"/>
  <c r="M42" i="81"/>
  <c r="M43" i="81"/>
  <c r="M44" i="81"/>
  <c r="M45" i="81"/>
  <c r="M46" i="81"/>
  <c r="M47" i="81"/>
  <c r="M48" i="81"/>
  <c r="M51" i="81"/>
  <c r="M52" i="81"/>
  <c r="M53" i="81"/>
  <c r="M54" i="81"/>
  <c r="M55" i="81"/>
  <c r="M56" i="81"/>
  <c r="M57" i="81"/>
  <c r="M58" i="81"/>
  <c r="M59" i="81"/>
  <c r="M60" i="81"/>
  <c r="M61" i="81"/>
  <c r="M62" i="81"/>
  <c r="M63" i="81"/>
  <c r="M64" i="81"/>
  <c r="M65" i="81"/>
  <c r="M66" i="81"/>
  <c r="M67" i="81"/>
  <c r="M68" i="81"/>
  <c r="M69" i="81"/>
  <c r="M70" i="81"/>
  <c r="M71" i="81"/>
  <c r="M72" i="81"/>
  <c r="M73" i="81"/>
  <c r="M74" i="81"/>
  <c r="M75" i="81"/>
  <c r="M76" i="81"/>
  <c r="M77" i="81"/>
  <c r="M78" i="81"/>
  <c r="M79" i="81"/>
  <c r="M80" i="81"/>
  <c r="M81" i="81"/>
  <c r="M82" i="81"/>
  <c r="M83" i="81"/>
  <c r="M84" i="81"/>
  <c r="M85" i="81"/>
  <c r="M86" i="81"/>
  <c r="M93" i="81"/>
  <c r="M95" i="81"/>
  <c r="L6" i="81"/>
  <c r="L7" i="81"/>
  <c r="L8" i="81"/>
  <c r="L9" i="81"/>
  <c r="L10" i="81"/>
  <c r="L11" i="81"/>
  <c r="L12" i="81"/>
  <c r="L13" i="81"/>
  <c r="L14" i="81"/>
  <c r="L15" i="81"/>
  <c r="L16" i="81"/>
  <c r="L17" i="81"/>
  <c r="L18" i="81"/>
  <c r="L19" i="81"/>
  <c r="L20" i="81"/>
  <c r="L21" i="81"/>
  <c r="L22" i="81"/>
  <c r="L23" i="81"/>
  <c r="L24" i="81"/>
  <c r="L25" i="81"/>
  <c r="L26" i="81"/>
  <c r="L27" i="81"/>
  <c r="L28" i="81"/>
  <c r="L29" i="81"/>
  <c r="L30" i="81"/>
  <c r="L31" i="81"/>
  <c r="L32" i="81"/>
  <c r="L33" i="81"/>
  <c r="L34" i="81"/>
  <c r="L35" i="81"/>
  <c r="L36" i="81"/>
  <c r="L37" i="81"/>
  <c r="L38" i="81"/>
  <c r="L39" i="81"/>
  <c r="L40" i="81"/>
  <c r="L41" i="81"/>
  <c r="L42" i="81"/>
  <c r="L43" i="81"/>
  <c r="L44" i="81"/>
  <c r="L45" i="81"/>
  <c r="L46" i="81"/>
  <c r="L47" i="81"/>
  <c r="L48" i="81"/>
  <c r="L49" i="81"/>
  <c r="L50" i="81"/>
  <c r="L51" i="81"/>
  <c r="L52" i="81"/>
  <c r="L53" i="81"/>
  <c r="L54" i="81"/>
  <c r="L55" i="81"/>
  <c r="L56" i="81"/>
  <c r="L57" i="81"/>
  <c r="L58" i="81"/>
  <c r="L59" i="81"/>
  <c r="L60" i="81"/>
  <c r="L61" i="81"/>
  <c r="L62" i="81"/>
  <c r="L63" i="81"/>
  <c r="L64" i="81"/>
  <c r="L65" i="81"/>
  <c r="L66" i="81"/>
  <c r="L67" i="81"/>
  <c r="L68" i="81"/>
  <c r="L69" i="81"/>
  <c r="L70" i="81"/>
  <c r="L71" i="81"/>
  <c r="L72" i="81"/>
  <c r="L73" i="81"/>
  <c r="L74" i="81"/>
  <c r="L75" i="81"/>
  <c r="L76" i="81"/>
  <c r="L77" i="81"/>
  <c r="L78" i="81"/>
  <c r="L79" i="81"/>
  <c r="L80" i="81"/>
  <c r="L81" i="81"/>
  <c r="L82" i="81"/>
  <c r="L83" i="81"/>
  <c r="L84" i="81"/>
  <c r="L85" i="81"/>
  <c r="H85" i="82" s="1"/>
  <c r="L86" i="81"/>
  <c r="L87" i="81"/>
  <c r="L88" i="81"/>
  <c r="L89" i="81"/>
  <c r="L90" i="81"/>
  <c r="L91" i="81"/>
  <c r="L92" i="81"/>
  <c r="L93" i="81"/>
  <c r="L94" i="81"/>
  <c r="L95" i="81"/>
  <c r="K6" i="81"/>
  <c r="K7" i="81"/>
  <c r="K8" i="81"/>
  <c r="K9" i="81"/>
  <c r="K10" i="81"/>
  <c r="K11" i="81"/>
  <c r="K12" i="81"/>
  <c r="K13" i="81"/>
  <c r="K14" i="81"/>
  <c r="K15" i="81"/>
  <c r="K16" i="81"/>
  <c r="K17" i="81"/>
  <c r="K18" i="81"/>
  <c r="K19" i="81"/>
  <c r="K20" i="81"/>
  <c r="K21" i="81"/>
  <c r="K22" i="81"/>
  <c r="K23" i="81"/>
  <c r="K24" i="81"/>
  <c r="K25" i="81"/>
  <c r="K26" i="81"/>
  <c r="K27" i="81"/>
  <c r="K28" i="81"/>
  <c r="K29" i="81"/>
  <c r="K30" i="81"/>
  <c r="K31" i="81"/>
  <c r="K32" i="81"/>
  <c r="K33" i="81"/>
  <c r="K34" i="81"/>
  <c r="K35" i="81"/>
  <c r="K36" i="81"/>
  <c r="K37" i="81"/>
  <c r="K38" i="81"/>
  <c r="K39" i="81"/>
  <c r="K40" i="81"/>
  <c r="K41" i="81"/>
  <c r="K42" i="81"/>
  <c r="K43" i="81"/>
  <c r="K44" i="81"/>
  <c r="K45" i="81"/>
  <c r="K46" i="81"/>
  <c r="K47" i="81"/>
  <c r="K48" i="81"/>
  <c r="K49" i="81"/>
  <c r="K50" i="81"/>
  <c r="K51" i="81"/>
  <c r="K52" i="81"/>
  <c r="K53" i="81"/>
  <c r="K54" i="81"/>
  <c r="K55" i="81"/>
  <c r="K56" i="81"/>
  <c r="K57" i="81"/>
  <c r="K58" i="81"/>
  <c r="K59" i="81"/>
  <c r="K60" i="81"/>
  <c r="K61" i="81"/>
  <c r="K62" i="81"/>
  <c r="K63" i="81"/>
  <c r="K64" i="81"/>
  <c r="K65" i="81"/>
  <c r="K66" i="81"/>
  <c r="K67" i="81"/>
  <c r="K68" i="81"/>
  <c r="K69" i="81"/>
  <c r="K70" i="81"/>
  <c r="K71" i="81"/>
  <c r="K72" i="81"/>
  <c r="K73" i="81"/>
  <c r="K74" i="81"/>
  <c r="K75" i="81"/>
  <c r="K76" i="81"/>
  <c r="K77" i="81"/>
  <c r="K78" i="81"/>
  <c r="K79" i="81"/>
  <c r="K80" i="81"/>
  <c r="K81" i="81"/>
  <c r="K82" i="81"/>
  <c r="K83" i="81"/>
  <c r="K84" i="81"/>
  <c r="K85" i="81"/>
  <c r="K86" i="81"/>
  <c r="K87" i="81"/>
  <c r="K88" i="81"/>
  <c r="K89" i="81"/>
  <c r="K90" i="81"/>
  <c r="K91" i="81"/>
  <c r="K92" i="81"/>
  <c r="K93" i="81"/>
  <c r="K94" i="81"/>
  <c r="K95" i="81"/>
  <c r="J6" i="81"/>
  <c r="J7" i="81"/>
  <c r="J8" i="81"/>
  <c r="J9" i="81"/>
  <c r="J10" i="81"/>
  <c r="J11" i="81"/>
  <c r="J12" i="81"/>
  <c r="J13" i="81"/>
  <c r="J14" i="81"/>
  <c r="J15" i="81"/>
  <c r="J16" i="81"/>
  <c r="J17" i="81"/>
  <c r="J18" i="81"/>
  <c r="J19" i="81"/>
  <c r="J20" i="81"/>
  <c r="J21" i="81"/>
  <c r="J22" i="81"/>
  <c r="J23" i="81"/>
  <c r="J24" i="81"/>
  <c r="J25" i="81"/>
  <c r="J26" i="81"/>
  <c r="J27" i="81"/>
  <c r="J28" i="81"/>
  <c r="J29" i="81"/>
  <c r="J30" i="81"/>
  <c r="J31" i="81"/>
  <c r="J32" i="81"/>
  <c r="J33" i="81"/>
  <c r="J34" i="81"/>
  <c r="J35" i="81"/>
  <c r="J36" i="81"/>
  <c r="J37" i="81"/>
  <c r="J38" i="81"/>
  <c r="J39" i="81"/>
  <c r="J40" i="81"/>
  <c r="J41" i="81"/>
  <c r="J42" i="81"/>
  <c r="J43" i="81"/>
  <c r="J44" i="81"/>
  <c r="J45" i="81"/>
  <c r="J46" i="81"/>
  <c r="J47" i="81"/>
  <c r="J48" i="81"/>
  <c r="J49" i="81"/>
  <c r="J50" i="81"/>
  <c r="J51" i="81"/>
  <c r="J52" i="81"/>
  <c r="J53" i="81"/>
  <c r="J54" i="81"/>
  <c r="J55" i="81"/>
  <c r="J56" i="81"/>
  <c r="J57" i="81"/>
  <c r="J58" i="81"/>
  <c r="J59" i="81"/>
  <c r="J60" i="81"/>
  <c r="J61" i="81"/>
  <c r="J62" i="81"/>
  <c r="J63" i="81"/>
  <c r="J64" i="81"/>
  <c r="J65" i="81"/>
  <c r="J66" i="81"/>
  <c r="J67" i="81"/>
  <c r="J68" i="81"/>
  <c r="J69" i="81"/>
  <c r="J70" i="81"/>
  <c r="J71" i="81"/>
  <c r="J72" i="81"/>
  <c r="J73" i="81"/>
  <c r="J74" i="81"/>
  <c r="J75" i="81"/>
  <c r="J76" i="81"/>
  <c r="J77" i="81"/>
  <c r="J78" i="81"/>
  <c r="J79" i="81"/>
  <c r="J80" i="81"/>
  <c r="J81" i="81"/>
  <c r="J82" i="81"/>
  <c r="J83" i="81"/>
  <c r="J84" i="81"/>
  <c r="J85" i="81"/>
  <c r="J86" i="81"/>
  <c r="J87" i="81"/>
  <c r="J88" i="81"/>
  <c r="J89" i="81"/>
  <c r="J90" i="81"/>
  <c r="J91" i="81"/>
  <c r="J92" i="81"/>
  <c r="J93" i="81"/>
  <c r="J94" i="81"/>
  <c r="J95" i="81"/>
  <c r="I6" i="81"/>
  <c r="I7" i="81"/>
  <c r="I8" i="81"/>
  <c r="I9" i="81"/>
  <c r="I10" i="81"/>
  <c r="I11" i="81"/>
  <c r="I12" i="81"/>
  <c r="I13" i="81"/>
  <c r="I14" i="81"/>
  <c r="I15" i="81"/>
  <c r="I16" i="81"/>
  <c r="I17" i="81"/>
  <c r="I18" i="81"/>
  <c r="I19" i="81"/>
  <c r="I20" i="81"/>
  <c r="I21" i="81"/>
  <c r="I22" i="81"/>
  <c r="I23" i="81"/>
  <c r="I24" i="81"/>
  <c r="I25" i="81"/>
  <c r="I26" i="81"/>
  <c r="I27" i="81"/>
  <c r="I28" i="81"/>
  <c r="I29" i="81"/>
  <c r="I30" i="81"/>
  <c r="I31" i="81"/>
  <c r="I32" i="81"/>
  <c r="I33" i="81"/>
  <c r="I34" i="81"/>
  <c r="I35" i="81"/>
  <c r="I36" i="81"/>
  <c r="I37" i="81"/>
  <c r="I38" i="81"/>
  <c r="I39" i="81"/>
  <c r="I40" i="81"/>
  <c r="I41" i="81"/>
  <c r="I42" i="81"/>
  <c r="I43" i="81"/>
  <c r="I44" i="81"/>
  <c r="I45" i="81"/>
  <c r="I46" i="81"/>
  <c r="I47" i="81"/>
  <c r="I48" i="81"/>
  <c r="I49" i="81"/>
  <c r="I50" i="81"/>
  <c r="I51" i="81"/>
  <c r="I52" i="81"/>
  <c r="I53" i="81"/>
  <c r="I54" i="81"/>
  <c r="I55" i="81"/>
  <c r="I56" i="81"/>
  <c r="I57" i="81"/>
  <c r="I58" i="81"/>
  <c r="I59" i="81"/>
  <c r="I60" i="81"/>
  <c r="I61" i="81"/>
  <c r="I62" i="81"/>
  <c r="I63" i="81"/>
  <c r="I64" i="81"/>
  <c r="I65" i="81"/>
  <c r="I66" i="81"/>
  <c r="I67" i="81"/>
  <c r="I68" i="81"/>
  <c r="I69" i="81"/>
  <c r="I70" i="81"/>
  <c r="I71" i="81"/>
  <c r="I72" i="81"/>
  <c r="I73" i="81"/>
  <c r="I74" i="81"/>
  <c r="I75" i="81"/>
  <c r="I76" i="81"/>
  <c r="I77" i="81"/>
  <c r="I78" i="81"/>
  <c r="I79" i="81"/>
  <c r="I80" i="81"/>
  <c r="I81" i="81"/>
  <c r="I82" i="81"/>
  <c r="I83" i="81"/>
  <c r="I84" i="81"/>
  <c r="I85" i="81"/>
  <c r="I86" i="81"/>
  <c r="I87" i="81"/>
  <c r="I88" i="81"/>
  <c r="I89" i="81"/>
  <c r="I90" i="81"/>
  <c r="I91" i="81"/>
  <c r="I92" i="81"/>
  <c r="I93" i="81"/>
  <c r="I94" i="81"/>
  <c r="I95" i="81"/>
  <c r="H6" i="81"/>
  <c r="H7" i="81"/>
  <c r="H8" i="81"/>
  <c r="H9" i="81"/>
  <c r="H10" i="81"/>
  <c r="H11" i="81"/>
  <c r="H12" i="81"/>
  <c r="H13" i="81"/>
  <c r="H14" i="81"/>
  <c r="H15" i="81"/>
  <c r="H16" i="81"/>
  <c r="H17" i="81"/>
  <c r="H18" i="81"/>
  <c r="H19" i="81"/>
  <c r="H20" i="81"/>
  <c r="H21" i="81"/>
  <c r="H22" i="81"/>
  <c r="H23" i="81"/>
  <c r="H24" i="81"/>
  <c r="H25" i="81"/>
  <c r="H26" i="81"/>
  <c r="H27" i="81"/>
  <c r="H28" i="81"/>
  <c r="H29" i="81"/>
  <c r="H30" i="81"/>
  <c r="H31" i="81"/>
  <c r="H32" i="81"/>
  <c r="H33" i="81"/>
  <c r="H34" i="81"/>
  <c r="H35" i="81"/>
  <c r="H36" i="81"/>
  <c r="H37" i="81"/>
  <c r="H38" i="81"/>
  <c r="H39" i="81"/>
  <c r="H40" i="81"/>
  <c r="H41" i="81"/>
  <c r="H42" i="81"/>
  <c r="H43" i="81"/>
  <c r="H44" i="81"/>
  <c r="H45" i="81"/>
  <c r="H46" i="81"/>
  <c r="H47" i="81"/>
  <c r="H48" i="81"/>
  <c r="H49" i="81"/>
  <c r="H50" i="81"/>
  <c r="H51" i="81"/>
  <c r="H52" i="81"/>
  <c r="H53" i="81"/>
  <c r="H54" i="81"/>
  <c r="H55" i="81"/>
  <c r="H56" i="81"/>
  <c r="H57" i="81"/>
  <c r="H58" i="81"/>
  <c r="H59" i="81"/>
  <c r="H60" i="81"/>
  <c r="H61" i="81"/>
  <c r="H62" i="81"/>
  <c r="H63" i="81"/>
  <c r="H64" i="81"/>
  <c r="H65" i="81"/>
  <c r="H66" i="81"/>
  <c r="H67" i="81"/>
  <c r="H68" i="81"/>
  <c r="H69" i="81"/>
  <c r="H70" i="81"/>
  <c r="H71" i="81"/>
  <c r="H72" i="81"/>
  <c r="H73" i="81"/>
  <c r="H74" i="81"/>
  <c r="H75" i="81"/>
  <c r="H76" i="81"/>
  <c r="H77" i="81"/>
  <c r="H78" i="81"/>
  <c r="H79" i="81"/>
  <c r="H80" i="81"/>
  <c r="H81" i="81"/>
  <c r="H82" i="81"/>
  <c r="H83" i="81"/>
  <c r="H84" i="81"/>
  <c r="H85" i="81"/>
  <c r="H86" i="81"/>
  <c r="H87" i="81"/>
  <c r="H88" i="81"/>
  <c r="H89" i="81"/>
  <c r="H90" i="81"/>
  <c r="H91" i="81"/>
  <c r="H92" i="81"/>
  <c r="H93" i="81"/>
  <c r="H94" i="81"/>
  <c r="H95" i="81"/>
  <c r="R5" i="81"/>
  <c r="Q5" i="81"/>
  <c r="L5" i="81"/>
  <c r="K5" i="81"/>
  <c r="J5" i="81"/>
  <c r="I5" i="81"/>
  <c r="H5" i="81"/>
  <c r="G6" i="81"/>
  <c r="G7" i="81"/>
  <c r="G8" i="81"/>
  <c r="G9" i="81"/>
  <c r="G10" i="81"/>
  <c r="G11" i="81"/>
  <c r="G12" i="81"/>
  <c r="G13" i="81"/>
  <c r="G14" i="81"/>
  <c r="G15" i="81"/>
  <c r="G16" i="81"/>
  <c r="G17" i="81"/>
  <c r="G18" i="81"/>
  <c r="G19" i="81"/>
  <c r="G20" i="81"/>
  <c r="G21" i="81"/>
  <c r="G22" i="81"/>
  <c r="G23" i="81"/>
  <c r="G24" i="81"/>
  <c r="G25" i="81"/>
  <c r="G26" i="81"/>
  <c r="G27" i="81"/>
  <c r="G28" i="81"/>
  <c r="G29" i="81"/>
  <c r="G30" i="81"/>
  <c r="G31" i="81"/>
  <c r="G32" i="81"/>
  <c r="G33" i="81"/>
  <c r="G34" i="81"/>
  <c r="G35" i="81"/>
  <c r="G36" i="81"/>
  <c r="G37" i="81"/>
  <c r="G38" i="81"/>
  <c r="G39" i="81"/>
  <c r="G40" i="81"/>
  <c r="G41" i="81"/>
  <c r="G42" i="81"/>
  <c r="G43" i="81"/>
  <c r="G44" i="81"/>
  <c r="G45" i="81"/>
  <c r="G46" i="81"/>
  <c r="G47" i="81"/>
  <c r="G48" i="81"/>
  <c r="G49" i="81"/>
  <c r="G50" i="81"/>
  <c r="G51" i="81"/>
  <c r="G52" i="81"/>
  <c r="G53" i="81"/>
  <c r="G54" i="81"/>
  <c r="G55" i="81"/>
  <c r="G56" i="81"/>
  <c r="G57" i="81"/>
  <c r="G58" i="81"/>
  <c r="G59" i="81"/>
  <c r="G60" i="81"/>
  <c r="G61" i="81"/>
  <c r="G62" i="81"/>
  <c r="G63" i="81"/>
  <c r="G64" i="81"/>
  <c r="G65" i="81"/>
  <c r="G66" i="81"/>
  <c r="G67" i="81"/>
  <c r="G68" i="81"/>
  <c r="G69" i="81"/>
  <c r="G70" i="81"/>
  <c r="G71" i="81"/>
  <c r="G72" i="81"/>
  <c r="G73" i="81"/>
  <c r="G74" i="81"/>
  <c r="G75" i="81"/>
  <c r="G76" i="81"/>
  <c r="G77" i="81"/>
  <c r="G78" i="81"/>
  <c r="G79" i="81"/>
  <c r="G80" i="81"/>
  <c r="G81" i="81"/>
  <c r="G82" i="81"/>
  <c r="G83" i="81"/>
  <c r="G84" i="81"/>
  <c r="G85" i="81"/>
  <c r="G86" i="81"/>
  <c r="G87" i="81"/>
  <c r="G88" i="81"/>
  <c r="G89" i="81"/>
  <c r="G90" i="81"/>
  <c r="G91" i="81"/>
  <c r="G92" i="81"/>
  <c r="G93" i="81"/>
  <c r="G94" i="81"/>
  <c r="G95" i="81"/>
  <c r="G5" i="81"/>
  <c r="T82" i="82" l="1"/>
  <c r="F95" i="79" a="1"/>
  <c r="F95" i="79" s="1"/>
  <c r="F95" i="81" s="1"/>
  <c r="F94" i="79" a="1"/>
  <c r="F94" i="79" s="1"/>
  <c r="F93" i="79" a="1"/>
  <c r="F93" i="79" s="1"/>
  <c r="F92" i="79" a="1"/>
  <c r="F92" i="79" s="1"/>
  <c r="F92" i="81" s="1"/>
  <c r="F91" i="79" a="1"/>
  <c r="F91" i="79" s="1"/>
  <c r="F91" i="81" s="1"/>
  <c r="F90" i="79" a="1"/>
  <c r="F90" i="79" s="1"/>
  <c r="F90" i="81" s="1"/>
  <c r="F89" i="79" a="1"/>
  <c r="F89" i="79" s="1"/>
  <c r="F88" i="79" a="1"/>
  <c r="F88" i="79" s="1"/>
  <c r="F88" i="81" s="1"/>
  <c r="F87" i="79" a="1"/>
  <c r="F87" i="79"/>
  <c r="F86" i="79" a="1"/>
  <c r="F86" i="79" s="1"/>
  <c r="F85" i="79" a="1"/>
  <c r="F85" i="79" s="1"/>
  <c r="F85" i="81" s="1"/>
  <c r="F84" i="79" a="1"/>
  <c r="F84" i="79" s="1"/>
  <c r="F84" i="81" s="1"/>
  <c r="F83" i="79" a="1"/>
  <c r="F83" i="79" s="1"/>
  <c r="F82" i="79" a="1"/>
  <c r="F82" i="79" s="1"/>
  <c r="F81" i="79" a="1"/>
  <c r="F81" i="79" s="1"/>
  <c r="F81" i="81" s="1"/>
  <c r="F80" i="79" a="1"/>
  <c r="F80" i="79" s="1"/>
  <c r="F80" i="81" s="1"/>
  <c r="F79" i="79" a="1"/>
  <c r="F79" i="79"/>
  <c r="F79" i="81" s="1"/>
  <c r="F78" i="79" a="1"/>
  <c r="F78" i="79" s="1"/>
  <c r="F78" i="81" s="1"/>
  <c r="F77" i="79" a="1"/>
  <c r="F77" i="79"/>
  <c r="F76" i="79" a="1"/>
  <c r="F76" i="79"/>
  <c r="F75" i="79" a="1"/>
  <c r="F75" i="79" s="1"/>
  <c r="F75" i="81" s="1"/>
  <c r="F74" i="79" a="1"/>
  <c r="F74" i="79" s="1"/>
  <c r="F74" i="81" s="1"/>
  <c r="F73" i="79" a="1"/>
  <c r="F73" i="79" s="1"/>
  <c r="F73" i="81" s="1"/>
  <c r="F72" i="79" a="1"/>
  <c r="F72" i="79" s="1"/>
  <c r="F72" i="81" s="1"/>
  <c r="F71" i="79" a="1"/>
  <c r="F71" i="79" s="1"/>
  <c r="F71" i="81" s="1"/>
  <c r="F70" i="79" a="1"/>
  <c r="F70" i="79" s="1"/>
  <c r="F69" i="79" a="1"/>
  <c r="F69" i="79" s="1"/>
  <c r="F68" i="79" a="1"/>
  <c r="F68" i="79" s="1"/>
  <c r="F68" i="81" s="1"/>
  <c r="F67" i="79" a="1"/>
  <c r="F67" i="79" s="1"/>
  <c r="F67" i="81" s="1"/>
  <c r="F66" i="79" a="1"/>
  <c r="F66" i="79" s="1"/>
  <c r="F66" i="81" s="1"/>
  <c r="F65" i="79" a="1"/>
  <c r="F65" i="79" s="1"/>
  <c r="F64" i="79" a="1"/>
  <c r="F64" i="79" s="1"/>
  <c r="F64" i="81" s="1"/>
  <c r="F63" i="79" a="1"/>
  <c r="F63" i="79"/>
  <c r="F62" i="79" a="1"/>
  <c r="F62" i="79" s="1"/>
  <c r="F61" i="79" a="1"/>
  <c r="F61" i="79" s="1"/>
  <c r="F61" i="81" s="1"/>
  <c r="F60" i="79" a="1"/>
  <c r="F60" i="79" s="1"/>
  <c r="F60" i="81" s="1"/>
  <c r="F59" i="79" a="1"/>
  <c r="F59" i="79" s="1"/>
  <c r="F58" i="79" a="1"/>
  <c r="F58" i="79" s="1"/>
  <c r="F57" i="79" a="1"/>
  <c r="F57" i="79" s="1"/>
  <c r="F57" i="81" s="1"/>
  <c r="F56" i="79" a="1"/>
  <c r="F56" i="79"/>
  <c r="F56" i="81" s="1"/>
  <c r="F55" i="79" a="1"/>
  <c r="F55" i="79" s="1"/>
  <c r="F55" i="81" s="1"/>
  <c r="F54" i="79" a="1"/>
  <c r="F54" i="79" s="1"/>
  <c r="F54" i="81" s="1"/>
  <c r="F53" i="79" a="1"/>
  <c r="F53" i="79"/>
  <c r="F52" i="79" a="1"/>
  <c r="F52" i="79" s="1"/>
  <c r="F51" i="79" a="1"/>
  <c r="F51" i="79" s="1"/>
  <c r="F50" i="79" a="1"/>
  <c r="F50" i="79" s="1"/>
  <c r="F49" i="79" a="1"/>
  <c r="F49" i="79"/>
  <c r="F49" i="81" s="1"/>
  <c r="F48" i="79" a="1"/>
  <c r="F48" i="79" s="1"/>
  <c r="F48" i="81" s="1"/>
  <c r="F47" i="79" a="1"/>
  <c r="F47" i="79" s="1"/>
  <c r="F46" i="79" a="1"/>
  <c r="F46" i="79"/>
  <c r="F45" i="79" a="1"/>
  <c r="F45" i="79" s="1"/>
  <c r="F44" i="79" a="1"/>
  <c r="F44" i="79" s="1"/>
  <c r="F43" i="79" a="1"/>
  <c r="F43" i="79"/>
  <c r="F43" i="81" s="1"/>
  <c r="F42" i="79" a="1"/>
  <c r="F42" i="79" s="1"/>
  <c r="F42" i="81" s="1"/>
  <c r="F41" i="79" a="1"/>
  <c r="F41" i="79"/>
  <c r="F40" i="79" a="1"/>
  <c r="F40" i="79"/>
  <c r="F39" i="79" a="1"/>
  <c r="F39" i="79" s="1"/>
  <c r="F39" i="81" s="1"/>
  <c r="F38" i="79" a="1"/>
  <c r="F38" i="79"/>
  <c r="F38" i="81" s="1"/>
  <c r="F37" i="79" a="1"/>
  <c r="F37" i="79" s="1"/>
  <c r="F37" i="81" s="1"/>
  <c r="F36" i="79" a="1"/>
  <c r="F36" i="79" s="1"/>
  <c r="F36" i="81" s="1"/>
  <c r="F35" i="79" a="1"/>
  <c r="F35" i="79" s="1"/>
  <c r="F35" i="81" s="1"/>
  <c r="F34" i="79" a="1"/>
  <c r="F34" i="79" s="1"/>
  <c r="F34" i="81" s="1"/>
  <c r="F33" i="79" a="1"/>
  <c r="F33" i="79"/>
  <c r="F32" i="79" a="1"/>
  <c r="F32" i="79" s="1"/>
  <c r="F32" i="81" s="1"/>
  <c r="F31" i="79" a="1"/>
  <c r="F31" i="79" s="1"/>
  <c r="F31" i="81" s="1"/>
  <c r="F30" i="79" a="1"/>
  <c r="F30" i="79" s="1"/>
  <c r="F30" i="81" s="1"/>
  <c r="F29" i="79" a="1"/>
  <c r="F29" i="79"/>
  <c r="F28" i="79" a="1"/>
  <c r="F28" i="79"/>
  <c r="F27" i="79" a="1"/>
  <c r="F27" i="79" s="1"/>
  <c r="F26" i="79" a="1"/>
  <c r="F26" i="79" s="1"/>
  <c r="F26" i="81" s="1"/>
  <c r="F25" i="79" a="1"/>
  <c r="F25" i="79" s="1"/>
  <c r="F25" i="81" s="1"/>
  <c r="F24" i="79" a="1"/>
  <c r="F24" i="79" s="1"/>
  <c r="F24" i="81" s="1"/>
  <c r="F23" i="79" a="1"/>
  <c r="F23" i="79"/>
  <c r="F22" i="79" a="1"/>
  <c r="F22" i="79" s="1"/>
  <c r="F22" i="81" s="1"/>
  <c r="F21" i="79" a="1"/>
  <c r="F21" i="79" s="1"/>
  <c r="F20" i="79" a="1"/>
  <c r="F20" i="79" s="1"/>
  <c r="F20" i="81" s="1"/>
  <c r="F19" i="79" a="1"/>
  <c r="F19" i="79" s="1"/>
  <c r="F19" i="81" s="1"/>
  <c r="F18" i="79" a="1"/>
  <c r="F18" i="79" s="1"/>
  <c r="F18" i="81" s="1"/>
  <c r="F17" i="79" a="1"/>
  <c r="F17" i="79"/>
  <c r="F16" i="79" a="1"/>
  <c r="F16" i="79" s="1"/>
  <c r="F16" i="81" s="1"/>
  <c r="F15" i="79" a="1"/>
  <c r="F15" i="79" s="1"/>
  <c r="F14" i="79" a="1"/>
  <c r="F14" i="79" s="1"/>
  <c r="F14" i="81" s="1"/>
  <c r="F13" i="79" a="1"/>
  <c r="F13" i="79" s="1"/>
  <c r="F13" i="81" s="1"/>
  <c r="F12" i="79" a="1"/>
  <c r="F12" i="79" s="1"/>
  <c r="F12" i="81" s="1"/>
  <c r="F11" i="79" a="1"/>
  <c r="F11" i="79"/>
  <c r="F10" i="79" a="1"/>
  <c r="F10" i="79"/>
  <c r="F9" i="79" a="1"/>
  <c r="F9" i="79" s="1"/>
  <c r="F9" i="81" s="1"/>
  <c r="F8" i="79" a="1"/>
  <c r="F8" i="79" s="1"/>
  <c r="F8" i="81" s="1"/>
  <c r="F7" i="79" a="1"/>
  <c r="F7" i="79" s="1"/>
  <c r="F7" i="81" s="1"/>
  <c r="F6" i="79" a="1"/>
  <c r="F6" i="79" s="1"/>
  <c r="F6" i="81" s="1"/>
  <c r="F5" i="79" a="1"/>
  <c r="F5" i="79" s="1"/>
  <c r="F47" i="81"/>
  <c r="F45" i="81"/>
  <c r="F44" i="81"/>
  <c r="F41" i="81"/>
  <c r="F28" i="81"/>
  <c r="F27" i="81"/>
  <c r="F23" i="81"/>
  <c r="F21" i="81"/>
  <c r="F17" i="81"/>
  <c r="F10" i="81"/>
  <c r="F11" i="81"/>
  <c r="F15" i="81"/>
  <c r="F46" i="81"/>
  <c r="F58" i="81"/>
  <c r="F59" i="81"/>
  <c r="F62" i="81"/>
  <c r="F63" i="81"/>
  <c r="F70" i="81"/>
  <c r="F82" i="81"/>
  <c r="F83" i="81"/>
  <c r="F86" i="81"/>
  <c r="F87" i="81"/>
  <c r="F94" i="81"/>
  <c r="F29" i="81"/>
  <c r="F33" i="81"/>
  <c r="F40" i="81"/>
  <c r="F50" i="81"/>
  <c r="F51" i="81"/>
  <c r="F52" i="81"/>
  <c r="F53" i="81"/>
  <c r="F65" i="81"/>
  <c r="F69" i="81"/>
  <c r="F76" i="81"/>
  <c r="F77" i="81"/>
  <c r="F89" i="81"/>
  <c r="F93" i="81"/>
  <c r="F5" i="81"/>
  <c r="A1" i="93" l="1"/>
  <c r="A1" i="92" l="1"/>
  <c r="C7" i="92"/>
  <c r="M90" i="86" l="1"/>
  <c r="L90" i="86"/>
  <c r="K90" i="86"/>
  <c r="J90" i="86"/>
  <c r="I90" i="86"/>
  <c r="H90" i="86"/>
  <c r="G90" i="86"/>
  <c r="F90" i="86"/>
  <c r="M89" i="86"/>
  <c r="L89" i="86"/>
  <c r="K89" i="86"/>
  <c r="J89" i="86"/>
  <c r="I89" i="86"/>
  <c r="H89" i="86"/>
  <c r="G89" i="86"/>
  <c r="F89" i="86"/>
  <c r="M88" i="86"/>
  <c r="L88" i="86"/>
  <c r="K88" i="86"/>
  <c r="J88" i="86"/>
  <c r="I88" i="86"/>
  <c r="H88" i="86"/>
  <c r="G88" i="86"/>
  <c r="F88" i="86"/>
  <c r="M87" i="86"/>
  <c r="L87" i="86"/>
  <c r="K87" i="86"/>
  <c r="J87" i="86"/>
  <c r="I87" i="86"/>
  <c r="H87" i="86"/>
  <c r="G87" i="86"/>
  <c r="F87" i="86"/>
  <c r="M82" i="86"/>
  <c r="L82" i="86"/>
  <c r="K82" i="86"/>
  <c r="J82" i="86"/>
  <c r="I82" i="86"/>
  <c r="H82" i="86"/>
  <c r="G82" i="86"/>
  <c r="F82" i="86"/>
  <c r="M81" i="86"/>
  <c r="L81" i="86"/>
  <c r="K81" i="86"/>
  <c r="J81" i="86"/>
  <c r="I81" i="86"/>
  <c r="H81" i="86"/>
  <c r="G81" i="86"/>
  <c r="F81" i="86"/>
  <c r="M80" i="86"/>
  <c r="L80" i="86"/>
  <c r="K80" i="86"/>
  <c r="J80" i="86"/>
  <c r="I80" i="86"/>
  <c r="H80" i="86"/>
  <c r="G80" i="86"/>
  <c r="F80" i="86"/>
  <c r="M79" i="86"/>
  <c r="L79" i="86"/>
  <c r="K79" i="86"/>
  <c r="J79" i="86"/>
  <c r="I79" i="86"/>
  <c r="H79" i="86"/>
  <c r="G79" i="86"/>
  <c r="F79" i="86"/>
  <c r="M74" i="86"/>
  <c r="L74" i="86"/>
  <c r="K74" i="86"/>
  <c r="J74" i="86"/>
  <c r="I74" i="86"/>
  <c r="H74" i="86"/>
  <c r="G74" i="86"/>
  <c r="F74" i="86"/>
  <c r="M73" i="86"/>
  <c r="L73" i="86"/>
  <c r="K73" i="86"/>
  <c r="J73" i="86"/>
  <c r="I73" i="86"/>
  <c r="H73" i="86"/>
  <c r="G73" i="86"/>
  <c r="F73" i="86"/>
  <c r="M72" i="86"/>
  <c r="L72" i="86"/>
  <c r="K72" i="86"/>
  <c r="J72" i="86"/>
  <c r="I72" i="86"/>
  <c r="H72" i="86"/>
  <c r="G72" i="86"/>
  <c r="F72" i="86"/>
  <c r="M71" i="86"/>
  <c r="L71" i="86"/>
  <c r="K71" i="86"/>
  <c r="J71" i="86"/>
  <c r="I71" i="86"/>
  <c r="H71" i="86"/>
  <c r="G71" i="86"/>
  <c r="F71" i="86"/>
  <c r="M66" i="86"/>
  <c r="L66" i="86"/>
  <c r="K66" i="86"/>
  <c r="J66" i="86"/>
  <c r="I66" i="86"/>
  <c r="H66" i="86"/>
  <c r="G66" i="86"/>
  <c r="F66" i="86"/>
  <c r="M65" i="86"/>
  <c r="L65" i="86"/>
  <c r="K65" i="86"/>
  <c r="J65" i="86"/>
  <c r="I65" i="86"/>
  <c r="H65" i="86"/>
  <c r="G65" i="86"/>
  <c r="F65" i="86"/>
  <c r="M64" i="86"/>
  <c r="L64" i="86"/>
  <c r="K64" i="86"/>
  <c r="J64" i="86"/>
  <c r="I64" i="86"/>
  <c r="H64" i="86"/>
  <c r="G64" i="86"/>
  <c r="F64" i="86"/>
  <c r="M63" i="86"/>
  <c r="L63" i="86"/>
  <c r="K63" i="86"/>
  <c r="J63" i="86"/>
  <c r="I63" i="86"/>
  <c r="H63" i="86"/>
  <c r="G63" i="86"/>
  <c r="F63" i="86"/>
  <c r="M58" i="86"/>
  <c r="L58" i="86"/>
  <c r="K58" i="86"/>
  <c r="J58" i="86"/>
  <c r="I58" i="86"/>
  <c r="H58" i="86"/>
  <c r="G58" i="86"/>
  <c r="F58" i="86"/>
  <c r="M57" i="86"/>
  <c r="L57" i="86"/>
  <c r="K57" i="86"/>
  <c r="J57" i="86"/>
  <c r="I57" i="86"/>
  <c r="H57" i="86"/>
  <c r="G57" i="86"/>
  <c r="F57" i="86"/>
  <c r="M56" i="86"/>
  <c r="L56" i="86"/>
  <c r="K56" i="86"/>
  <c r="J56" i="86"/>
  <c r="I56" i="86"/>
  <c r="H56" i="86"/>
  <c r="G56" i="86"/>
  <c r="F56" i="86"/>
  <c r="M55" i="86"/>
  <c r="L55" i="86"/>
  <c r="K55" i="86"/>
  <c r="J55" i="86"/>
  <c r="I55" i="86"/>
  <c r="H55" i="86"/>
  <c r="G55" i="86"/>
  <c r="F55" i="86"/>
  <c r="M50" i="86"/>
  <c r="L50" i="86"/>
  <c r="K50" i="86"/>
  <c r="J50" i="86"/>
  <c r="I50" i="86"/>
  <c r="H50" i="86"/>
  <c r="G50" i="86"/>
  <c r="F50" i="86"/>
  <c r="M49" i="86"/>
  <c r="L49" i="86"/>
  <c r="K49" i="86"/>
  <c r="J49" i="86"/>
  <c r="I49" i="86"/>
  <c r="H49" i="86"/>
  <c r="G49" i="86"/>
  <c r="F49" i="86"/>
  <c r="M48" i="86"/>
  <c r="L48" i="86"/>
  <c r="K48" i="86"/>
  <c r="J48" i="86"/>
  <c r="I48" i="86"/>
  <c r="H48" i="86"/>
  <c r="G48" i="86"/>
  <c r="F48" i="86"/>
  <c r="M47" i="86"/>
  <c r="L47" i="86"/>
  <c r="K47" i="86"/>
  <c r="J47" i="86"/>
  <c r="I47" i="86"/>
  <c r="H47" i="86"/>
  <c r="G47" i="86"/>
  <c r="F47" i="86"/>
  <c r="M42" i="86"/>
  <c r="L42" i="86"/>
  <c r="K42" i="86"/>
  <c r="J42" i="86"/>
  <c r="I42" i="86"/>
  <c r="H42" i="86"/>
  <c r="G42" i="86"/>
  <c r="F42" i="86"/>
  <c r="M41" i="86"/>
  <c r="L41" i="86"/>
  <c r="K41" i="86"/>
  <c r="J41" i="86"/>
  <c r="I41" i="86"/>
  <c r="H41" i="86"/>
  <c r="G41" i="86"/>
  <c r="F41" i="86"/>
  <c r="M40" i="86"/>
  <c r="L40" i="86"/>
  <c r="K40" i="86"/>
  <c r="J40" i="86"/>
  <c r="I40" i="86"/>
  <c r="H40" i="86"/>
  <c r="G40" i="86"/>
  <c r="F40" i="86"/>
  <c r="M39" i="86"/>
  <c r="L39" i="86"/>
  <c r="K39" i="86"/>
  <c r="J39" i="86"/>
  <c r="I39" i="86"/>
  <c r="H39" i="86"/>
  <c r="G39" i="86"/>
  <c r="F39" i="86"/>
  <c r="M34" i="86"/>
  <c r="L34" i="86"/>
  <c r="K34" i="86"/>
  <c r="J34" i="86"/>
  <c r="I34" i="86"/>
  <c r="H34" i="86"/>
  <c r="G34" i="86"/>
  <c r="F34" i="86"/>
  <c r="M33" i="86"/>
  <c r="L33" i="86"/>
  <c r="K33" i="86"/>
  <c r="J33" i="86"/>
  <c r="I33" i="86"/>
  <c r="H33" i="86"/>
  <c r="G33" i="86"/>
  <c r="F33" i="86"/>
  <c r="M32" i="86"/>
  <c r="L32" i="86"/>
  <c r="K32" i="86"/>
  <c r="J32" i="86"/>
  <c r="I32" i="86"/>
  <c r="H32" i="86"/>
  <c r="G32" i="86"/>
  <c r="F32" i="86"/>
  <c r="M31" i="86"/>
  <c r="L31" i="86"/>
  <c r="K31" i="86"/>
  <c r="J31" i="86"/>
  <c r="I31" i="86"/>
  <c r="H31" i="86"/>
  <c r="G31" i="86"/>
  <c r="F31" i="86"/>
  <c r="M26" i="86"/>
  <c r="L26" i="86"/>
  <c r="K26" i="86"/>
  <c r="J26" i="86"/>
  <c r="I26" i="86"/>
  <c r="H26" i="86"/>
  <c r="G26" i="86"/>
  <c r="F26" i="86"/>
  <c r="M25" i="86"/>
  <c r="L25" i="86"/>
  <c r="K25" i="86"/>
  <c r="J25" i="86"/>
  <c r="I25" i="86"/>
  <c r="H25" i="86"/>
  <c r="G25" i="86"/>
  <c r="F25" i="86"/>
  <c r="M24" i="86"/>
  <c r="L24" i="86"/>
  <c r="K24" i="86"/>
  <c r="J24" i="86"/>
  <c r="I24" i="86"/>
  <c r="H24" i="86"/>
  <c r="G24" i="86"/>
  <c r="F24" i="86"/>
  <c r="M23" i="86"/>
  <c r="L23" i="86"/>
  <c r="K23" i="86"/>
  <c r="J23" i="86"/>
  <c r="I23" i="86"/>
  <c r="H23" i="86"/>
  <c r="G23" i="86"/>
  <c r="F23" i="86"/>
  <c r="M18" i="86"/>
  <c r="L18" i="86"/>
  <c r="K18" i="86"/>
  <c r="J18" i="86"/>
  <c r="I18" i="86"/>
  <c r="H18" i="86"/>
  <c r="G18" i="86"/>
  <c r="F18" i="86"/>
  <c r="M17" i="86"/>
  <c r="L17" i="86"/>
  <c r="K17" i="86"/>
  <c r="J17" i="86"/>
  <c r="I17" i="86"/>
  <c r="H17" i="86"/>
  <c r="G17" i="86"/>
  <c r="F17" i="86"/>
  <c r="M16" i="86"/>
  <c r="L16" i="86"/>
  <c r="K16" i="86"/>
  <c r="J16" i="86"/>
  <c r="I16" i="86"/>
  <c r="H16" i="86"/>
  <c r="G16" i="86"/>
  <c r="F16" i="86"/>
  <c r="M15" i="86"/>
  <c r="L15" i="86"/>
  <c r="K15" i="86"/>
  <c r="J15" i="86"/>
  <c r="I15" i="86"/>
  <c r="H15" i="86"/>
  <c r="G15" i="86"/>
  <c r="F15" i="86"/>
  <c r="M10" i="86"/>
  <c r="L10" i="86"/>
  <c r="K10" i="86"/>
  <c r="J10" i="86"/>
  <c r="I10" i="86"/>
  <c r="H10" i="86"/>
  <c r="G10" i="86"/>
  <c r="F10" i="86"/>
  <c r="M9" i="86"/>
  <c r="L9" i="86"/>
  <c r="K9" i="86"/>
  <c r="J9" i="86"/>
  <c r="I9" i="86"/>
  <c r="H9" i="86"/>
  <c r="G9" i="86"/>
  <c r="M8" i="86"/>
  <c r="L8" i="86"/>
  <c r="K8" i="86"/>
  <c r="J8" i="86"/>
  <c r="I8" i="86"/>
  <c r="H8" i="86"/>
  <c r="G8" i="86"/>
  <c r="F8" i="86"/>
  <c r="M7" i="86"/>
  <c r="L7" i="86"/>
  <c r="K7" i="86"/>
  <c r="J7" i="86"/>
  <c r="I7" i="86"/>
  <c r="H7" i="86"/>
  <c r="G7" i="86"/>
  <c r="F7" i="86"/>
  <c r="F9" i="86"/>
  <c r="I36" i="86" l="1"/>
  <c r="C91" i="86"/>
  <c r="B91" i="86"/>
  <c r="C90" i="86"/>
  <c r="B90" i="86"/>
  <c r="C89" i="86"/>
  <c r="B89" i="86"/>
  <c r="C88" i="86"/>
  <c r="B88" i="86"/>
  <c r="C87" i="86"/>
  <c r="B87" i="86"/>
  <c r="C86" i="86"/>
  <c r="B86" i="86"/>
  <c r="C85" i="86"/>
  <c r="B85" i="86"/>
  <c r="C84" i="86"/>
  <c r="B84" i="86"/>
  <c r="C83" i="86"/>
  <c r="B83" i="86"/>
  <c r="C82" i="86"/>
  <c r="B82" i="86"/>
  <c r="C81" i="86"/>
  <c r="B81" i="86"/>
  <c r="C80" i="86"/>
  <c r="B80" i="86"/>
  <c r="C79" i="86"/>
  <c r="B79" i="86"/>
  <c r="C78" i="86"/>
  <c r="B78" i="86"/>
  <c r="C77" i="86"/>
  <c r="B77" i="86"/>
  <c r="C76" i="86"/>
  <c r="B76" i="86"/>
  <c r="C75" i="86"/>
  <c r="B75" i="86"/>
  <c r="C74" i="86"/>
  <c r="B74" i="86"/>
  <c r="C73" i="86"/>
  <c r="B73" i="86"/>
  <c r="C72" i="86"/>
  <c r="B72" i="86"/>
  <c r="C71" i="86"/>
  <c r="B71" i="86"/>
  <c r="C70" i="86"/>
  <c r="B70" i="86"/>
  <c r="C69" i="86"/>
  <c r="B69" i="86"/>
  <c r="C68" i="86"/>
  <c r="B68" i="86"/>
  <c r="C67" i="86"/>
  <c r="B67" i="86"/>
  <c r="C66" i="86"/>
  <c r="B66" i="86"/>
  <c r="C65" i="86"/>
  <c r="B65" i="86"/>
  <c r="C64" i="86"/>
  <c r="B64" i="86"/>
  <c r="C63" i="86"/>
  <c r="B63" i="86"/>
  <c r="C62" i="86"/>
  <c r="B62" i="86"/>
  <c r="C61" i="86"/>
  <c r="B61" i="86"/>
  <c r="C60" i="86"/>
  <c r="B60" i="86"/>
  <c r="C59" i="86"/>
  <c r="B59" i="86"/>
  <c r="C58" i="86"/>
  <c r="B58" i="86"/>
  <c r="C57" i="86"/>
  <c r="B57" i="86"/>
  <c r="C56" i="86"/>
  <c r="B56" i="86"/>
  <c r="C55" i="86"/>
  <c r="B55" i="86"/>
  <c r="C54" i="86"/>
  <c r="B54" i="86"/>
  <c r="C53" i="86"/>
  <c r="B53" i="86"/>
  <c r="C52" i="86"/>
  <c r="B52" i="86"/>
  <c r="C51" i="86"/>
  <c r="B51" i="86"/>
  <c r="C50" i="86"/>
  <c r="B50" i="86"/>
  <c r="C49" i="86"/>
  <c r="B49" i="86"/>
  <c r="C48" i="86"/>
  <c r="B48" i="86"/>
  <c r="C47" i="86"/>
  <c r="B47" i="86"/>
  <c r="C46" i="86"/>
  <c r="B46" i="86"/>
  <c r="C45" i="86"/>
  <c r="B45" i="86"/>
  <c r="C44" i="86"/>
  <c r="B44" i="86"/>
  <c r="C43" i="86"/>
  <c r="B43" i="86"/>
  <c r="C42" i="86"/>
  <c r="B42" i="86"/>
  <c r="C41" i="86"/>
  <c r="B41" i="86"/>
  <c r="C40" i="86"/>
  <c r="B40" i="86"/>
  <c r="C39" i="86"/>
  <c r="B39" i="86"/>
  <c r="C38" i="86"/>
  <c r="B38" i="86"/>
  <c r="C37" i="86"/>
  <c r="B37" i="86"/>
  <c r="C36" i="86"/>
  <c r="B36" i="86"/>
  <c r="C35" i="86"/>
  <c r="B35" i="86"/>
  <c r="C34" i="86"/>
  <c r="B34" i="86"/>
  <c r="C33" i="86"/>
  <c r="B33" i="86"/>
  <c r="C32" i="86"/>
  <c r="B32" i="86"/>
  <c r="C31" i="86"/>
  <c r="B31" i="86"/>
  <c r="C30" i="86"/>
  <c r="B30" i="86"/>
  <c r="C29" i="86"/>
  <c r="B29" i="86"/>
  <c r="C28" i="86"/>
  <c r="B28" i="86"/>
  <c r="C27" i="86"/>
  <c r="B27" i="86"/>
  <c r="C26" i="86"/>
  <c r="B26" i="86"/>
  <c r="C25" i="86"/>
  <c r="B25" i="86"/>
  <c r="C24" i="86"/>
  <c r="B24" i="86"/>
  <c r="C23" i="86"/>
  <c r="B23" i="86"/>
  <c r="C22" i="86"/>
  <c r="B22" i="86"/>
  <c r="C21" i="86"/>
  <c r="B21" i="86"/>
  <c r="C20" i="86"/>
  <c r="B20" i="86"/>
  <c r="C19" i="86"/>
  <c r="B19" i="86"/>
  <c r="C18" i="86"/>
  <c r="B18" i="86"/>
  <c r="C17" i="86"/>
  <c r="B17" i="86"/>
  <c r="C16" i="86"/>
  <c r="B16" i="86"/>
  <c r="C15" i="86"/>
  <c r="B15" i="86"/>
  <c r="C14" i="86"/>
  <c r="B14" i="86"/>
  <c r="C13" i="86"/>
  <c r="B13" i="86"/>
  <c r="C12" i="86"/>
  <c r="B12" i="86"/>
  <c r="C11" i="86"/>
  <c r="B11" i="86"/>
  <c r="C10" i="86"/>
  <c r="B10" i="86"/>
  <c r="C9" i="86"/>
  <c r="B9" i="86"/>
  <c r="C8" i="86"/>
  <c r="B8" i="86"/>
  <c r="C7" i="86"/>
  <c r="B7" i="86"/>
  <c r="B6" i="86"/>
  <c r="B5" i="86"/>
  <c r="B4" i="86"/>
  <c r="K44" i="85" l="1"/>
  <c r="L44" i="85"/>
  <c r="M44" i="85"/>
  <c r="N44" i="85"/>
  <c r="O44" i="85"/>
  <c r="P44" i="85"/>
  <c r="K46" i="85"/>
  <c r="L46" i="85"/>
  <c r="M46" i="85"/>
  <c r="N46" i="85"/>
  <c r="O46" i="85"/>
  <c r="P46" i="85"/>
  <c r="K47" i="85"/>
  <c r="L47" i="85"/>
  <c r="M47" i="85"/>
  <c r="N47" i="85"/>
  <c r="O47" i="85"/>
  <c r="P47" i="85"/>
  <c r="K48" i="85"/>
  <c r="L48" i="85"/>
  <c r="M48" i="85"/>
  <c r="N48" i="85"/>
  <c r="O48" i="85"/>
  <c r="P48" i="85"/>
  <c r="K51" i="85"/>
  <c r="L51" i="85"/>
  <c r="M51" i="85"/>
  <c r="N51" i="85"/>
  <c r="O51" i="85"/>
  <c r="P51" i="85"/>
  <c r="K52" i="85"/>
  <c r="L52" i="85"/>
  <c r="M52" i="85"/>
  <c r="N52" i="85"/>
  <c r="O52" i="85"/>
  <c r="P52" i="85"/>
  <c r="K53" i="85"/>
  <c r="L53" i="85"/>
  <c r="M53" i="85"/>
  <c r="N53" i="85"/>
  <c r="O53" i="85"/>
  <c r="P53" i="85"/>
  <c r="I20" i="86"/>
  <c r="J20" i="86"/>
  <c r="K20" i="86"/>
  <c r="L20" i="86"/>
  <c r="M20" i="86"/>
  <c r="J36" i="86"/>
  <c r="K36" i="86"/>
  <c r="L36" i="86"/>
  <c r="M36" i="86"/>
  <c r="I60" i="86"/>
  <c r="J60" i="86"/>
  <c r="K60" i="86"/>
  <c r="L60" i="86"/>
  <c r="M60" i="86"/>
  <c r="I52" i="86"/>
  <c r="J52" i="86"/>
  <c r="K52" i="86"/>
  <c r="L52" i="86"/>
  <c r="M52" i="86"/>
  <c r="M6" i="79" l="1"/>
  <c r="N6" i="79"/>
  <c r="O6" i="79"/>
  <c r="P6" i="79"/>
  <c r="Q6" i="79"/>
  <c r="M7" i="79"/>
  <c r="N7" i="79"/>
  <c r="O7" i="79"/>
  <c r="P7" i="79"/>
  <c r="Q7" i="79"/>
  <c r="M8" i="79"/>
  <c r="N8" i="79"/>
  <c r="O8" i="79"/>
  <c r="P8" i="79"/>
  <c r="Q8" i="79"/>
  <c r="M9" i="79"/>
  <c r="N9" i="79"/>
  <c r="O9" i="79"/>
  <c r="P9" i="79"/>
  <c r="Q9" i="79"/>
  <c r="M10" i="79"/>
  <c r="N10" i="79"/>
  <c r="O10" i="79"/>
  <c r="P10" i="79"/>
  <c r="Q10" i="79"/>
  <c r="M11" i="79"/>
  <c r="N11" i="79"/>
  <c r="O11" i="79"/>
  <c r="P11" i="79"/>
  <c r="Q11" i="79"/>
  <c r="M12" i="79"/>
  <c r="N12" i="79"/>
  <c r="O12" i="79"/>
  <c r="P12" i="79"/>
  <c r="Q12" i="79"/>
  <c r="M13" i="79"/>
  <c r="N13" i="79"/>
  <c r="O13" i="79"/>
  <c r="P13" i="79"/>
  <c r="Q13" i="79"/>
  <c r="M14" i="79"/>
  <c r="N14" i="79"/>
  <c r="O14" i="79"/>
  <c r="P14" i="79"/>
  <c r="Q14" i="79"/>
  <c r="M15" i="79"/>
  <c r="N15" i="79"/>
  <c r="O15" i="79"/>
  <c r="P15" i="79"/>
  <c r="Q15" i="79"/>
  <c r="M16" i="79"/>
  <c r="N16" i="79"/>
  <c r="O16" i="79"/>
  <c r="P16" i="79"/>
  <c r="Q16" i="79"/>
  <c r="M17" i="79"/>
  <c r="N17" i="79"/>
  <c r="O17" i="79"/>
  <c r="P17" i="79"/>
  <c r="Q17" i="79"/>
  <c r="M18" i="79"/>
  <c r="M18" i="81" s="1"/>
  <c r="N18" i="79"/>
  <c r="N18" i="81" s="1"/>
  <c r="O18" i="79"/>
  <c r="O18" i="81" s="1"/>
  <c r="P18" i="79"/>
  <c r="P18" i="81" s="1"/>
  <c r="Q18" i="79"/>
  <c r="M19" i="79"/>
  <c r="M19" i="81" s="1"/>
  <c r="N19" i="79"/>
  <c r="N19" i="81" s="1"/>
  <c r="O19" i="79"/>
  <c r="P19" i="79"/>
  <c r="Q19" i="79"/>
  <c r="M20" i="79"/>
  <c r="M20" i="81" s="1"/>
  <c r="N20" i="79"/>
  <c r="N20" i="81" s="1"/>
  <c r="O20" i="79"/>
  <c r="O20" i="81" s="1"/>
  <c r="P20" i="79"/>
  <c r="P20" i="81" s="1"/>
  <c r="Q20" i="79"/>
  <c r="M21" i="79"/>
  <c r="M21" i="81" s="1"/>
  <c r="N21" i="79"/>
  <c r="N21" i="81" s="1"/>
  <c r="O21" i="79"/>
  <c r="O21" i="81" s="1"/>
  <c r="P21" i="79"/>
  <c r="P21" i="81" s="1"/>
  <c r="Q21" i="79"/>
  <c r="M22" i="79"/>
  <c r="M22" i="81" s="1"/>
  <c r="N22" i="79"/>
  <c r="N22" i="81" s="1"/>
  <c r="O22" i="79"/>
  <c r="P22" i="79"/>
  <c r="Q22" i="79"/>
  <c r="M23" i="79"/>
  <c r="M23" i="81" s="1"/>
  <c r="N23" i="79"/>
  <c r="N23" i="81" s="1"/>
  <c r="O23" i="79"/>
  <c r="O23" i="81" s="1"/>
  <c r="P23" i="79"/>
  <c r="Q23" i="79"/>
  <c r="M24" i="79"/>
  <c r="M24" i="81" s="1"/>
  <c r="N24" i="79"/>
  <c r="N24" i="81" s="1"/>
  <c r="O24" i="79"/>
  <c r="O24" i="81" s="1"/>
  <c r="P24" i="79"/>
  <c r="Q24" i="79"/>
  <c r="M25" i="79"/>
  <c r="M25" i="81" s="1"/>
  <c r="N25" i="79"/>
  <c r="N25" i="81" s="1"/>
  <c r="O25" i="79"/>
  <c r="O25" i="81" s="1"/>
  <c r="P25" i="79"/>
  <c r="Q25" i="79"/>
  <c r="M26" i="79"/>
  <c r="M26" i="81" s="1"/>
  <c r="N26" i="79"/>
  <c r="N26" i="81" s="1"/>
  <c r="O26" i="79"/>
  <c r="P26" i="79"/>
  <c r="Q26" i="79"/>
  <c r="M27" i="79"/>
  <c r="M27" i="81" s="1"/>
  <c r="N27" i="79"/>
  <c r="N27" i="81" s="1"/>
  <c r="O27" i="79"/>
  <c r="O27" i="81" s="1"/>
  <c r="P27" i="79"/>
  <c r="P27" i="81" s="1"/>
  <c r="Q27" i="79"/>
  <c r="M28" i="79"/>
  <c r="M28" i="81" s="1"/>
  <c r="N28" i="79"/>
  <c r="N28" i="81" s="1"/>
  <c r="O28" i="79"/>
  <c r="P28" i="79"/>
  <c r="Q28" i="79"/>
  <c r="M29" i="79"/>
  <c r="M29" i="81" s="1"/>
  <c r="N29" i="79"/>
  <c r="N29" i="81" s="1"/>
  <c r="O29" i="79"/>
  <c r="O29" i="81" s="1"/>
  <c r="P29" i="79"/>
  <c r="P29" i="81" s="1"/>
  <c r="Q29" i="79"/>
  <c r="M30" i="79"/>
  <c r="M30" i="81" s="1"/>
  <c r="N30" i="79"/>
  <c r="N30" i="81" s="1"/>
  <c r="O30" i="79"/>
  <c r="O30" i="81" s="1"/>
  <c r="P30" i="79"/>
  <c r="P30" i="81" s="1"/>
  <c r="Q30" i="79"/>
  <c r="M31" i="79"/>
  <c r="M31" i="81" s="1"/>
  <c r="N31" i="79"/>
  <c r="N31" i="81" s="1"/>
  <c r="O31" i="79"/>
  <c r="O31" i="81" s="1"/>
  <c r="P31" i="79"/>
  <c r="Q31" i="79"/>
  <c r="M32" i="79"/>
  <c r="M32" i="81" s="1"/>
  <c r="N32" i="79"/>
  <c r="N32" i="81" s="1"/>
  <c r="O32" i="79"/>
  <c r="O32" i="81" s="1"/>
  <c r="P32" i="79"/>
  <c r="P32" i="81" s="1"/>
  <c r="Q32" i="79"/>
  <c r="M33" i="79"/>
  <c r="M33" i="81" s="1"/>
  <c r="N33" i="79"/>
  <c r="N33" i="81" s="1"/>
  <c r="O33" i="79"/>
  <c r="P33" i="79"/>
  <c r="Q33" i="79"/>
  <c r="M34" i="79"/>
  <c r="N34" i="79"/>
  <c r="O34" i="79"/>
  <c r="P34" i="79"/>
  <c r="Q34" i="79"/>
  <c r="M35" i="79"/>
  <c r="N35" i="79"/>
  <c r="O35" i="79"/>
  <c r="P35" i="79"/>
  <c r="Q35" i="79"/>
  <c r="M36" i="79"/>
  <c r="N36" i="79"/>
  <c r="O36" i="79"/>
  <c r="P36" i="79"/>
  <c r="Q36" i="79"/>
  <c r="M37" i="79"/>
  <c r="N37" i="79"/>
  <c r="O37" i="79"/>
  <c r="P37" i="79"/>
  <c r="Q37" i="79"/>
  <c r="M38" i="79"/>
  <c r="N38" i="79"/>
  <c r="O38" i="79"/>
  <c r="P38" i="79"/>
  <c r="Q38" i="79"/>
  <c r="M39" i="79"/>
  <c r="N39" i="79"/>
  <c r="O39" i="79"/>
  <c r="P39" i="79"/>
  <c r="Q39" i="79"/>
  <c r="M40" i="79"/>
  <c r="M40" i="81" s="1"/>
  <c r="N40" i="79"/>
  <c r="N40" i="81" s="1"/>
  <c r="O40" i="79"/>
  <c r="O40" i="81" s="1"/>
  <c r="P40" i="79"/>
  <c r="P40" i="81" s="1"/>
  <c r="Q40" i="79"/>
  <c r="M41" i="79"/>
  <c r="N41" i="79"/>
  <c r="O41" i="79"/>
  <c r="P41" i="79"/>
  <c r="Q41" i="79"/>
  <c r="M42" i="79"/>
  <c r="N42" i="79"/>
  <c r="O42" i="79"/>
  <c r="P42" i="79"/>
  <c r="Q42" i="79"/>
  <c r="M43" i="79"/>
  <c r="N43" i="79"/>
  <c r="O43" i="79"/>
  <c r="P43" i="79"/>
  <c r="Q43" i="79"/>
  <c r="M44" i="79"/>
  <c r="N44" i="79"/>
  <c r="O44" i="79"/>
  <c r="P44" i="79"/>
  <c r="Q44" i="79"/>
  <c r="M45" i="79"/>
  <c r="N45" i="79"/>
  <c r="O45" i="79"/>
  <c r="P45" i="79"/>
  <c r="Q45" i="79"/>
  <c r="M46" i="79"/>
  <c r="N46" i="79"/>
  <c r="O46" i="79"/>
  <c r="P46" i="79"/>
  <c r="Q46" i="79"/>
  <c r="M47" i="79"/>
  <c r="N47" i="79"/>
  <c r="O47" i="79"/>
  <c r="P47" i="79"/>
  <c r="Q47" i="79"/>
  <c r="M48" i="79"/>
  <c r="N48" i="79"/>
  <c r="O48" i="79"/>
  <c r="P48" i="79"/>
  <c r="Q48" i="79"/>
  <c r="M49" i="79"/>
  <c r="M49" i="81" s="1"/>
  <c r="N49" i="79"/>
  <c r="N49" i="81" s="1"/>
  <c r="O49" i="79"/>
  <c r="O49" i="81" s="1"/>
  <c r="P49" i="79"/>
  <c r="Q49" i="79"/>
  <c r="M50" i="79"/>
  <c r="M50" i="81" s="1"/>
  <c r="N50" i="79"/>
  <c r="N50" i="81" s="1"/>
  <c r="O50" i="79"/>
  <c r="P50" i="79"/>
  <c r="Q50" i="79"/>
  <c r="M51" i="79"/>
  <c r="N51" i="79"/>
  <c r="O51" i="79"/>
  <c r="P51" i="79"/>
  <c r="Q51" i="79"/>
  <c r="M52" i="79"/>
  <c r="N52" i="79"/>
  <c r="O52" i="79"/>
  <c r="P52" i="79"/>
  <c r="Q52" i="79"/>
  <c r="M53" i="79"/>
  <c r="N53" i="79"/>
  <c r="O53" i="79"/>
  <c r="P53" i="79"/>
  <c r="Q53" i="79"/>
  <c r="M54" i="79"/>
  <c r="N54" i="79"/>
  <c r="O54" i="79"/>
  <c r="P54" i="79"/>
  <c r="Q54" i="79"/>
  <c r="M55" i="79"/>
  <c r="N55" i="79"/>
  <c r="O55" i="79"/>
  <c r="P55" i="79"/>
  <c r="Q55" i="79"/>
  <c r="M56" i="79"/>
  <c r="N56" i="79"/>
  <c r="O56" i="79"/>
  <c r="P56" i="79"/>
  <c r="Q56" i="79"/>
  <c r="M57" i="79"/>
  <c r="N57" i="79"/>
  <c r="O57" i="79"/>
  <c r="P57" i="79"/>
  <c r="Q57" i="79"/>
  <c r="M58" i="79"/>
  <c r="N58" i="79"/>
  <c r="O58" i="79"/>
  <c r="P58" i="79"/>
  <c r="Q58" i="79"/>
  <c r="M59" i="79"/>
  <c r="N59" i="79"/>
  <c r="O59" i="79"/>
  <c r="P59" i="79"/>
  <c r="Q59" i="79"/>
  <c r="M60" i="79"/>
  <c r="N60" i="79"/>
  <c r="O60" i="79"/>
  <c r="P60" i="79"/>
  <c r="Q60" i="79"/>
  <c r="M61" i="79"/>
  <c r="N61" i="79"/>
  <c r="O61" i="79"/>
  <c r="P61" i="79"/>
  <c r="Q61" i="79"/>
  <c r="M62" i="79"/>
  <c r="N62" i="79"/>
  <c r="O62" i="79"/>
  <c r="P62" i="79"/>
  <c r="Q62" i="79"/>
  <c r="M63" i="79"/>
  <c r="N63" i="79"/>
  <c r="O63" i="79"/>
  <c r="P63" i="79"/>
  <c r="Q63" i="79"/>
  <c r="M64" i="79"/>
  <c r="N64" i="79"/>
  <c r="O64" i="79"/>
  <c r="P64" i="79"/>
  <c r="Q64" i="79"/>
  <c r="M65" i="79"/>
  <c r="N65" i="79"/>
  <c r="O65" i="79"/>
  <c r="P65" i="79"/>
  <c r="Q65" i="79"/>
  <c r="M66" i="79"/>
  <c r="N66" i="79"/>
  <c r="O66" i="79"/>
  <c r="P66" i="79"/>
  <c r="Q66" i="79"/>
  <c r="M67" i="79"/>
  <c r="N67" i="79"/>
  <c r="O67" i="79"/>
  <c r="P67" i="79"/>
  <c r="Q67" i="79"/>
  <c r="M68" i="79"/>
  <c r="N68" i="79"/>
  <c r="O68" i="79"/>
  <c r="P68" i="79"/>
  <c r="Q68" i="79"/>
  <c r="M69" i="79"/>
  <c r="N69" i="79"/>
  <c r="O69" i="79"/>
  <c r="P69" i="79"/>
  <c r="Q69" i="79"/>
  <c r="M70" i="79"/>
  <c r="N70" i="79"/>
  <c r="O70" i="79"/>
  <c r="P70" i="79"/>
  <c r="Q70" i="79"/>
  <c r="M71" i="79"/>
  <c r="N71" i="79"/>
  <c r="O71" i="79"/>
  <c r="P71" i="79"/>
  <c r="Q71" i="79"/>
  <c r="M72" i="79"/>
  <c r="N72" i="79"/>
  <c r="O72" i="79"/>
  <c r="P72" i="79"/>
  <c r="Q72" i="79"/>
  <c r="M73" i="79"/>
  <c r="N73" i="79"/>
  <c r="O73" i="79"/>
  <c r="P73" i="79"/>
  <c r="Q73" i="79"/>
  <c r="M74" i="79"/>
  <c r="N74" i="79"/>
  <c r="O74" i="79"/>
  <c r="P74" i="79"/>
  <c r="Q74" i="79"/>
  <c r="M75" i="79"/>
  <c r="N75" i="79"/>
  <c r="O75" i="79"/>
  <c r="P75" i="79"/>
  <c r="Q75" i="79"/>
  <c r="M76" i="79"/>
  <c r="N76" i="79"/>
  <c r="O76" i="79"/>
  <c r="P76" i="79"/>
  <c r="Q76" i="79"/>
  <c r="M77" i="79"/>
  <c r="N77" i="79"/>
  <c r="O77" i="79"/>
  <c r="P77" i="79"/>
  <c r="Q77" i="79"/>
  <c r="M78" i="79"/>
  <c r="N78" i="79"/>
  <c r="O78" i="79"/>
  <c r="P78" i="79"/>
  <c r="Q78" i="79"/>
  <c r="M79" i="79"/>
  <c r="N79" i="79"/>
  <c r="O79" i="79"/>
  <c r="P79" i="79"/>
  <c r="Q79" i="79"/>
  <c r="M80" i="79"/>
  <c r="N80" i="79"/>
  <c r="O80" i="79"/>
  <c r="P80" i="79"/>
  <c r="Q80" i="79"/>
  <c r="M81" i="79"/>
  <c r="N81" i="79"/>
  <c r="O81" i="79"/>
  <c r="P81" i="79"/>
  <c r="Q81" i="79"/>
  <c r="M82" i="79"/>
  <c r="N82" i="79"/>
  <c r="O82" i="79"/>
  <c r="P82" i="79"/>
  <c r="Q82" i="79"/>
  <c r="M83" i="79"/>
  <c r="N83" i="79"/>
  <c r="O83" i="79"/>
  <c r="P83" i="79"/>
  <c r="Q83" i="79"/>
  <c r="M84" i="79"/>
  <c r="N84" i="79"/>
  <c r="O84" i="79"/>
  <c r="P84" i="79"/>
  <c r="Q84" i="79"/>
  <c r="M85" i="79"/>
  <c r="N85" i="79"/>
  <c r="O85" i="79"/>
  <c r="P85" i="79"/>
  <c r="Q85" i="79"/>
  <c r="M86" i="79"/>
  <c r="N86" i="79"/>
  <c r="O86" i="79"/>
  <c r="P86" i="79"/>
  <c r="Q86" i="79"/>
  <c r="M87" i="79"/>
  <c r="M87" i="81" s="1"/>
  <c r="N87" i="79"/>
  <c r="O87" i="79"/>
  <c r="P87" i="79"/>
  <c r="Q87" i="79"/>
  <c r="M88" i="79"/>
  <c r="M88" i="81" s="1"/>
  <c r="N88" i="79"/>
  <c r="N88" i="81" s="1"/>
  <c r="O88" i="79"/>
  <c r="P88" i="79"/>
  <c r="Q88" i="79"/>
  <c r="M89" i="79"/>
  <c r="M89" i="81" s="1"/>
  <c r="N89" i="79"/>
  <c r="N89" i="81" s="1"/>
  <c r="O89" i="79"/>
  <c r="P89" i="79"/>
  <c r="Q89" i="79"/>
  <c r="M90" i="79"/>
  <c r="N90" i="79"/>
  <c r="O90" i="79"/>
  <c r="P90" i="79"/>
  <c r="Q90" i="79"/>
  <c r="M91" i="79"/>
  <c r="M91" i="81" s="1"/>
  <c r="N91" i="79"/>
  <c r="N91" i="81" s="1"/>
  <c r="O91" i="79"/>
  <c r="P91" i="79"/>
  <c r="Q91" i="79"/>
  <c r="M92" i="79"/>
  <c r="M92" i="81" s="1"/>
  <c r="N92" i="79"/>
  <c r="N92" i="81" s="1"/>
  <c r="O92" i="79"/>
  <c r="P92" i="79"/>
  <c r="Q92" i="79"/>
  <c r="M93" i="79"/>
  <c r="N93" i="79"/>
  <c r="O93" i="79"/>
  <c r="P93" i="79"/>
  <c r="Q93" i="79"/>
  <c r="M94" i="79"/>
  <c r="N94" i="79"/>
  <c r="O94" i="79"/>
  <c r="P94" i="79"/>
  <c r="Q94" i="79"/>
  <c r="M95" i="79"/>
  <c r="N95" i="79"/>
  <c r="O95" i="79"/>
  <c r="P95" i="79"/>
  <c r="Q95" i="79"/>
  <c r="M96" i="79"/>
  <c r="N96" i="79"/>
  <c r="O96" i="79"/>
  <c r="P96" i="79"/>
  <c r="Q96" i="79"/>
  <c r="N5" i="79"/>
  <c r="N5" i="81" s="1"/>
  <c r="O5" i="79"/>
  <c r="O5" i="81" s="1"/>
  <c r="P5" i="79"/>
  <c r="P5" i="81" s="1"/>
  <c r="Q5" i="79"/>
  <c r="M5" i="79"/>
  <c r="M5" i="81" s="1"/>
  <c r="H6" i="79"/>
  <c r="I6" i="79"/>
  <c r="J6" i="79"/>
  <c r="K6" i="79"/>
  <c r="H7" i="79"/>
  <c r="I7" i="79"/>
  <c r="J7" i="79"/>
  <c r="K7" i="79"/>
  <c r="H8" i="79"/>
  <c r="I8" i="79"/>
  <c r="J8" i="79"/>
  <c r="K8" i="79"/>
  <c r="H9" i="79"/>
  <c r="I9" i="79"/>
  <c r="J9" i="79"/>
  <c r="K9" i="79"/>
  <c r="H10" i="79"/>
  <c r="I10" i="79"/>
  <c r="J10" i="79"/>
  <c r="K10" i="79"/>
  <c r="H11" i="79"/>
  <c r="I11" i="79"/>
  <c r="J11" i="79"/>
  <c r="K11" i="79"/>
  <c r="H12" i="79"/>
  <c r="I12" i="79"/>
  <c r="J12" i="79"/>
  <c r="K12" i="79"/>
  <c r="H13" i="79"/>
  <c r="I13" i="79"/>
  <c r="J13" i="79"/>
  <c r="K13" i="79"/>
  <c r="H14" i="79"/>
  <c r="I14" i="79"/>
  <c r="J14" i="79"/>
  <c r="K14" i="79"/>
  <c r="H15" i="79"/>
  <c r="I15" i="79"/>
  <c r="J15" i="79"/>
  <c r="K15" i="79"/>
  <c r="H16" i="79"/>
  <c r="I16" i="79"/>
  <c r="J16" i="79"/>
  <c r="K16" i="79"/>
  <c r="H17" i="79"/>
  <c r="I17" i="79"/>
  <c r="J17" i="79"/>
  <c r="K17" i="79"/>
  <c r="H18" i="79"/>
  <c r="I18" i="79"/>
  <c r="J18" i="79"/>
  <c r="K18" i="79"/>
  <c r="H19" i="79"/>
  <c r="I19" i="79"/>
  <c r="J19" i="79"/>
  <c r="K19" i="79"/>
  <c r="H20" i="79"/>
  <c r="I20" i="79"/>
  <c r="J20" i="79"/>
  <c r="K20" i="79"/>
  <c r="H21" i="79"/>
  <c r="I21" i="79"/>
  <c r="J21" i="79"/>
  <c r="K21" i="79"/>
  <c r="H22" i="79"/>
  <c r="I22" i="79"/>
  <c r="J22" i="79"/>
  <c r="K22" i="79"/>
  <c r="H23" i="79"/>
  <c r="I23" i="79"/>
  <c r="J23" i="79"/>
  <c r="K23" i="79"/>
  <c r="H24" i="79"/>
  <c r="I24" i="79"/>
  <c r="J24" i="79"/>
  <c r="K24" i="79"/>
  <c r="H25" i="79"/>
  <c r="I25" i="79"/>
  <c r="J25" i="79"/>
  <c r="K25" i="79"/>
  <c r="H26" i="79"/>
  <c r="I26" i="79"/>
  <c r="J26" i="79"/>
  <c r="K26" i="79"/>
  <c r="H27" i="79"/>
  <c r="I27" i="79"/>
  <c r="J27" i="79"/>
  <c r="K27" i="79"/>
  <c r="H28" i="79"/>
  <c r="I28" i="79"/>
  <c r="J28" i="79"/>
  <c r="K28" i="79"/>
  <c r="H29" i="79"/>
  <c r="I29" i="79"/>
  <c r="J29" i="79"/>
  <c r="K29" i="79"/>
  <c r="H30" i="79"/>
  <c r="I30" i="79"/>
  <c r="J30" i="79"/>
  <c r="K30" i="79"/>
  <c r="H31" i="79"/>
  <c r="I31" i="79"/>
  <c r="J31" i="79"/>
  <c r="K31" i="79"/>
  <c r="H32" i="79"/>
  <c r="I32" i="79"/>
  <c r="J32" i="79"/>
  <c r="K32" i="79"/>
  <c r="H33" i="79"/>
  <c r="I33" i="79"/>
  <c r="J33" i="79"/>
  <c r="K33" i="79"/>
  <c r="H34" i="79"/>
  <c r="I34" i="79"/>
  <c r="J34" i="79"/>
  <c r="K34" i="79"/>
  <c r="H35" i="79"/>
  <c r="I35" i="79"/>
  <c r="J35" i="79"/>
  <c r="K35" i="79"/>
  <c r="H36" i="79"/>
  <c r="I36" i="79"/>
  <c r="J36" i="79"/>
  <c r="K36" i="79"/>
  <c r="H37" i="79"/>
  <c r="I37" i="79"/>
  <c r="J37" i="79"/>
  <c r="K37" i="79"/>
  <c r="H38" i="79"/>
  <c r="I38" i="79"/>
  <c r="J38" i="79"/>
  <c r="K38" i="79"/>
  <c r="H39" i="79"/>
  <c r="I39" i="79"/>
  <c r="J39" i="79"/>
  <c r="K39" i="79"/>
  <c r="H40" i="79"/>
  <c r="I40" i="79"/>
  <c r="J40" i="79"/>
  <c r="K40" i="79"/>
  <c r="H41" i="79"/>
  <c r="I41" i="79"/>
  <c r="J41" i="79"/>
  <c r="K41" i="79"/>
  <c r="H42" i="79"/>
  <c r="I42" i="79"/>
  <c r="J42" i="79"/>
  <c r="K42" i="79"/>
  <c r="H43" i="79"/>
  <c r="I43" i="79"/>
  <c r="J43" i="79"/>
  <c r="K43" i="79"/>
  <c r="H44" i="79"/>
  <c r="I44" i="79"/>
  <c r="J44" i="79"/>
  <c r="K44" i="79"/>
  <c r="H45" i="79"/>
  <c r="I45" i="79"/>
  <c r="J45" i="79"/>
  <c r="K45" i="79"/>
  <c r="H46" i="79"/>
  <c r="I46" i="79"/>
  <c r="J46" i="79"/>
  <c r="K46" i="79"/>
  <c r="H47" i="79"/>
  <c r="I47" i="79"/>
  <c r="J47" i="79"/>
  <c r="K47" i="79"/>
  <c r="H48" i="79"/>
  <c r="I48" i="79"/>
  <c r="J48" i="79"/>
  <c r="K48" i="79"/>
  <c r="H49" i="79"/>
  <c r="I49" i="79"/>
  <c r="J49" i="79"/>
  <c r="K49" i="79"/>
  <c r="H50" i="79"/>
  <c r="I50" i="79"/>
  <c r="J50" i="79"/>
  <c r="K50" i="79"/>
  <c r="H51" i="79"/>
  <c r="I51" i="79"/>
  <c r="J51" i="79"/>
  <c r="K51" i="79"/>
  <c r="H52" i="79"/>
  <c r="I52" i="79"/>
  <c r="J52" i="79"/>
  <c r="K52" i="79"/>
  <c r="H53" i="79"/>
  <c r="I53" i="79"/>
  <c r="J53" i="79"/>
  <c r="K53" i="79"/>
  <c r="H54" i="79"/>
  <c r="I54" i="79"/>
  <c r="J54" i="79"/>
  <c r="K54" i="79"/>
  <c r="H55" i="79"/>
  <c r="I55" i="79"/>
  <c r="J55" i="79"/>
  <c r="K55" i="79"/>
  <c r="H56" i="79"/>
  <c r="I56" i="79"/>
  <c r="J56" i="79"/>
  <c r="K56" i="79"/>
  <c r="H57" i="79"/>
  <c r="I57" i="79"/>
  <c r="J57" i="79"/>
  <c r="K57" i="79"/>
  <c r="H58" i="79"/>
  <c r="I58" i="79"/>
  <c r="J58" i="79"/>
  <c r="K58" i="79"/>
  <c r="H59" i="79"/>
  <c r="I59" i="79"/>
  <c r="J59" i="79"/>
  <c r="K59" i="79"/>
  <c r="H60" i="79"/>
  <c r="I60" i="79"/>
  <c r="J60" i="79"/>
  <c r="K60" i="79"/>
  <c r="H61" i="79"/>
  <c r="I61" i="79"/>
  <c r="J61" i="79"/>
  <c r="K61" i="79"/>
  <c r="H62" i="79"/>
  <c r="I62" i="79"/>
  <c r="J62" i="79"/>
  <c r="K62" i="79"/>
  <c r="H63" i="79"/>
  <c r="I63" i="79"/>
  <c r="J63" i="79"/>
  <c r="K63" i="79"/>
  <c r="H64" i="79"/>
  <c r="I64" i="79"/>
  <c r="J64" i="79"/>
  <c r="K64" i="79"/>
  <c r="H65" i="79"/>
  <c r="I65" i="79"/>
  <c r="J65" i="79"/>
  <c r="K65" i="79"/>
  <c r="H66" i="79"/>
  <c r="I66" i="79"/>
  <c r="J66" i="79"/>
  <c r="K66" i="79"/>
  <c r="H67" i="79"/>
  <c r="I67" i="79"/>
  <c r="J67" i="79"/>
  <c r="K67" i="79"/>
  <c r="H68" i="79"/>
  <c r="I68" i="79"/>
  <c r="J68" i="79"/>
  <c r="K68" i="79"/>
  <c r="H69" i="79"/>
  <c r="I69" i="79"/>
  <c r="J69" i="79"/>
  <c r="K69" i="79"/>
  <c r="H70" i="79"/>
  <c r="I70" i="79"/>
  <c r="J70" i="79"/>
  <c r="K70" i="79"/>
  <c r="H71" i="79"/>
  <c r="I71" i="79"/>
  <c r="J71" i="79"/>
  <c r="K71" i="79"/>
  <c r="H72" i="79"/>
  <c r="I72" i="79"/>
  <c r="J72" i="79"/>
  <c r="K72" i="79"/>
  <c r="H73" i="79"/>
  <c r="I73" i="79"/>
  <c r="J73" i="79"/>
  <c r="K73" i="79"/>
  <c r="H74" i="79"/>
  <c r="I74" i="79"/>
  <c r="J74" i="79"/>
  <c r="K74" i="79"/>
  <c r="H75" i="79"/>
  <c r="I75" i="79"/>
  <c r="J75" i="79"/>
  <c r="K75" i="79"/>
  <c r="H76" i="79"/>
  <c r="I76" i="79"/>
  <c r="J76" i="79"/>
  <c r="K76" i="79"/>
  <c r="H77" i="79"/>
  <c r="I77" i="79"/>
  <c r="J77" i="79"/>
  <c r="K77" i="79"/>
  <c r="H78" i="79"/>
  <c r="I78" i="79"/>
  <c r="J78" i="79"/>
  <c r="K78" i="79"/>
  <c r="H79" i="79"/>
  <c r="I79" i="79"/>
  <c r="J79" i="79"/>
  <c r="K79" i="79"/>
  <c r="H80" i="79"/>
  <c r="I80" i="79"/>
  <c r="J80" i="79"/>
  <c r="K80" i="79"/>
  <c r="H81" i="79"/>
  <c r="I81" i="79"/>
  <c r="J81" i="79"/>
  <c r="K81" i="79"/>
  <c r="H82" i="79"/>
  <c r="I82" i="79"/>
  <c r="J82" i="79"/>
  <c r="K82" i="79"/>
  <c r="H83" i="79"/>
  <c r="I83" i="79"/>
  <c r="J83" i="79"/>
  <c r="K83" i="79"/>
  <c r="H84" i="79"/>
  <c r="I84" i="79"/>
  <c r="J84" i="79"/>
  <c r="K84" i="79"/>
  <c r="H85" i="79"/>
  <c r="I85" i="79"/>
  <c r="J85" i="79"/>
  <c r="K85" i="79"/>
  <c r="H86" i="79"/>
  <c r="I86" i="79"/>
  <c r="J86" i="79"/>
  <c r="K86" i="79"/>
  <c r="H87" i="79"/>
  <c r="I87" i="79"/>
  <c r="J87" i="79"/>
  <c r="K87" i="79"/>
  <c r="H88" i="79"/>
  <c r="I88" i="79"/>
  <c r="J88" i="79"/>
  <c r="K88" i="79"/>
  <c r="H89" i="79"/>
  <c r="I89" i="79"/>
  <c r="J89" i="79"/>
  <c r="K89" i="79"/>
  <c r="H90" i="79"/>
  <c r="I90" i="79"/>
  <c r="J90" i="79"/>
  <c r="K90" i="79"/>
  <c r="H91" i="79"/>
  <c r="I91" i="79"/>
  <c r="J91" i="79"/>
  <c r="K91" i="79"/>
  <c r="H92" i="79"/>
  <c r="I92" i="79"/>
  <c r="J92" i="79"/>
  <c r="K92" i="79"/>
  <c r="H93" i="79"/>
  <c r="I93" i="79"/>
  <c r="J93" i="79"/>
  <c r="K93" i="79"/>
  <c r="H94" i="79"/>
  <c r="I94" i="79"/>
  <c r="J94" i="79"/>
  <c r="K94" i="79"/>
  <c r="H95" i="79"/>
  <c r="I95" i="79"/>
  <c r="J95" i="79"/>
  <c r="K95" i="79"/>
  <c r="H96" i="79"/>
  <c r="I96" i="79"/>
  <c r="J96" i="79"/>
  <c r="K96" i="79"/>
  <c r="K5" i="79"/>
  <c r="J5" i="79"/>
  <c r="I5" i="79"/>
  <c r="H5" i="79"/>
  <c r="G6" i="79"/>
  <c r="G7" i="79"/>
  <c r="G8" i="79"/>
  <c r="G9" i="79"/>
  <c r="G10" i="79"/>
  <c r="G11" i="79"/>
  <c r="G12" i="79"/>
  <c r="G13" i="79"/>
  <c r="G14" i="79"/>
  <c r="G15" i="79"/>
  <c r="G16" i="79"/>
  <c r="G17" i="79"/>
  <c r="G18" i="79"/>
  <c r="G19" i="79"/>
  <c r="G20" i="79"/>
  <c r="G21" i="79"/>
  <c r="G22" i="79"/>
  <c r="G23" i="79"/>
  <c r="G24" i="79"/>
  <c r="G25" i="79"/>
  <c r="G26" i="79"/>
  <c r="G27" i="79"/>
  <c r="G28" i="79"/>
  <c r="G29" i="79"/>
  <c r="G30" i="79"/>
  <c r="G31" i="79"/>
  <c r="G32" i="79"/>
  <c r="G33" i="79"/>
  <c r="G34" i="79"/>
  <c r="G35" i="79"/>
  <c r="G36" i="79"/>
  <c r="G37" i="79"/>
  <c r="G38" i="79"/>
  <c r="G39" i="79"/>
  <c r="G40" i="79"/>
  <c r="G41" i="79"/>
  <c r="G42" i="79"/>
  <c r="G43" i="79"/>
  <c r="G44" i="79"/>
  <c r="G45" i="79"/>
  <c r="G46" i="79"/>
  <c r="G47" i="79"/>
  <c r="G48" i="79"/>
  <c r="G49" i="79"/>
  <c r="G50" i="79"/>
  <c r="G51" i="79"/>
  <c r="G52" i="79"/>
  <c r="G53" i="79"/>
  <c r="G54" i="79"/>
  <c r="G55" i="79"/>
  <c r="G56" i="79"/>
  <c r="G57" i="79"/>
  <c r="G58" i="79"/>
  <c r="G59" i="79"/>
  <c r="G60" i="79"/>
  <c r="G61" i="79"/>
  <c r="G62" i="79"/>
  <c r="G63" i="79"/>
  <c r="G64" i="79"/>
  <c r="G65" i="79"/>
  <c r="G66" i="79"/>
  <c r="G67" i="79"/>
  <c r="G68" i="79"/>
  <c r="G69" i="79"/>
  <c r="G70" i="79"/>
  <c r="G71" i="79"/>
  <c r="G72" i="79"/>
  <c r="G73" i="79"/>
  <c r="G74" i="79"/>
  <c r="G75" i="79"/>
  <c r="G76" i="79"/>
  <c r="G77" i="79"/>
  <c r="G78" i="79"/>
  <c r="G79" i="79"/>
  <c r="G80" i="79"/>
  <c r="G81" i="79"/>
  <c r="G82" i="79"/>
  <c r="G83" i="79"/>
  <c r="G84" i="79"/>
  <c r="G85" i="79"/>
  <c r="G86" i="79"/>
  <c r="G87" i="79"/>
  <c r="G88" i="79"/>
  <c r="G89" i="79"/>
  <c r="G90" i="79"/>
  <c r="G91" i="79"/>
  <c r="G92" i="79"/>
  <c r="G93" i="79"/>
  <c r="G94" i="79"/>
  <c r="G95" i="79"/>
  <c r="G96" i="79"/>
  <c r="G5" i="79"/>
  <c r="S94" i="55" l="1"/>
  <c r="S95" i="55" l="1"/>
  <c r="R86" i="79"/>
  <c r="R87" i="79"/>
  <c r="R88" i="79"/>
  <c r="R89" i="79"/>
  <c r="R90" i="79"/>
  <c r="R91" i="79"/>
  <c r="R92" i="79"/>
  <c r="R93" i="79"/>
  <c r="R94" i="79"/>
  <c r="R95" i="79"/>
  <c r="R96" i="79"/>
  <c r="L85" i="79"/>
  <c r="L86" i="79"/>
  <c r="L87" i="79"/>
  <c r="L88" i="79"/>
  <c r="L89" i="79"/>
  <c r="L90" i="79"/>
  <c r="L91" i="79"/>
  <c r="L92" i="79"/>
  <c r="L93" i="79"/>
  <c r="L94" i="79"/>
  <c r="L95" i="79"/>
  <c r="L96" i="79"/>
  <c r="F96" i="79"/>
  <c r="E85" i="79"/>
  <c r="E85" i="81" s="1"/>
  <c r="E86" i="79"/>
  <c r="E86" i="81" s="1"/>
  <c r="E87" i="79"/>
  <c r="E87" i="81" s="1"/>
  <c r="E88" i="79"/>
  <c r="E88" i="81" s="1"/>
  <c r="E89" i="79"/>
  <c r="E89" i="81" s="1"/>
  <c r="E90" i="79"/>
  <c r="E90" i="81" s="1"/>
  <c r="E91" i="79"/>
  <c r="E91" i="81" s="1"/>
  <c r="E92" i="79"/>
  <c r="E92" i="81" s="1"/>
  <c r="E93" i="79"/>
  <c r="E93" i="81" s="1"/>
  <c r="E94" i="79"/>
  <c r="E94" i="55" s="1"/>
  <c r="E94" i="82" s="1"/>
  <c r="E95" i="79"/>
  <c r="E95" i="81" s="1"/>
  <c r="E96" i="79"/>
  <c r="D85" i="79"/>
  <c r="E89" i="80" s="1"/>
  <c r="D85" i="81" s="1"/>
  <c r="D86" i="79"/>
  <c r="E90" i="80" s="1"/>
  <c r="D86" i="81" s="1"/>
  <c r="D87" i="79"/>
  <c r="E91" i="80" s="1"/>
  <c r="D87" i="81" s="1"/>
  <c r="D88" i="79"/>
  <c r="E92" i="80" s="1"/>
  <c r="D88" i="81" s="1"/>
  <c r="D89" i="79"/>
  <c r="E93" i="80" s="1"/>
  <c r="D89" i="81" s="1"/>
  <c r="D90" i="79"/>
  <c r="E94" i="80" s="1"/>
  <c r="D90" i="81" s="1"/>
  <c r="D91" i="79"/>
  <c r="E95" i="80" s="1"/>
  <c r="D91" i="81" s="1"/>
  <c r="D92" i="79"/>
  <c r="E96" i="80" s="1"/>
  <c r="D92" i="81" s="1"/>
  <c r="D93" i="79"/>
  <c r="E97" i="80" s="1"/>
  <c r="D93" i="81" s="1"/>
  <c r="D94" i="79"/>
  <c r="E98" i="80" s="1"/>
  <c r="D95" i="79"/>
  <c r="E99" i="80" s="1"/>
  <c r="D96" i="79"/>
  <c r="C88" i="79"/>
  <c r="D92" i="80" s="1"/>
  <c r="C88" i="81" s="1"/>
  <c r="C89" i="79"/>
  <c r="D93" i="80" s="1"/>
  <c r="C89" i="81" s="1"/>
  <c r="C90" i="79"/>
  <c r="D94" i="80" s="1"/>
  <c r="C90" i="81" s="1"/>
  <c r="C91" i="79"/>
  <c r="D95" i="80" s="1"/>
  <c r="C91" i="81" s="1"/>
  <c r="C92" i="79"/>
  <c r="D96" i="80" s="1"/>
  <c r="C92" i="81" s="1"/>
  <c r="C93" i="79"/>
  <c r="D97" i="80" s="1"/>
  <c r="C93" i="81" s="1"/>
  <c r="C94" i="79"/>
  <c r="D98" i="80" s="1"/>
  <c r="C94" i="55" s="1"/>
  <c r="C94" i="82" s="1"/>
  <c r="C95" i="79"/>
  <c r="D99" i="80" s="1"/>
  <c r="C95" i="55" s="1"/>
  <c r="C96" i="79"/>
  <c r="C95" i="82" l="1"/>
  <c r="S94" i="81"/>
  <c r="T94" i="81" s="1"/>
  <c r="S90" i="81"/>
  <c r="T90" i="81" s="1"/>
  <c r="D95" i="81"/>
  <c r="S93" i="81"/>
  <c r="T93" i="81" s="1"/>
  <c r="S89" i="81"/>
  <c r="T89" i="81" s="1"/>
  <c r="E95" i="55"/>
  <c r="E95" i="82" s="1"/>
  <c r="E94" i="81"/>
  <c r="W94" i="55"/>
  <c r="C94" i="75" s="1"/>
  <c r="W95" i="55"/>
  <c r="C95" i="75" s="1"/>
  <c r="X94" i="55"/>
  <c r="D94" i="75" s="1"/>
  <c r="D94" i="82" s="1"/>
  <c r="H94" i="82" s="1"/>
  <c r="C94" i="81"/>
  <c r="D94" i="81"/>
  <c r="Y94" i="55"/>
  <c r="E94" i="75" s="1"/>
  <c r="C95" i="81"/>
  <c r="S86" i="81"/>
  <c r="T86" i="81" s="1"/>
  <c r="S91" i="81"/>
  <c r="T91" i="81" s="1"/>
  <c r="S87" i="81"/>
  <c r="T87" i="81" s="1"/>
  <c r="S92" i="81"/>
  <c r="T92" i="81" s="1"/>
  <c r="S88" i="81"/>
  <c r="T88" i="81" s="1"/>
  <c r="S95" i="81"/>
  <c r="T95" i="81" s="1"/>
  <c r="H94" i="75" l="1"/>
  <c r="AC94" i="75"/>
  <c r="AB94" i="75"/>
  <c r="G94" i="75"/>
  <c r="AA94" i="75"/>
  <c r="G95" i="75"/>
  <c r="AA95" i="75"/>
  <c r="X95" i="55"/>
  <c r="D95" i="75" s="1"/>
  <c r="D95" i="82" s="1"/>
  <c r="H95" i="82" s="1"/>
  <c r="Y95" i="55"/>
  <c r="E95" i="75" s="1"/>
  <c r="I94" i="82"/>
  <c r="J94" i="82"/>
  <c r="K94" i="82" s="1"/>
  <c r="AA35" i="75"/>
  <c r="AB35" i="75"/>
  <c r="AC35" i="75"/>
  <c r="AA36" i="75"/>
  <c r="AB36" i="75"/>
  <c r="AC36" i="75"/>
  <c r="AA37" i="75"/>
  <c r="AB37" i="75"/>
  <c r="AC37" i="75"/>
  <c r="AA38" i="75"/>
  <c r="AB38" i="75"/>
  <c r="AC38" i="75"/>
  <c r="AA39" i="75"/>
  <c r="AB39" i="75"/>
  <c r="AC39" i="75"/>
  <c r="AA41" i="75"/>
  <c r="AB41" i="75"/>
  <c r="AC41" i="75"/>
  <c r="AA42" i="75"/>
  <c r="AB42" i="75"/>
  <c r="AC42" i="75"/>
  <c r="AA43" i="75"/>
  <c r="AB43" i="75"/>
  <c r="AC43" i="75"/>
  <c r="AA44" i="75"/>
  <c r="AB44" i="75"/>
  <c r="AC44" i="75"/>
  <c r="AA45" i="75"/>
  <c r="AB45" i="75"/>
  <c r="AC45" i="75"/>
  <c r="AA46" i="75"/>
  <c r="AB46" i="75"/>
  <c r="AC46" i="75"/>
  <c r="AA47" i="75"/>
  <c r="AB47" i="75"/>
  <c r="AC47" i="75"/>
  <c r="AA48" i="75"/>
  <c r="AB48" i="75"/>
  <c r="AC48" i="75"/>
  <c r="AA51" i="75"/>
  <c r="AB51" i="75"/>
  <c r="AC51" i="75"/>
  <c r="AA56" i="75"/>
  <c r="AB56" i="75"/>
  <c r="AC56" i="75"/>
  <c r="AA57" i="75"/>
  <c r="AB57" i="75"/>
  <c r="AC57" i="75"/>
  <c r="AA58" i="75"/>
  <c r="AB58" i="75"/>
  <c r="AC58" i="75"/>
  <c r="AA59" i="75"/>
  <c r="AB59" i="75"/>
  <c r="AC59" i="75"/>
  <c r="AA61" i="75"/>
  <c r="AB61" i="75"/>
  <c r="AC61" i="75"/>
  <c r="AA62" i="75"/>
  <c r="AB62" i="75"/>
  <c r="AC62" i="75"/>
  <c r="AA63" i="75"/>
  <c r="AB63" i="75"/>
  <c r="AC63" i="75"/>
  <c r="AA64" i="75"/>
  <c r="AB64" i="75"/>
  <c r="AC64" i="75"/>
  <c r="AA65" i="75"/>
  <c r="AB65" i="75"/>
  <c r="AC65" i="75"/>
  <c r="AA66" i="75"/>
  <c r="AB66" i="75"/>
  <c r="AC66" i="75"/>
  <c r="AA67" i="75"/>
  <c r="AB67" i="75"/>
  <c r="AC67" i="75"/>
  <c r="AA68" i="75"/>
  <c r="AB68" i="75"/>
  <c r="AC68" i="75"/>
  <c r="AA69" i="75"/>
  <c r="AB69" i="75"/>
  <c r="AC69" i="75"/>
  <c r="AA70" i="75"/>
  <c r="AB70" i="75"/>
  <c r="AC70" i="75"/>
  <c r="AA71" i="75"/>
  <c r="AB71" i="75"/>
  <c r="AC71" i="75"/>
  <c r="AA72" i="75"/>
  <c r="AB72" i="75"/>
  <c r="AC72" i="75"/>
  <c r="AA73" i="75"/>
  <c r="AB73" i="75"/>
  <c r="AC73" i="75"/>
  <c r="AA74" i="75"/>
  <c r="AB74" i="75"/>
  <c r="AC74" i="75"/>
  <c r="AA75" i="75"/>
  <c r="AB75" i="75"/>
  <c r="AC75" i="75"/>
  <c r="AA76" i="75"/>
  <c r="AB76" i="75"/>
  <c r="AC76" i="75"/>
  <c r="AA77" i="75"/>
  <c r="AB77" i="75"/>
  <c r="AC77" i="75"/>
  <c r="AA79" i="75"/>
  <c r="AB79" i="75"/>
  <c r="AC79" i="75"/>
  <c r="AA80" i="75"/>
  <c r="AB80" i="75"/>
  <c r="AC80" i="75"/>
  <c r="AA81" i="75"/>
  <c r="AB81" i="75"/>
  <c r="AC81" i="75"/>
  <c r="AA82" i="75"/>
  <c r="AB82" i="75"/>
  <c r="AC82" i="75"/>
  <c r="AA83" i="75"/>
  <c r="AB83" i="75"/>
  <c r="AC83" i="75"/>
  <c r="AA85" i="75"/>
  <c r="AB85" i="75"/>
  <c r="AC85" i="75"/>
  <c r="AA87" i="75"/>
  <c r="AB87" i="75"/>
  <c r="AC87" i="75"/>
  <c r="AA90" i="75"/>
  <c r="AB90" i="75"/>
  <c r="AC90" i="75"/>
  <c r="AA91" i="75"/>
  <c r="AB91" i="75"/>
  <c r="AC91" i="75"/>
  <c r="AA92" i="75"/>
  <c r="AB92" i="75"/>
  <c r="AC92" i="75"/>
  <c r="AA93" i="75"/>
  <c r="AB93" i="75"/>
  <c r="AC93" i="75"/>
  <c r="S36" i="55"/>
  <c r="S37" i="55"/>
  <c r="S38" i="55"/>
  <c r="S39" i="55"/>
  <c r="S40" i="55"/>
  <c r="S41" i="55"/>
  <c r="S42" i="55"/>
  <c r="S43" i="55"/>
  <c r="S44" i="55"/>
  <c r="S45" i="55"/>
  <c r="S46" i="55"/>
  <c r="S47" i="55"/>
  <c r="S48" i="55"/>
  <c r="S49" i="55"/>
  <c r="S50" i="55"/>
  <c r="S51" i="55"/>
  <c r="S52" i="55"/>
  <c r="S53" i="55"/>
  <c r="S54" i="55"/>
  <c r="S55" i="55"/>
  <c r="S56" i="55"/>
  <c r="S59" i="55"/>
  <c r="S60" i="55"/>
  <c r="S76" i="55"/>
  <c r="S77" i="55"/>
  <c r="S78" i="55"/>
  <c r="S80" i="55"/>
  <c r="S81" i="55"/>
  <c r="S83" i="55"/>
  <c r="S84" i="55"/>
  <c r="S87" i="55"/>
  <c r="S88" i="55"/>
  <c r="S89" i="55"/>
  <c r="S90" i="55"/>
  <c r="S91" i="55"/>
  <c r="S92" i="55"/>
  <c r="E85" i="55"/>
  <c r="E85" i="82" s="1"/>
  <c r="E86" i="55"/>
  <c r="E86" i="82" s="1"/>
  <c r="E87" i="55"/>
  <c r="E88" i="55"/>
  <c r="E89" i="55"/>
  <c r="E90" i="55"/>
  <c r="E91" i="55"/>
  <c r="E92" i="55"/>
  <c r="E93" i="55"/>
  <c r="J95" i="82" l="1"/>
  <c r="K95" i="82" s="1"/>
  <c r="Q95" i="82" s="1"/>
  <c r="I95" i="82"/>
  <c r="H95" i="75"/>
  <c r="AC95" i="75"/>
  <c r="AB95" i="75"/>
  <c r="H62" i="82"/>
  <c r="X69" i="55"/>
  <c r="D69" i="75" s="1"/>
  <c r="H69" i="82"/>
  <c r="X45" i="55"/>
  <c r="D45" i="75" s="1"/>
  <c r="E45" i="82"/>
  <c r="C45" i="82"/>
  <c r="D45" i="82"/>
  <c r="I45" i="82" s="1"/>
  <c r="Y76" i="55"/>
  <c r="E76" i="75" s="1"/>
  <c r="H76" i="75" s="1"/>
  <c r="E76" i="82"/>
  <c r="C76" i="82"/>
  <c r="D76" i="82"/>
  <c r="H76" i="82" s="1"/>
  <c r="Y36" i="55"/>
  <c r="E36" i="75" s="1"/>
  <c r="H36" i="75" s="1"/>
  <c r="E36" i="82"/>
  <c r="C36" i="82"/>
  <c r="D36" i="82"/>
  <c r="H36" i="82" s="1"/>
  <c r="I59" i="82"/>
  <c r="X83" i="55"/>
  <c r="D83" i="75" s="1"/>
  <c r="C83" i="82"/>
  <c r="D83" i="82"/>
  <c r="E83" i="82"/>
  <c r="I66" i="82"/>
  <c r="C42" i="82"/>
  <c r="D42" i="82"/>
  <c r="H42" i="82" s="1"/>
  <c r="E42" i="82"/>
  <c r="E92" i="82"/>
  <c r="H92" i="82"/>
  <c r="E89" i="82"/>
  <c r="H70" i="82"/>
  <c r="Y38" i="55"/>
  <c r="E38" i="75" s="1"/>
  <c r="H38" i="75" s="1"/>
  <c r="C38" i="82"/>
  <c r="D38" i="82"/>
  <c r="H38" i="82" s="1"/>
  <c r="E38" i="82"/>
  <c r="C77" i="82"/>
  <c r="E77" i="82"/>
  <c r="D77" i="82"/>
  <c r="X61" i="55"/>
  <c r="D61" i="75" s="1"/>
  <c r="I61" i="82"/>
  <c r="X37" i="55"/>
  <c r="D37" i="75" s="1"/>
  <c r="C37" i="82"/>
  <c r="E37" i="82"/>
  <c r="D37" i="82"/>
  <c r="I37" i="82" s="1"/>
  <c r="H87" i="82"/>
  <c r="E87" i="82"/>
  <c r="Y44" i="55"/>
  <c r="E44" i="75" s="1"/>
  <c r="H44" i="75" s="1"/>
  <c r="E44" i="82"/>
  <c r="C44" i="82"/>
  <c r="D44" i="82"/>
  <c r="I44" i="82" s="1"/>
  <c r="I75" i="82"/>
  <c r="C51" i="82"/>
  <c r="D51" i="82"/>
  <c r="J51" i="82" s="1"/>
  <c r="K51" i="82" s="1"/>
  <c r="E51" i="82"/>
  <c r="X73" i="55"/>
  <c r="D73" i="75" s="1"/>
  <c r="I73" i="82"/>
  <c r="I65" i="82"/>
  <c r="X41" i="55"/>
  <c r="D41" i="75" s="1"/>
  <c r="C41" i="82"/>
  <c r="D41" i="82"/>
  <c r="I41" i="82" s="1"/>
  <c r="E41" i="82"/>
  <c r="E91" i="82"/>
  <c r="X80" i="55"/>
  <c r="D80" i="75" s="1"/>
  <c r="E80" i="82"/>
  <c r="D80" i="82"/>
  <c r="C80" i="82"/>
  <c r="I72" i="82"/>
  <c r="H64" i="82"/>
  <c r="D48" i="82"/>
  <c r="E48" i="82"/>
  <c r="C48" i="82"/>
  <c r="Y46" i="55"/>
  <c r="E46" i="75" s="1"/>
  <c r="H46" i="75" s="1"/>
  <c r="C46" i="82"/>
  <c r="E46" i="82"/>
  <c r="D46" i="82"/>
  <c r="H46" i="82" s="1"/>
  <c r="E88" i="82"/>
  <c r="H68" i="82"/>
  <c r="I67" i="82"/>
  <c r="C43" i="82"/>
  <c r="D43" i="82"/>
  <c r="I43" i="82" s="1"/>
  <c r="E43" i="82"/>
  <c r="E93" i="82"/>
  <c r="D93" i="82"/>
  <c r="H93" i="82" s="1"/>
  <c r="H58" i="82"/>
  <c r="X57" i="55"/>
  <c r="D57" i="75" s="1"/>
  <c r="I57" i="82"/>
  <c r="H90" i="82"/>
  <c r="E90" i="82"/>
  <c r="H71" i="82"/>
  <c r="I63" i="82"/>
  <c r="D47" i="82"/>
  <c r="E47" i="82"/>
  <c r="C47" i="82"/>
  <c r="W39" i="55"/>
  <c r="C39" i="75" s="1"/>
  <c r="G39" i="75" s="1"/>
  <c r="D39" i="82"/>
  <c r="I39" i="82" s="1"/>
  <c r="E39" i="82"/>
  <c r="C39" i="82"/>
  <c r="Y93" i="55"/>
  <c r="E93" i="75" s="1"/>
  <c r="H93" i="75" s="1"/>
  <c r="P95" i="82"/>
  <c r="N95" i="82"/>
  <c r="M95" i="82"/>
  <c r="L95" i="82"/>
  <c r="O95" i="82"/>
  <c r="Y85" i="55"/>
  <c r="E85" i="75" s="1"/>
  <c r="H85" i="75" s="1"/>
  <c r="L94" i="82"/>
  <c r="M94" i="82"/>
  <c r="N94" i="82"/>
  <c r="O94" i="82"/>
  <c r="P94" i="82"/>
  <c r="Q94" i="82"/>
  <c r="Y92" i="55"/>
  <c r="E92" i="75" s="1"/>
  <c r="H92" i="75" s="1"/>
  <c r="Y86" i="55"/>
  <c r="E86" i="75" s="1"/>
  <c r="Y90" i="55"/>
  <c r="E90" i="75" s="1"/>
  <c r="H90" i="75" s="1"/>
  <c r="Y89" i="55"/>
  <c r="E89" i="75" s="1"/>
  <c r="X87" i="55"/>
  <c r="D87" i="75" s="1"/>
  <c r="X81" i="55"/>
  <c r="D81" i="75" s="1"/>
  <c r="Y77" i="55"/>
  <c r="E77" i="75" s="1"/>
  <c r="H77" i="75" s="1"/>
  <c r="X65" i="55"/>
  <c r="D65" i="75" s="1"/>
  <c r="Y45" i="55"/>
  <c r="E45" i="75" s="1"/>
  <c r="H45" i="75" s="1"/>
  <c r="Y41" i="55"/>
  <c r="E41" i="75" s="1"/>
  <c r="H41" i="75" s="1"/>
  <c r="Y37" i="55"/>
  <c r="E37" i="75" s="1"/>
  <c r="H37" i="75" s="1"/>
  <c r="W80" i="55"/>
  <c r="C80" i="75" s="1"/>
  <c r="G80" i="75" s="1"/>
  <c r="Y91" i="55"/>
  <c r="E91" i="75" s="1"/>
  <c r="H91" i="75" s="1"/>
  <c r="Y87" i="55"/>
  <c r="E87" i="75" s="1"/>
  <c r="H87" i="75" s="1"/>
  <c r="Y83" i="55"/>
  <c r="E83" i="75" s="1"/>
  <c r="H83" i="75" s="1"/>
  <c r="X71" i="55"/>
  <c r="D71" i="75" s="1"/>
  <c r="X67" i="55"/>
  <c r="D67" i="75" s="1"/>
  <c r="X63" i="55"/>
  <c r="D63" i="75" s="1"/>
  <c r="X59" i="55"/>
  <c r="D59" i="75" s="1"/>
  <c r="X51" i="55"/>
  <c r="D51" i="75" s="1"/>
  <c r="Y51" i="55"/>
  <c r="E51" i="75" s="1"/>
  <c r="H51" i="75" s="1"/>
  <c r="X43" i="55"/>
  <c r="D43" i="75" s="1"/>
  <c r="Y43" i="55"/>
  <c r="E43" i="75" s="1"/>
  <c r="H43" i="75" s="1"/>
  <c r="X39" i="55"/>
  <c r="D39" i="75" s="1"/>
  <c r="Y39" i="55"/>
  <c r="E39" i="75" s="1"/>
  <c r="H39" i="75" s="1"/>
  <c r="W83" i="55"/>
  <c r="C83" i="75" s="1"/>
  <c r="G83" i="75" s="1"/>
  <c r="X79" i="55"/>
  <c r="D79" i="75" s="1"/>
  <c r="W76" i="55"/>
  <c r="C76" i="75" s="1"/>
  <c r="G76" i="75" s="1"/>
  <c r="X72" i="55"/>
  <c r="D72" i="75" s="1"/>
  <c r="X64" i="55"/>
  <c r="D64" i="75" s="1"/>
  <c r="X56" i="55"/>
  <c r="D56" i="75" s="1"/>
  <c r="W51" i="55"/>
  <c r="C51" i="75" s="1"/>
  <c r="G51" i="75" s="1"/>
  <c r="W43" i="55"/>
  <c r="C43" i="75" s="1"/>
  <c r="G43" i="75" s="1"/>
  <c r="Y88" i="55"/>
  <c r="X76" i="55"/>
  <c r="D76" i="75" s="1"/>
  <c r="X90" i="55"/>
  <c r="D90" i="75" s="1"/>
  <c r="X74" i="55"/>
  <c r="D74" i="75" s="1"/>
  <c r="X70" i="55"/>
  <c r="D70" i="75" s="1"/>
  <c r="X66" i="55"/>
  <c r="D66" i="75" s="1"/>
  <c r="X62" i="55"/>
  <c r="D62" i="75" s="1"/>
  <c r="X58" i="55"/>
  <c r="D58" i="75" s="1"/>
  <c r="W46" i="55"/>
  <c r="C46" i="75" s="1"/>
  <c r="G46" i="75" s="1"/>
  <c r="X46" i="55"/>
  <c r="D46" i="75" s="1"/>
  <c r="W42" i="55"/>
  <c r="C42" i="75" s="1"/>
  <c r="G42" i="75" s="1"/>
  <c r="X42" i="55"/>
  <c r="D42" i="75" s="1"/>
  <c r="W38" i="55"/>
  <c r="C38" i="75" s="1"/>
  <c r="G38" i="75" s="1"/>
  <c r="X38" i="55"/>
  <c r="D38" i="75" s="1"/>
  <c r="Y80" i="55"/>
  <c r="H80" i="75" s="1"/>
  <c r="Y42" i="55"/>
  <c r="E42" i="75" s="1"/>
  <c r="H42" i="75" s="1"/>
  <c r="I87" i="82"/>
  <c r="J87" i="82"/>
  <c r="K87" i="82" s="1"/>
  <c r="W44" i="55"/>
  <c r="C44" i="75" s="1"/>
  <c r="G44" i="75" s="1"/>
  <c r="W36" i="55"/>
  <c r="C36" i="75" s="1"/>
  <c r="G36" i="75" s="1"/>
  <c r="W45" i="55"/>
  <c r="C45" i="75" s="1"/>
  <c r="G45" i="75" s="1"/>
  <c r="W41" i="55"/>
  <c r="C41" i="75" s="1"/>
  <c r="G41" i="75" s="1"/>
  <c r="W37" i="55"/>
  <c r="C37" i="75" s="1"/>
  <c r="G37" i="75" s="1"/>
  <c r="X68" i="55"/>
  <c r="D68" i="75" s="1"/>
  <c r="X44" i="55"/>
  <c r="D44" i="75" s="1"/>
  <c r="X36" i="55"/>
  <c r="D36" i="75" s="1"/>
  <c r="I71" i="82"/>
  <c r="H72" i="82"/>
  <c r="I70" i="82"/>
  <c r="H39" i="82"/>
  <c r="H56" i="82"/>
  <c r="I56" i="82"/>
  <c r="I51" i="82" l="1"/>
  <c r="J43" i="82"/>
  <c r="K43" i="82" s="1"/>
  <c r="H43" i="82"/>
  <c r="H67" i="82"/>
  <c r="H44" i="82"/>
  <c r="I46" i="82"/>
  <c r="J46" i="82"/>
  <c r="K46" i="82" s="1"/>
  <c r="L46" i="82" s="1"/>
  <c r="J90" i="82"/>
  <c r="K90" i="82" s="1"/>
  <c r="O90" i="82" s="1"/>
  <c r="H73" i="82"/>
  <c r="I90" i="82"/>
  <c r="J76" i="82"/>
  <c r="K76" i="82" s="1"/>
  <c r="N76" i="82" s="1"/>
  <c r="J38" i="82"/>
  <c r="K38" i="82" s="1"/>
  <c r="M38" i="82" s="1"/>
  <c r="I76" i="82"/>
  <c r="I38" i="82"/>
  <c r="H89" i="75"/>
  <c r="AC89" i="75"/>
  <c r="H86" i="75"/>
  <c r="AC86" i="75"/>
  <c r="H59" i="82"/>
  <c r="I62" i="82"/>
  <c r="I68" i="82"/>
  <c r="J41" i="82"/>
  <c r="K41" i="82" s="1"/>
  <c r="Q41" i="82" s="1"/>
  <c r="H41" i="82"/>
  <c r="H66" i="82"/>
  <c r="H51" i="82"/>
  <c r="I42" i="82"/>
  <c r="J42" i="82"/>
  <c r="K42" i="82" s="1"/>
  <c r="L42" i="82" s="1"/>
  <c r="I64" i="82"/>
  <c r="H61" i="82"/>
  <c r="J39" i="82"/>
  <c r="K39" i="82" s="1"/>
  <c r="Q39" i="82" s="1"/>
  <c r="I58" i="82"/>
  <c r="H79" i="82"/>
  <c r="I79" i="82"/>
  <c r="J36" i="82"/>
  <c r="K36" i="82" s="1"/>
  <c r="M36" i="82" s="1"/>
  <c r="I74" i="82"/>
  <c r="H74" i="82"/>
  <c r="I83" i="82"/>
  <c r="J83" i="82"/>
  <c r="K83" i="82" s="1"/>
  <c r="H83" i="82"/>
  <c r="H81" i="82"/>
  <c r="I81" i="82"/>
  <c r="I36" i="82"/>
  <c r="I69" i="82"/>
  <c r="H45" i="82"/>
  <c r="J45" i="82"/>
  <c r="K45" i="82" s="1"/>
  <c r="Q45" i="82" s="1"/>
  <c r="H80" i="82"/>
  <c r="J80" i="82"/>
  <c r="K80" i="82" s="1"/>
  <c r="I80" i="82"/>
  <c r="J44" i="82"/>
  <c r="K44" i="82" s="1"/>
  <c r="N44" i="82" s="1"/>
  <c r="H37" i="82"/>
  <c r="H63" i="82"/>
  <c r="J37" i="82"/>
  <c r="K37" i="82" s="1"/>
  <c r="M37" i="82" s="1"/>
  <c r="H91" i="82"/>
  <c r="J91" i="82"/>
  <c r="K91" i="82" s="1"/>
  <c r="I91" i="82"/>
  <c r="H57" i="82"/>
  <c r="H65" i="82"/>
  <c r="H75" i="82"/>
  <c r="T95" i="82"/>
  <c r="P46" i="82"/>
  <c r="L51" i="82"/>
  <c r="M51" i="82"/>
  <c r="N51" i="82"/>
  <c r="O51" i="82"/>
  <c r="P51" i="82"/>
  <c r="Q51" i="82"/>
  <c r="L43" i="82"/>
  <c r="M43" i="82"/>
  <c r="N43" i="82"/>
  <c r="O43" i="82"/>
  <c r="P43" i="82"/>
  <c r="Q43" i="82"/>
  <c r="L87" i="82"/>
  <c r="M87" i="82"/>
  <c r="N87" i="82"/>
  <c r="O87" i="82"/>
  <c r="P87" i="82"/>
  <c r="Q87" i="82"/>
  <c r="E88" i="75"/>
  <c r="T94" i="82"/>
  <c r="Q46" i="82" l="1"/>
  <c r="Q38" i="82"/>
  <c r="P38" i="82"/>
  <c r="O46" i="82"/>
  <c r="N46" i="82"/>
  <c r="L90" i="82"/>
  <c r="M46" i="82"/>
  <c r="L38" i="82"/>
  <c r="O38" i="82"/>
  <c r="N38" i="82"/>
  <c r="M76" i="82"/>
  <c r="N90" i="82"/>
  <c r="M90" i="82"/>
  <c r="Q90" i="82"/>
  <c r="P90" i="82"/>
  <c r="Q76" i="82"/>
  <c r="L76" i="82"/>
  <c r="P76" i="82"/>
  <c r="O76" i="82"/>
  <c r="H88" i="75"/>
  <c r="AC88" i="75"/>
  <c r="O41" i="82"/>
  <c r="N41" i="82"/>
  <c r="P41" i="82"/>
  <c r="M41" i="82"/>
  <c r="L41" i="82"/>
  <c r="L37" i="82"/>
  <c r="O42" i="82"/>
  <c r="Q42" i="82"/>
  <c r="N42" i="82"/>
  <c r="M42" i="82"/>
  <c r="P42" i="82"/>
  <c r="M39" i="82"/>
  <c r="P39" i="82"/>
  <c r="O39" i="82"/>
  <c r="N39" i="82"/>
  <c r="L39" i="82"/>
  <c r="O44" i="82"/>
  <c r="Q36" i="82"/>
  <c r="P36" i="82"/>
  <c r="M44" i="82"/>
  <c r="O36" i="82"/>
  <c r="N36" i="82"/>
  <c r="L36" i="82"/>
  <c r="O45" i="82"/>
  <c r="L44" i="82"/>
  <c r="P45" i="82"/>
  <c r="Q44" i="82"/>
  <c r="N45" i="82"/>
  <c r="Q37" i="82"/>
  <c r="M45" i="82"/>
  <c r="P37" i="82"/>
  <c r="L45" i="82"/>
  <c r="P44" i="82"/>
  <c r="O37" i="82"/>
  <c r="O83" i="82"/>
  <c r="N83" i="82"/>
  <c r="Q83" i="82"/>
  <c r="M83" i="82"/>
  <c r="L83" i="82"/>
  <c r="P83" i="82"/>
  <c r="N37" i="82"/>
  <c r="L91" i="82"/>
  <c r="M91" i="82"/>
  <c r="P91" i="82"/>
  <c r="Q91" i="82"/>
  <c r="N91" i="82"/>
  <c r="O91" i="82"/>
  <c r="P80" i="82"/>
  <c r="M80" i="82"/>
  <c r="Q80" i="82"/>
  <c r="L80" i="82"/>
  <c r="N80" i="82"/>
  <c r="O80" i="82"/>
  <c r="T87" i="82"/>
  <c r="T43" i="82"/>
  <c r="T51" i="82"/>
  <c r="T38" i="82" l="1"/>
  <c r="T46" i="82"/>
  <c r="T90" i="82"/>
  <c r="T76" i="82"/>
  <c r="T42" i="82"/>
  <c r="T41" i="82"/>
  <c r="T39" i="82"/>
  <c r="T36" i="82"/>
  <c r="T37" i="82"/>
  <c r="T44" i="82"/>
  <c r="T45" i="82"/>
  <c r="T80" i="82"/>
  <c r="T83" i="82"/>
  <c r="T91" i="82"/>
  <c r="C35" i="79"/>
  <c r="D39" i="80" s="1"/>
  <c r="D35" i="79"/>
  <c r="E39" i="80" s="1"/>
  <c r="E35" i="79"/>
  <c r="L35" i="79"/>
  <c r="R35" i="79"/>
  <c r="C36" i="79"/>
  <c r="D40" i="80" s="1"/>
  <c r="D36" i="79"/>
  <c r="E40" i="80" s="1"/>
  <c r="E36" i="79"/>
  <c r="L36" i="79"/>
  <c r="R36" i="79"/>
  <c r="C37" i="79"/>
  <c r="D41" i="80" s="1"/>
  <c r="D37" i="79"/>
  <c r="E41" i="80" s="1"/>
  <c r="E37" i="79"/>
  <c r="L37" i="79"/>
  <c r="R37" i="79"/>
  <c r="C38" i="79"/>
  <c r="D42" i="80" s="1"/>
  <c r="D38" i="79"/>
  <c r="E42" i="80" s="1"/>
  <c r="E38" i="79"/>
  <c r="L38" i="79"/>
  <c r="R38" i="79"/>
  <c r="C39" i="79"/>
  <c r="D43" i="80" s="1"/>
  <c r="D39" i="79"/>
  <c r="E43" i="80" s="1"/>
  <c r="E39" i="79"/>
  <c r="L39" i="79"/>
  <c r="R39" i="79"/>
  <c r="C40" i="79"/>
  <c r="D44" i="80" s="1"/>
  <c r="D40" i="79"/>
  <c r="E44" i="80" s="1"/>
  <c r="E40" i="79"/>
  <c r="L40" i="79"/>
  <c r="R40" i="79"/>
  <c r="C41" i="79"/>
  <c r="D45" i="80" s="1"/>
  <c r="D41" i="79"/>
  <c r="E45" i="80" s="1"/>
  <c r="E41" i="79"/>
  <c r="L41" i="79"/>
  <c r="R41" i="79"/>
  <c r="C42" i="79"/>
  <c r="D46" i="80" s="1"/>
  <c r="D42" i="79"/>
  <c r="E46" i="80" s="1"/>
  <c r="E42" i="79"/>
  <c r="L42" i="79"/>
  <c r="R42" i="79"/>
  <c r="C43" i="79"/>
  <c r="D47" i="80" s="1"/>
  <c r="D43" i="79"/>
  <c r="E47" i="80" s="1"/>
  <c r="E43" i="79"/>
  <c r="L43" i="79"/>
  <c r="R43" i="79"/>
  <c r="C44" i="79"/>
  <c r="D48" i="80" s="1"/>
  <c r="D44" i="79"/>
  <c r="E48" i="80" s="1"/>
  <c r="E44" i="79"/>
  <c r="L44" i="79"/>
  <c r="R44" i="79"/>
  <c r="C45" i="79"/>
  <c r="D49" i="80" s="1"/>
  <c r="D45" i="79"/>
  <c r="E49" i="80" s="1"/>
  <c r="E45" i="79"/>
  <c r="L45" i="79"/>
  <c r="R45" i="79"/>
  <c r="C46" i="79"/>
  <c r="D50" i="80" s="1"/>
  <c r="D46" i="79"/>
  <c r="E50" i="80" s="1"/>
  <c r="E46" i="79"/>
  <c r="L46" i="79"/>
  <c r="R46" i="79"/>
  <c r="C47" i="79"/>
  <c r="D51" i="80" s="1"/>
  <c r="D47" i="79"/>
  <c r="E51" i="80" s="1"/>
  <c r="E47" i="79"/>
  <c r="L47" i="79"/>
  <c r="R47" i="79"/>
  <c r="C48" i="79"/>
  <c r="D52" i="80" s="1"/>
  <c r="D48" i="79"/>
  <c r="E52" i="80" s="1"/>
  <c r="E48" i="79"/>
  <c r="L48" i="79"/>
  <c r="R48" i="79"/>
  <c r="C49" i="79"/>
  <c r="D53" i="80" s="1"/>
  <c r="D49" i="79"/>
  <c r="E53" i="80" s="1"/>
  <c r="E49" i="79"/>
  <c r="L49" i="79"/>
  <c r="R49" i="79"/>
  <c r="C50" i="79"/>
  <c r="D54" i="80" s="1"/>
  <c r="D50" i="79"/>
  <c r="E54" i="80" s="1"/>
  <c r="E50" i="79"/>
  <c r="L50" i="79"/>
  <c r="R50" i="79"/>
  <c r="R50" i="81" s="1"/>
  <c r="C51" i="79"/>
  <c r="D55" i="80" s="1"/>
  <c r="D51" i="79"/>
  <c r="E55" i="80" s="1"/>
  <c r="E51" i="79"/>
  <c r="L51" i="79"/>
  <c r="R51" i="79"/>
  <c r="C52" i="79"/>
  <c r="D56" i="80" s="1"/>
  <c r="D52" i="79"/>
  <c r="E56" i="80" s="1"/>
  <c r="E52" i="79"/>
  <c r="L52" i="79"/>
  <c r="R52" i="79"/>
  <c r="C53" i="79"/>
  <c r="D57" i="80" s="1"/>
  <c r="D53" i="79"/>
  <c r="E57" i="80" s="1"/>
  <c r="E53" i="79"/>
  <c r="L53" i="79"/>
  <c r="R53" i="79"/>
  <c r="C54" i="79"/>
  <c r="D58" i="80" s="1"/>
  <c r="D54" i="79"/>
  <c r="E58" i="80" s="1"/>
  <c r="E54" i="79"/>
  <c r="L54" i="79"/>
  <c r="R54" i="79"/>
  <c r="C55" i="79"/>
  <c r="D59" i="80" s="1"/>
  <c r="D55" i="79"/>
  <c r="E59" i="80" s="1"/>
  <c r="E55" i="79"/>
  <c r="L55" i="79"/>
  <c r="R55" i="79"/>
  <c r="C56" i="79"/>
  <c r="D60" i="80" s="1"/>
  <c r="D56" i="79"/>
  <c r="E60" i="80" s="1"/>
  <c r="E56" i="79"/>
  <c r="L56" i="79"/>
  <c r="R56" i="79"/>
  <c r="C57" i="79"/>
  <c r="D61" i="80" s="1"/>
  <c r="D57" i="79"/>
  <c r="E61" i="80" s="1"/>
  <c r="E57" i="79"/>
  <c r="L57" i="79"/>
  <c r="R57" i="79"/>
  <c r="C58" i="79"/>
  <c r="D62" i="80" s="1"/>
  <c r="D58" i="79"/>
  <c r="E62" i="80" s="1"/>
  <c r="E58" i="79"/>
  <c r="L58" i="79"/>
  <c r="R58" i="79"/>
  <c r="C59" i="79"/>
  <c r="D63" i="80" s="1"/>
  <c r="D59" i="79"/>
  <c r="E63" i="80" s="1"/>
  <c r="E59" i="79"/>
  <c r="L59" i="79"/>
  <c r="R59" i="79"/>
  <c r="C60" i="79"/>
  <c r="D64" i="80" s="1"/>
  <c r="D60" i="79"/>
  <c r="E64" i="80" s="1"/>
  <c r="E60" i="79"/>
  <c r="L60" i="79"/>
  <c r="R60" i="79"/>
  <c r="C61" i="79"/>
  <c r="D65" i="80" s="1"/>
  <c r="D61" i="79"/>
  <c r="E65" i="80" s="1"/>
  <c r="E61" i="79"/>
  <c r="L61" i="79"/>
  <c r="R61" i="79"/>
  <c r="C62" i="79"/>
  <c r="D66" i="80" s="1"/>
  <c r="D62" i="79"/>
  <c r="E66" i="80" s="1"/>
  <c r="E62" i="79"/>
  <c r="L62" i="79"/>
  <c r="R62" i="79"/>
  <c r="C63" i="79"/>
  <c r="D67" i="80" s="1"/>
  <c r="D63" i="79"/>
  <c r="E67" i="80" s="1"/>
  <c r="E63" i="79"/>
  <c r="L63" i="79"/>
  <c r="R63" i="79"/>
  <c r="C64" i="79"/>
  <c r="D68" i="80" s="1"/>
  <c r="D64" i="79"/>
  <c r="E68" i="80" s="1"/>
  <c r="E64" i="79"/>
  <c r="L64" i="79"/>
  <c r="R64" i="79"/>
  <c r="C65" i="79"/>
  <c r="D69" i="80" s="1"/>
  <c r="D65" i="79"/>
  <c r="E69" i="80" s="1"/>
  <c r="E65" i="79"/>
  <c r="L65" i="79"/>
  <c r="R65" i="79"/>
  <c r="C66" i="79"/>
  <c r="D70" i="80" s="1"/>
  <c r="D66" i="79"/>
  <c r="E70" i="80" s="1"/>
  <c r="E66" i="79"/>
  <c r="L66" i="79"/>
  <c r="R66" i="79"/>
  <c r="C67" i="79"/>
  <c r="D71" i="80" s="1"/>
  <c r="D67" i="79"/>
  <c r="E71" i="80" s="1"/>
  <c r="E67" i="79"/>
  <c r="L67" i="79"/>
  <c r="R67" i="79"/>
  <c r="C68" i="79"/>
  <c r="D72" i="80" s="1"/>
  <c r="D68" i="79"/>
  <c r="E72" i="80" s="1"/>
  <c r="E68" i="79"/>
  <c r="L68" i="79"/>
  <c r="R68" i="79"/>
  <c r="C69" i="79"/>
  <c r="D73" i="80" s="1"/>
  <c r="D69" i="79"/>
  <c r="E73" i="80" s="1"/>
  <c r="E69" i="79"/>
  <c r="L69" i="79"/>
  <c r="R69" i="79"/>
  <c r="C70" i="79"/>
  <c r="D74" i="80" s="1"/>
  <c r="D70" i="79"/>
  <c r="E74" i="80" s="1"/>
  <c r="E70" i="79"/>
  <c r="L70" i="79"/>
  <c r="R70" i="79"/>
  <c r="C71" i="79"/>
  <c r="D75" i="80" s="1"/>
  <c r="D71" i="79"/>
  <c r="E75" i="80" s="1"/>
  <c r="E71" i="79"/>
  <c r="L71" i="79"/>
  <c r="R71" i="79"/>
  <c r="C72" i="79"/>
  <c r="D76" i="80" s="1"/>
  <c r="D72" i="79"/>
  <c r="E76" i="80" s="1"/>
  <c r="E72" i="79"/>
  <c r="L72" i="79"/>
  <c r="R72" i="79"/>
  <c r="C73" i="79"/>
  <c r="D77" i="80" s="1"/>
  <c r="D73" i="79"/>
  <c r="E77" i="80" s="1"/>
  <c r="E73" i="79"/>
  <c r="L73" i="79"/>
  <c r="R73" i="79"/>
  <c r="C74" i="79"/>
  <c r="D78" i="80" s="1"/>
  <c r="D74" i="79"/>
  <c r="E78" i="80" s="1"/>
  <c r="E74" i="79"/>
  <c r="L74" i="79"/>
  <c r="R74" i="79"/>
  <c r="C75" i="79"/>
  <c r="D79" i="80" s="1"/>
  <c r="D75" i="79"/>
  <c r="E79" i="80" s="1"/>
  <c r="E75" i="79"/>
  <c r="L75" i="79"/>
  <c r="R75" i="79"/>
  <c r="D80" i="80"/>
  <c r="C76" i="81" s="1"/>
  <c r="D76" i="79"/>
  <c r="E80" i="80" s="1"/>
  <c r="E76" i="79"/>
  <c r="L76" i="79"/>
  <c r="R76" i="79"/>
  <c r="D81" i="80"/>
  <c r="D77" i="79"/>
  <c r="E81" i="80" s="1"/>
  <c r="E77" i="79"/>
  <c r="L77" i="79"/>
  <c r="R77" i="79"/>
  <c r="D82" i="80"/>
  <c r="D78" i="79"/>
  <c r="E82" i="80" s="1"/>
  <c r="E78" i="79"/>
  <c r="L78" i="79"/>
  <c r="R78" i="79"/>
  <c r="D83" i="80"/>
  <c r="D79" i="79"/>
  <c r="E83" i="80" s="1"/>
  <c r="E79" i="79"/>
  <c r="L79" i="79"/>
  <c r="R79" i="79"/>
  <c r="D84" i="80"/>
  <c r="D80" i="79"/>
  <c r="E84" i="80" s="1"/>
  <c r="E80" i="79"/>
  <c r="L80" i="79"/>
  <c r="R80" i="79"/>
  <c r="D85" i="80"/>
  <c r="D81" i="79"/>
  <c r="E85" i="80" s="1"/>
  <c r="E81" i="79"/>
  <c r="L81" i="79"/>
  <c r="R81" i="79"/>
  <c r="D86" i="80"/>
  <c r="D82" i="79"/>
  <c r="E86" i="80" s="1"/>
  <c r="E82" i="79"/>
  <c r="L82" i="79"/>
  <c r="R82" i="79"/>
  <c r="D87" i="80"/>
  <c r="C83" i="81" s="1"/>
  <c r="D83" i="79"/>
  <c r="E87" i="80" s="1"/>
  <c r="D83" i="81" s="1"/>
  <c r="E83" i="79"/>
  <c r="L83" i="79"/>
  <c r="R83" i="79"/>
  <c r="D88" i="80"/>
  <c r="C84" i="81" s="1"/>
  <c r="D84" i="79"/>
  <c r="E88" i="80" s="1"/>
  <c r="D84" i="81" s="1"/>
  <c r="E84" i="79"/>
  <c r="L84" i="79"/>
  <c r="R84" i="79"/>
  <c r="R84" i="81" s="1"/>
  <c r="C85" i="79"/>
  <c r="D89" i="80" s="1"/>
  <c r="C85" i="81" s="1"/>
  <c r="R85" i="79"/>
  <c r="C86" i="79"/>
  <c r="D90" i="80" s="1"/>
  <c r="C86" i="81" s="1"/>
  <c r="C87" i="79"/>
  <c r="D91" i="80" s="1"/>
  <c r="C87" i="81" s="1"/>
  <c r="S37" i="81" l="1"/>
  <c r="T37" i="81" s="1"/>
  <c r="S35" i="81"/>
  <c r="T35" i="81" s="1"/>
  <c r="S85" i="81"/>
  <c r="T85" i="81" s="1"/>
  <c r="S75" i="81"/>
  <c r="S36" i="81"/>
  <c r="T36" i="81" s="1"/>
  <c r="S83" i="81"/>
  <c r="T83" i="81" s="1"/>
  <c r="S81" i="81"/>
  <c r="E80" i="81"/>
  <c r="E80" i="55"/>
  <c r="S77" i="81"/>
  <c r="T77" i="81" s="1"/>
  <c r="E76" i="81"/>
  <c r="E76" i="55"/>
  <c r="E84" i="81"/>
  <c r="E84" i="55"/>
  <c r="E82" i="55"/>
  <c r="E82" i="81"/>
  <c r="S79" i="81"/>
  <c r="E78" i="55"/>
  <c r="E78" i="82" s="1"/>
  <c r="E78" i="81"/>
  <c r="S84" i="81"/>
  <c r="E83" i="81"/>
  <c r="E83" i="55"/>
  <c r="S82" i="81"/>
  <c r="T82" i="81" s="1"/>
  <c r="E81" i="55"/>
  <c r="E81" i="81"/>
  <c r="S80" i="81"/>
  <c r="T80" i="81" s="1"/>
  <c r="E79" i="81"/>
  <c r="E79" i="55"/>
  <c r="S78" i="81"/>
  <c r="T78" i="81" s="1"/>
  <c r="E77" i="55"/>
  <c r="E77" i="81"/>
  <c r="S76" i="81"/>
  <c r="T76" i="81" s="1"/>
  <c r="E75" i="81"/>
  <c r="E75" i="55"/>
  <c r="S74" i="81"/>
  <c r="E73" i="55"/>
  <c r="E73" i="81"/>
  <c r="S72" i="81"/>
  <c r="E71" i="81"/>
  <c r="E71" i="55"/>
  <c r="S70" i="81"/>
  <c r="E69" i="55"/>
  <c r="E69" i="81"/>
  <c r="S68" i="81"/>
  <c r="E67" i="81"/>
  <c r="E67" i="55"/>
  <c r="S66" i="81"/>
  <c r="E65" i="55"/>
  <c r="E65" i="81"/>
  <c r="S64" i="81"/>
  <c r="E63" i="81"/>
  <c r="E63" i="55"/>
  <c r="S62" i="81"/>
  <c r="E61" i="55"/>
  <c r="E61" i="81"/>
  <c r="S60" i="81"/>
  <c r="T60" i="81" s="1"/>
  <c r="E59" i="81"/>
  <c r="E59" i="55"/>
  <c r="S58" i="81"/>
  <c r="E57" i="55"/>
  <c r="E57" i="81"/>
  <c r="S56" i="81"/>
  <c r="E55" i="55"/>
  <c r="E55" i="82" s="1"/>
  <c r="E55" i="81"/>
  <c r="S54" i="81"/>
  <c r="T54" i="81" s="1"/>
  <c r="E53" i="55"/>
  <c r="E53" i="82" s="1"/>
  <c r="E53" i="81"/>
  <c r="S52" i="81"/>
  <c r="T52" i="81" s="1"/>
  <c r="E51" i="81"/>
  <c r="E51" i="55"/>
  <c r="S50" i="81"/>
  <c r="T50" i="81" s="1"/>
  <c r="E49" i="81"/>
  <c r="E49" i="55"/>
  <c r="E49" i="82" s="1"/>
  <c r="S48" i="81"/>
  <c r="T48" i="81" s="1"/>
  <c r="E47" i="81"/>
  <c r="E47" i="55"/>
  <c r="S46" i="81"/>
  <c r="T46" i="81" s="1"/>
  <c r="E45" i="81"/>
  <c r="E45" i="55"/>
  <c r="S44" i="81"/>
  <c r="T44" i="81" s="1"/>
  <c r="E43" i="81"/>
  <c r="E43" i="55"/>
  <c r="S42" i="81"/>
  <c r="T42" i="81" s="1"/>
  <c r="E41" i="55"/>
  <c r="E41" i="81"/>
  <c r="S40" i="81"/>
  <c r="T40" i="81" s="1"/>
  <c r="E39" i="81"/>
  <c r="E39" i="55"/>
  <c r="S38" i="81"/>
  <c r="T38" i="81" s="1"/>
  <c r="E37" i="55"/>
  <c r="E37" i="81"/>
  <c r="E35" i="81"/>
  <c r="E35" i="55"/>
  <c r="E74" i="55"/>
  <c r="E74" i="81"/>
  <c r="S73" i="81"/>
  <c r="E72" i="81"/>
  <c r="E72" i="55"/>
  <c r="S71" i="81"/>
  <c r="E70" i="55"/>
  <c r="E70" i="81"/>
  <c r="S69" i="81"/>
  <c r="E68" i="81"/>
  <c r="E68" i="55"/>
  <c r="S67" i="81"/>
  <c r="E66" i="55"/>
  <c r="E66" i="81"/>
  <c r="S65" i="81"/>
  <c r="E64" i="81"/>
  <c r="E64" i="55"/>
  <c r="S63" i="81"/>
  <c r="E62" i="55"/>
  <c r="E62" i="81"/>
  <c r="S61" i="81"/>
  <c r="E60" i="81"/>
  <c r="E60" i="55"/>
  <c r="E60" i="82" s="1"/>
  <c r="S59" i="81"/>
  <c r="E58" i="55"/>
  <c r="E58" i="81"/>
  <c r="S57" i="81"/>
  <c r="E56" i="81"/>
  <c r="E56" i="55"/>
  <c r="S55" i="81"/>
  <c r="T55" i="81" s="1"/>
  <c r="E54" i="55"/>
  <c r="E54" i="82" s="1"/>
  <c r="E54" i="81"/>
  <c r="S53" i="81"/>
  <c r="T53" i="81" s="1"/>
  <c r="E52" i="81"/>
  <c r="E52" i="55"/>
  <c r="E52" i="82" s="1"/>
  <c r="S51" i="81"/>
  <c r="T51" i="81" s="1"/>
  <c r="E50" i="55"/>
  <c r="E50" i="82" s="1"/>
  <c r="E50" i="81"/>
  <c r="S49" i="81"/>
  <c r="T49" i="81" s="1"/>
  <c r="E48" i="55"/>
  <c r="E48" i="81"/>
  <c r="S47" i="81"/>
  <c r="T47" i="81" s="1"/>
  <c r="E46" i="81"/>
  <c r="E46" i="55"/>
  <c r="S45" i="81"/>
  <c r="T45" i="81" s="1"/>
  <c r="E44" i="55"/>
  <c r="E44" i="81"/>
  <c r="S43" i="81"/>
  <c r="T43" i="81" s="1"/>
  <c r="E42" i="81"/>
  <c r="E42" i="55"/>
  <c r="S41" i="81"/>
  <c r="T41" i="81" s="1"/>
  <c r="E40" i="55"/>
  <c r="E40" i="82" s="1"/>
  <c r="E40" i="81"/>
  <c r="S39" i="81"/>
  <c r="T39" i="81" s="1"/>
  <c r="E38" i="81"/>
  <c r="E38" i="55"/>
  <c r="E36" i="55"/>
  <c r="E36" i="81"/>
  <c r="X93" i="55"/>
  <c r="C93" i="55"/>
  <c r="C92" i="55"/>
  <c r="C92" i="82" s="1"/>
  <c r="X91" i="55"/>
  <c r="D91" i="75" s="1"/>
  <c r="C91" i="55"/>
  <c r="C90" i="55"/>
  <c r="C89" i="55"/>
  <c r="C89" i="82" s="1"/>
  <c r="C88" i="55"/>
  <c r="C88" i="82" s="1"/>
  <c r="C87" i="55"/>
  <c r="C86" i="55"/>
  <c r="C86" i="82" s="1"/>
  <c r="C85" i="55"/>
  <c r="C85" i="82" s="1"/>
  <c r="X84" i="55"/>
  <c r="D84" i="75" s="1"/>
  <c r="D84" i="82" s="1"/>
  <c r="H84" i="82" s="1"/>
  <c r="C84" i="55"/>
  <c r="C83" i="55"/>
  <c r="D82" i="81"/>
  <c r="C82" i="55"/>
  <c r="C82" i="81"/>
  <c r="D81" i="81"/>
  <c r="C81" i="55"/>
  <c r="C81" i="81"/>
  <c r="D80" i="81"/>
  <c r="C80" i="55"/>
  <c r="C80" i="81"/>
  <c r="D79" i="81"/>
  <c r="C79" i="55"/>
  <c r="C79" i="81"/>
  <c r="D78" i="81"/>
  <c r="C78" i="55"/>
  <c r="C78" i="82" s="1"/>
  <c r="C78" i="81"/>
  <c r="D77" i="81"/>
  <c r="C77" i="55"/>
  <c r="C77" i="81"/>
  <c r="D76" i="81"/>
  <c r="C76" i="55"/>
  <c r="X75" i="55"/>
  <c r="D75" i="75" s="1"/>
  <c r="D75" i="81"/>
  <c r="C75" i="55"/>
  <c r="C75" i="81"/>
  <c r="D74" i="81"/>
  <c r="C74" i="55"/>
  <c r="C74" i="81"/>
  <c r="D73" i="81"/>
  <c r="C73" i="55"/>
  <c r="C73" i="81"/>
  <c r="D72" i="81"/>
  <c r="C72" i="55"/>
  <c r="C72" i="81"/>
  <c r="D71" i="81"/>
  <c r="C71" i="55"/>
  <c r="C71" i="81"/>
  <c r="D70" i="81"/>
  <c r="C70" i="55"/>
  <c r="C70" i="81"/>
  <c r="D69" i="81"/>
  <c r="C69" i="55"/>
  <c r="C69" i="81"/>
  <c r="D68" i="81"/>
  <c r="C68" i="55"/>
  <c r="C68" i="81"/>
  <c r="D67" i="81"/>
  <c r="C67" i="55"/>
  <c r="C67" i="81"/>
  <c r="D66" i="81"/>
  <c r="C66" i="55"/>
  <c r="C66" i="81"/>
  <c r="D65" i="81"/>
  <c r="C65" i="55"/>
  <c r="C65" i="81"/>
  <c r="D64" i="81"/>
  <c r="C64" i="55"/>
  <c r="C64" i="81"/>
  <c r="D63" i="81"/>
  <c r="C63" i="55"/>
  <c r="C63" i="81"/>
  <c r="D62" i="81"/>
  <c r="C62" i="55"/>
  <c r="C62" i="81"/>
  <c r="D61" i="81"/>
  <c r="C61" i="55"/>
  <c r="C61" i="81"/>
  <c r="D60" i="81"/>
  <c r="C60" i="55"/>
  <c r="C60" i="82" s="1"/>
  <c r="C60" i="81"/>
  <c r="D59" i="81"/>
  <c r="C59" i="55"/>
  <c r="C59" i="81"/>
  <c r="D58" i="81"/>
  <c r="C58" i="55"/>
  <c r="C58" i="81"/>
  <c r="D57" i="81"/>
  <c r="C57" i="55"/>
  <c r="C57" i="81"/>
  <c r="D56" i="81"/>
  <c r="C56" i="55"/>
  <c r="C56" i="81"/>
  <c r="D55" i="81"/>
  <c r="C55" i="55"/>
  <c r="C55" i="81"/>
  <c r="D54" i="81"/>
  <c r="C54" i="55"/>
  <c r="C54" i="81"/>
  <c r="D53" i="81"/>
  <c r="C53" i="55"/>
  <c r="C53" i="81"/>
  <c r="D52" i="81"/>
  <c r="C52" i="55"/>
  <c r="C52" i="81"/>
  <c r="D51" i="81"/>
  <c r="C51" i="55"/>
  <c r="C51" i="81"/>
  <c r="D50" i="81"/>
  <c r="C50" i="55"/>
  <c r="C50" i="81"/>
  <c r="D49" i="81"/>
  <c r="C49" i="55"/>
  <c r="C49" i="81"/>
  <c r="D48" i="81"/>
  <c r="C48" i="55"/>
  <c r="C48" i="81"/>
  <c r="D47" i="81"/>
  <c r="C47" i="55"/>
  <c r="C47" i="81"/>
  <c r="D46" i="81"/>
  <c r="C46" i="55"/>
  <c r="C46" i="81"/>
  <c r="D45" i="81"/>
  <c r="C45" i="55"/>
  <c r="C45" i="81"/>
  <c r="D44" i="81"/>
  <c r="C44" i="55"/>
  <c r="C44" i="81"/>
  <c r="D43" i="81"/>
  <c r="C43" i="55"/>
  <c r="C43" i="81"/>
  <c r="D42" i="81"/>
  <c r="C42" i="55"/>
  <c r="C42" i="81"/>
  <c r="D41" i="81"/>
  <c r="C41" i="55"/>
  <c r="C41" i="81"/>
  <c r="D40" i="81"/>
  <c r="C40" i="55"/>
  <c r="C40" i="81"/>
  <c r="D39" i="81"/>
  <c r="C39" i="55"/>
  <c r="C39" i="81"/>
  <c r="D38" i="81"/>
  <c r="C38" i="55"/>
  <c r="C38" i="81"/>
  <c r="D37" i="81"/>
  <c r="C37" i="55"/>
  <c r="C37" i="81"/>
  <c r="D36" i="81"/>
  <c r="C36" i="55"/>
  <c r="C36" i="81"/>
  <c r="D35" i="81"/>
  <c r="C35" i="55"/>
  <c r="C35" i="81"/>
  <c r="AA6" i="75"/>
  <c r="AB6" i="75"/>
  <c r="AC6" i="75"/>
  <c r="AA7" i="75"/>
  <c r="AB7" i="75"/>
  <c r="AC7" i="75"/>
  <c r="AA8" i="75"/>
  <c r="AB8" i="75"/>
  <c r="AC8" i="75"/>
  <c r="AA9" i="75"/>
  <c r="AB9" i="75"/>
  <c r="AC9" i="75"/>
  <c r="AA10" i="75"/>
  <c r="AB10" i="75"/>
  <c r="AC10" i="75"/>
  <c r="AA11" i="75"/>
  <c r="AB11" i="75"/>
  <c r="AC11" i="75"/>
  <c r="AA12" i="75"/>
  <c r="AB12" i="75"/>
  <c r="AC12" i="75"/>
  <c r="AA13" i="75"/>
  <c r="AB13" i="75"/>
  <c r="AC13" i="75"/>
  <c r="AA14" i="75"/>
  <c r="AB14" i="75"/>
  <c r="AC14" i="75"/>
  <c r="AA15" i="75"/>
  <c r="AB15" i="75"/>
  <c r="AC15" i="75"/>
  <c r="AA16" i="75"/>
  <c r="AB16" i="75"/>
  <c r="AC16" i="75"/>
  <c r="AA17" i="75"/>
  <c r="AB17" i="75"/>
  <c r="AC17" i="75"/>
  <c r="AA34" i="75"/>
  <c r="AB34" i="75"/>
  <c r="AC34" i="75"/>
  <c r="I84" i="82" l="1"/>
  <c r="C73" i="82"/>
  <c r="W73" i="55"/>
  <c r="C73" i="75" s="1"/>
  <c r="G73" i="75" s="1"/>
  <c r="C81" i="82"/>
  <c r="W81" i="55"/>
  <c r="C81" i="75" s="1"/>
  <c r="G81" i="75" s="1"/>
  <c r="W63" i="55"/>
  <c r="C63" i="75" s="1"/>
  <c r="G63" i="75" s="1"/>
  <c r="C63" i="82"/>
  <c r="W71" i="55"/>
  <c r="C71" i="75" s="1"/>
  <c r="G71" i="75" s="1"/>
  <c r="C71" i="82"/>
  <c r="C79" i="82"/>
  <c r="W79" i="55"/>
  <c r="C79" i="75" s="1"/>
  <c r="G79" i="75" s="1"/>
  <c r="W87" i="55"/>
  <c r="C87" i="75" s="1"/>
  <c r="G87" i="75" s="1"/>
  <c r="C87" i="82"/>
  <c r="Y62" i="55"/>
  <c r="E62" i="75" s="1"/>
  <c r="H62" i="75" s="1"/>
  <c r="E62" i="82"/>
  <c r="E68" i="82"/>
  <c r="Y68" i="55"/>
  <c r="E68" i="75" s="1"/>
  <c r="H68" i="75" s="1"/>
  <c r="Y65" i="55"/>
  <c r="E65" i="75" s="1"/>
  <c r="H65" i="75" s="1"/>
  <c r="E65" i="82"/>
  <c r="E71" i="82"/>
  <c r="Y71" i="55"/>
  <c r="E71" i="75" s="1"/>
  <c r="H71" i="75" s="1"/>
  <c r="Y81" i="55"/>
  <c r="E81" i="75" s="1"/>
  <c r="H81" i="75" s="1"/>
  <c r="E81" i="82"/>
  <c r="W66" i="55"/>
  <c r="C66" i="75" s="1"/>
  <c r="G66" i="75" s="1"/>
  <c r="C66" i="82"/>
  <c r="E58" i="82"/>
  <c r="Y58" i="55"/>
  <c r="E58" i="75" s="1"/>
  <c r="H58" i="75" s="1"/>
  <c r="E64" i="82"/>
  <c r="Y64" i="55"/>
  <c r="E64" i="75" s="1"/>
  <c r="H64" i="75" s="1"/>
  <c r="Y74" i="55"/>
  <c r="E74" i="75" s="1"/>
  <c r="H74" i="75" s="1"/>
  <c r="E74" i="82"/>
  <c r="E61" i="82"/>
  <c r="Y61" i="55"/>
  <c r="E61" i="75" s="1"/>
  <c r="H61" i="75" s="1"/>
  <c r="Y67" i="55"/>
  <c r="E67" i="75" s="1"/>
  <c r="H67" i="75" s="1"/>
  <c r="E67" i="82"/>
  <c r="Y84" i="55"/>
  <c r="E84" i="75" s="1"/>
  <c r="H84" i="75" s="1"/>
  <c r="E84" i="82"/>
  <c r="C64" i="82"/>
  <c r="W64" i="55"/>
  <c r="C64" i="75" s="1"/>
  <c r="G64" i="75" s="1"/>
  <c r="W72" i="55"/>
  <c r="C72" i="75" s="1"/>
  <c r="G72" i="75" s="1"/>
  <c r="C72" i="82"/>
  <c r="W69" i="55"/>
  <c r="C69" i="75" s="1"/>
  <c r="G69" i="75" s="1"/>
  <c r="C69" i="82"/>
  <c r="W90" i="55"/>
  <c r="C90" i="75" s="1"/>
  <c r="G90" i="75" s="1"/>
  <c r="C90" i="82"/>
  <c r="C59" i="82"/>
  <c r="W59" i="55"/>
  <c r="C59" i="75" s="1"/>
  <c r="G59" i="75" s="1"/>
  <c r="C67" i="82"/>
  <c r="W67" i="55"/>
  <c r="C67" i="75" s="1"/>
  <c r="G67" i="75" s="1"/>
  <c r="W75" i="55"/>
  <c r="C75" i="75" s="1"/>
  <c r="G75" i="75" s="1"/>
  <c r="C75" i="82"/>
  <c r="W84" i="55"/>
  <c r="C84" i="75" s="1"/>
  <c r="G84" i="75" s="1"/>
  <c r="C84" i="82"/>
  <c r="W91" i="55"/>
  <c r="C91" i="75" s="1"/>
  <c r="G91" i="75" s="1"/>
  <c r="C91" i="82"/>
  <c r="Y70" i="55"/>
  <c r="E70" i="75" s="1"/>
  <c r="H70" i="75" s="1"/>
  <c r="E70" i="82"/>
  <c r="E57" i="82"/>
  <c r="Y57" i="55"/>
  <c r="E57" i="75" s="1"/>
  <c r="H57" i="75" s="1"/>
  <c r="E63" i="82"/>
  <c r="Y63" i="55"/>
  <c r="E63" i="75" s="1"/>
  <c r="H63" i="75" s="1"/>
  <c r="Y73" i="55"/>
  <c r="E73" i="75" s="1"/>
  <c r="H73" i="75" s="1"/>
  <c r="E73" i="82"/>
  <c r="Y79" i="55"/>
  <c r="E79" i="75" s="1"/>
  <c r="H79" i="75" s="1"/>
  <c r="E79" i="82"/>
  <c r="W74" i="55"/>
  <c r="C74" i="75" s="1"/>
  <c r="G74" i="75" s="1"/>
  <c r="C74" i="82"/>
  <c r="C61" i="82"/>
  <c r="W61" i="55"/>
  <c r="C61" i="75" s="1"/>
  <c r="G61" i="75" s="1"/>
  <c r="C56" i="82"/>
  <c r="W56" i="55"/>
  <c r="C56" i="75" s="1"/>
  <c r="G56" i="75" s="1"/>
  <c r="C62" i="82"/>
  <c r="W62" i="55"/>
  <c r="C62" i="75" s="1"/>
  <c r="G62" i="75" s="1"/>
  <c r="C70" i="82"/>
  <c r="W70" i="55"/>
  <c r="C70" i="75" s="1"/>
  <c r="G70" i="75" s="1"/>
  <c r="W57" i="55"/>
  <c r="C57" i="75" s="1"/>
  <c r="G57" i="75" s="1"/>
  <c r="C57" i="82"/>
  <c r="W65" i="55"/>
  <c r="C65" i="75" s="1"/>
  <c r="G65" i="75" s="1"/>
  <c r="C65" i="82"/>
  <c r="E56" i="82"/>
  <c r="Y56" i="55"/>
  <c r="E56" i="75" s="1"/>
  <c r="H56" i="75" s="1"/>
  <c r="E66" i="82"/>
  <c r="Y66" i="55"/>
  <c r="E66" i="75" s="1"/>
  <c r="H66" i="75" s="1"/>
  <c r="E72" i="82"/>
  <c r="Y72" i="55"/>
  <c r="E72" i="75" s="1"/>
  <c r="H72" i="75" s="1"/>
  <c r="E59" i="82"/>
  <c r="Y59" i="55"/>
  <c r="E59" i="75" s="1"/>
  <c r="H59" i="75" s="1"/>
  <c r="Y69" i="55"/>
  <c r="E69" i="75" s="1"/>
  <c r="H69" i="75" s="1"/>
  <c r="E69" i="82"/>
  <c r="E75" i="82"/>
  <c r="Y75" i="55"/>
  <c r="E75" i="75" s="1"/>
  <c r="H75" i="75" s="1"/>
  <c r="C58" i="82"/>
  <c r="W58" i="55"/>
  <c r="C58" i="75" s="1"/>
  <c r="G58" i="75" s="1"/>
  <c r="W68" i="55"/>
  <c r="C68" i="75" s="1"/>
  <c r="G68" i="75" s="1"/>
  <c r="C68" i="82"/>
  <c r="W93" i="55"/>
  <c r="C93" i="75" s="1"/>
  <c r="G93" i="75" s="1"/>
  <c r="C93" i="82"/>
  <c r="T57" i="81"/>
  <c r="J57" i="82"/>
  <c r="K57" i="82" s="1"/>
  <c r="T73" i="81"/>
  <c r="J73" i="82"/>
  <c r="K73" i="82" s="1"/>
  <c r="T63" i="81"/>
  <c r="J63" i="82"/>
  <c r="K63" i="82" s="1"/>
  <c r="T66" i="81"/>
  <c r="J66" i="82"/>
  <c r="K66" i="82" s="1"/>
  <c r="T81" i="81"/>
  <c r="J81" i="82"/>
  <c r="K81" i="82" s="1"/>
  <c r="T69" i="81"/>
  <c r="J69" i="82"/>
  <c r="K69" i="82" s="1"/>
  <c r="T56" i="81"/>
  <c r="J56" i="82"/>
  <c r="K56" i="82" s="1"/>
  <c r="T72" i="81"/>
  <c r="J72" i="82"/>
  <c r="K72" i="82" s="1"/>
  <c r="T59" i="81"/>
  <c r="J59" i="82"/>
  <c r="K59" i="82" s="1"/>
  <c r="T62" i="81"/>
  <c r="J62" i="82"/>
  <c r="K62" i="82" s="1"/>
  <c r="T65" i="81"/>
  <c r="J65" i="82"/>
  <c r="K65" i="82" s="1"/>
  <c r="T68" i="81"/>
  <c r="J68" i="82"/>
  <c r="K68" i="82" s="1"/>
  <c r="T84" i="81"/>
  <c r="J84" i="82"/>
  <c r="K84" i="82" s="1"/>
  <c r="T75" i="81"/>
  <c r="J75" i="82"/>
  <c r="K75" i="82" s="1"/>
  <c r="T71" i="81"/>
  <c r="J71" i="82"/>
  <c r="K71" i="82" s="1"/>
  <c r="T58" i="81"/>
  <c r="J58" i="82"/>
  <c r="K58" i="82" s="1"/>
  <c r="T74" i="81"/>
  <c r="J74" i="82"/>
  <c r="K74" i="82" s="1"/>
  <c r="T61" i="81"/>
  <c r="J61" i="82"/>
  <c r="K61" i="82" s="1"/>
  <c r="T64" i="81"/>
  <c r="J64" i="82"/>
  <c r="K64" i="82" s="1"/>
  <c r="T67" i="81"/>
  <c r="J67" i="82"/>
  <c r="K67" i="82" s="1"/>
  <c r="T70" i="81"/>
  <c r="J70" i="82"/>
  <c r="K70" i="82" s="1"/>
  <c r="T79" i="81"/>
  <c r="J79" i="82"/>
  <c r="K79" i="82" s="1"/>
  <c r="X82" i="55"/>
  <c r="D82" i="75" s="1"/>
  <c r="W82" i="55"/>
  <c r="C82" i="75" s="1"/>
  <c r="Y82" i="55"/>
  <c r="E82" i="75" s="1"/>
  <c r="H82" i="75" s="1"/>
  <c r="Y40" i="55"/>
  <c r="E40" i="75" s="1"/>
  <c r="Y52" i="55"/>
  <c r="E52" i="75" s="1"/>
  <c r="Y54" i="55"/>
  <c r="E54" i="75" s="1"/>
  <c r="Y60" i="55"/>
  <c r="E60" i="75" s="1"/>
  <c r="Y47" i="55"/>
  <c r="Y48" i="55"/>
  <c r="E48" i="75" s="1"/>
  <c r="H48" i="75" s="1"/>
  <c r="Y49" i="55"/>
  <c r="E49" i="75" s="1"/>
  <c r="Y55" i="55"/>
  <c r="E55" i="75" s="1"/>
  <c r="Y50" i="55"/>
  <c r="E50" i="75" s="1"/>
  <c r="Y53" i="55"/>
  <c r="E53" i="75" s="1"/>
  <c r="Y78" i="55"/>
  <c r="E78" i="75" s="1"/>
  <c r="W86" i="55"/>
  <c r="C86" i="75" s="1"/>
  <c r="W88" i="55"/>
  <c r="C88" i="75" s="1"/>
  <c r="W92" i="55"/>
  <c r="C92" i="75" s="1"/>
  <c r="G92" i="75" s="1"/>
  <c r="X40" i="55"/>
  <c r="D40" i="75" s="1"/>
  <c r="D40" i="82" s="1"/>
  <c r="X47" i="55"/>
  <c r="D47" i="75" s="1"/>
  <c r="X48" i="55"/>
  <c r="D48" i="75" s="1"/>
  <c r="X49" i="55"/>
  <c r="D49" i="75" s="1"/>
  <c r="D49" i="82" s="1"/>
  <c r="X50" i="55"/>
  <c r="D50" i="75" s="1"/>
  <c r="D50" i="82" s="1"/>
  <c r="X52" i="55"/>
  <c r="D52" i="75" s="1"/>
  <c r="D52" i="82" s="1"/>
  <c r="X53" i="55"/>
  <c r="D53" i="75" s="1"/>
  <c r="D53" i="82" s="1"/>
  <c r="X54" i="55"/>
  <c r="D54" i="75" s="1"/>
  <c r="D54" i="82" s="1"/>
  <c r="X55" i="55"/>
  <c r="D55" i="75" s="1"/>
  <c r="D55" i="82" s="1"/>
  <c r="X60" i="55"/>
  <c r="D60" i="75" s="1"/>
  <c r="D60" i="82" s="1"/>
  <c r="X77" i="55"/>
  <c r="D77" i="75" s="1"/>
  <c r="X78" i="55"/>
  <c r="D78" i="75" s="1"/>
  <c r="D78" i="82" s="1"/>
  <c r="X86" i="55"/>
  <c r="D86" i="75" s="1"/>
  <c r="D86" i="82" s="1"/>
  <c r="H86" i="82" s="1"/>
  <c r="X88" i="55"/>
  <c r="D88" i="75" s="1"/>
  <c r="D88" i="82" s="1"/>
  <c r="H88" i="82" s="1"/>
  <c r="X92" i="55"/>
  <c r="D92" i="75" s="1"/>
  <c r="W85" i="55"/>
  <c r="C85" i="75" s="1"/>
  <c r="G85" i="75" s="1"/>
  <c r="W89" i="55"/>
  <c r="C89" i="75" s="1"/>
  <c r="W40" i="55"/>
  <c r="C40" i="75" s="1"/>
  <c r="C40" i="82" s="1"/>
  <c r="W47" i="55"/>
  <c r="C47" i="75" s="1"/>
  <c r="G47" i="75" s="1"/>
  <c r="W48" i="55"/>
  <c r="C48" i="75" s="1"/>
  <c r="G48" i="75" s="1"/>
  <c r="W49" i="55"/>
  <c r="C49" i="75" s="1"/>
  <c r="C49" i="82" s="1"/>
  <c r="W50" i="55"/>
  <c r="C50" i="75" s="1"/>
  <c r="C50" i="82" s="1"/>
  <c r="W52" i="55"/>
  <c r="C52" i="75" s="1"/>
  <c r="C52" i="82" s="1"/>
  <c r="W53" i="55"/>
  <c r="C53" i="75" s="1"/>
  <c r="C53" i="82" s="1"/>
  <c r="W54" i="55"/>
  <c r="C54" i="75" s="1"/>
  <c r="C54" i="82" s="1"/>
  <c r="W55" i="55"/>
  <c r="C55" i="75" s="1"/>
  <c r="C55" i="82" s="1"/>
  <c r="W60" i="55"/>
  <c r="C60" i="75" s="1"/>
  <c r="W77" i="55"/>
  <c r="C77" i="75" s="1"/>
  <c r="G77" i="75" s="1"/>
  <c r="W78" i="55"/>
  <c r="C78" i="75" s="1"/>
  <c r="X85" i="55"/>
  <c r="D85" i="75" s="1"/>
  <c r="X89" i="55"/>
  <c r="D89" i="75" s="1"/>
  <c r="D89" i="82" s="1"/>
  <c r="H89" i="82" s="1"/>
  <c r="AB84" i="75"/>
  <c r="D93" i="75"/>
  <c r="AC84" i="75" l="1"/>
  <c r="AA84" i="75"/>
  <c r="G40" i="75"/>
  <c r="AA40" i="75"/>
  <c r="H55" i="75"/>
  <c r="AC55" i="75"/>
  <c r="AB89" i="75"/>
  <c r="G86" i="75"/>
  <c r="AA86" i="75"/>
  <c r="AB78" i="75"/>
  <c r="H60" i="75"/>
  <c r="AC60" i="75"/>
  <c r="G78" i="75"/>
  <c r="AA78" i="75"/>
  <c r="AB86" i="75"/>
  <c r="AB60" i="75"/>
  <c r="G55" i="75"/>
  <c r="AA55" i="75"/>
  <c r="G60" i="75"/>
  <c r="AA60" i="75"/>
  <c r="H78" i="75"/>
  <c r="AC78" i="75"/>
  <c r="AB40" i="75"/>
  <c r="G89" i="75"/>
  <c r="AA89" i="75"/>
  <c r="AB55" i="75"/>
  <c r="H40" i="75"/>
  <c r="AC40" i="75"/>
  <c r="AB88" i="75"/>
  <c r="G88" i="75"/>
  <c r="AA88" i="75"/>
  <c r="E47" i="75"/>
  <c r="H47" i="75" s="1"/>
  <c r="L67" i="82"/>
  <c r="M67" i="82"/>
  <c r="N67" i="82"/>
  <c r="O67" i="82"/>
  <c r="P67" i="82"/>
  <c r="Q67" i="82"/>
  <c r="L58" i="82"/>
  <c r="M58" i="82"/>
  <c r="Q58" i="82"/>
  <c r="N58" i="82"/>
  <c r="O58" i="82"/>
  <c r="P58" i="82"/>
  <c r="O68" i="82"/>
  <c r="Q68" i="82"/>
  <c r="N68" i="82"/>
  <c r="P68" i="82"/>
  <c r="L68" i="82"/>
  <c r="M68" i="82"/>
  <c r="O72" i="82"/>
  <c r="P72" i="82"/>
  <c r="Q72" i="82"/>
  <c r="M72" i="82"/>
  <c r="N72" i="82"/>
  <c r="L72" i="82"/>
  <c r="L66" i="82"/>
  <c r="M66" i="82"/>
  <c r="Q66" i="82"/>
  <c r="N66" i="82"/>
  <c r="O66" i="82"/>
  <c r="P66" i="82"/>
  <c r="L64" i="82"/>
  <c r="M64" i="82"/>
  <c r="Q64" i="82"/>
  <c r="N64" i="82"/>
  <c r="O64" i="82"/>
  <c r="P64" i="82"/>
  <c r="Q71" i="82"/>
  <c r="O71" i="82"/>
  <c r="L71" i="82"/>
  <c r="M71" i="82"/>
  <c r="N71" i="82"/>
  <c r="P71" i="82"/>
  <c r="Q65" i="82"/>
  <c r="O65" i="82"/>
  <c r="L65" i="82"/>
  <c r="M65" i="82"/>
  <c r="N65" i="82"/>
  <c r="P65" i="82"/>
  <c r="M56" i="82"/>
  <c r="N56" i="82"/>
  <c r="O56" i="82"/>
  <c r="L56" i="82"/>
  <c r="P56" i="82"/>
  <c r="Q56" i="82"/>
  <c r="O63" i="82"/>
  <c r="P63" i="82"/>
  <c r="Q63" i="82"/>
  <c r="M63" i="82"/>
  <c r="L63" i="82"/>
  <c r="N63" i="82"/>
  <c r="M79" i="82"/>
  <c r="N79" i="82"/>
  <c r="O79" i="82"/>
  <c r="Q79" i="82"/>
  <c r="P79" i="82"/>
  <c r="L79" i="82"/>
  <c r="L61" i="82"/>
  <c r="M61" i="82"/>
  <c r="Q61" i="82"/>
  <c r="N61" i="82"/>
  <c r="O61" i="82"/>
  <c r="P61" i="82"/>
  <c r="O75" i="82"/>
  <c r="P75" i="82"/>
  <c r="Q75" i="82"/>
  <c r="M75" i="82"/>
  <c r="L75" i="82"/>
  <c r="N75" i="82"/>
  <c r="M62" i="82"/>
  <c r="N62" i="82"/>
  <c r="O62" i="82"/>
  <c r="L62" i="82"/>
  <c r="P62" i="82"/>
  <c r="Q62" i="82"/>
  <c r="O69" i="82"/>
  <c r="P69" i="82"/>
  <c r="Q69" i="82"/>
  <c r="N69" i="82"/>
  <c r="L69" i="82"/>
  <c r="M69" i="82"/>
  <c r="O73" i="82"/>
  <c r="P73" i="82"/>
  <c r="Q73" i="82"/>
  <c r="M73" i="82"/>
  <c r="L73" i="82"/>
  <c r="N73" i="82"/>
  <c r="M70" i="82"/>
  <c r="N70" i="82"/>
  <c r="O70" i="82"/>
  <c r="L70" i="82"/>
  <c r="P70" i="82"/>
  <c r="Q70" i="82"/>
  <c r="Q74" i="82"/>
  <c r="P74" i="82"/>
  <c r="L74" i="82"/>
  <c r="M74" i="82"/>
  <c r="N74" i="82"/>
  <c r="O74" i="82"/>
  <c r="O84" i="82"/>
  <c r="Q84" i="82"/>
  <c r="P84" i="82"/>
  <c r="L84" i="82"/>
  <c r="M84" i="82"/>
  <c r="N84" i="82"/>
  <c r="O59" i="82"/>
  <c r="L59" i="82"/>
  <c r="N59" i="82"/>
  <c r="P59" i="82"/>
  <c r="M59" i="82"/>
  <c r="Q59" i="82"/>
  <c r="P81" i="82"/>
  <c r="L81" i="82"/>
  <c r="M81" i="82"/>
  <c r="N81" i="82"/>
  <c r="O81" i="82"/>
  <c r="Q81" i="82"/>
  <c r="O57" i="82"/>
  <c r="P57" i="82"/>
  <c r="Q57" i="82"/>
  <c r="N57" i="82"/>
  <c r="L57" i="82"/>
  <c r="M57" i="82"/>
  <c r="G82" i="75"/>
  <c r="AC53" i="75"/>
  <c r="H53" i="75"/>
  <c r="H52" i="75"/>
  <c r="AC52" i="75"/>
  <c r="H50" i="75"/>
  <c r="AC50" i="75"/>
  <c r="AC49" i="75"/>
  <c r="H49" i="75"/>
  <c r="H54" i="75"/>
  <c r="AC54" i="75"/>
  <c r="I93" i="82"/>
  <c r="J93" i="82"/>
  <c r="K93" i="82" s="1"/>
  <c r="J92" i="82"/>
  <c r="K92" i="82" s="1"/>
  <c r="I92" i="82"/>
  <c r="I89" i="82"/>
  <c r="J89" i="82"/>
  <c r="K89" i="82" s="1"/>
  <c r="J88" i="82"/>
  <c r="K88" i="82" s="1"/>
  <c r="I88" i="82"/>
  <c r="I86" i="82"/>
  <c r="J86" i="82"/>
  <c r="K86" i="82" s="1"/>
  <c r="I85" i="82"/>
  <c r="J85" i="82"/>
  <c r="K85" i="82" s="1"/>
  <c r="I78" i="82"/>
  <c r="J78" i="82"/>
  <c r="K78" i="82" s="1"/>
  <c r="H78" i="82"/>
  <c r="I77" i="82"/>
  <c r="J77" i="82"/>
  <c r="K77" i="82" s="1"/>
  <c r="H77" i="82"/>
  <c r="J60" i="82"/>
  <c r="K60" i="82" s="1"/>
  <c r="H60" i="82"/>
  <c r="I60" i="82"/>
  <c r="I55" i="82"/>
  <c r="J55" i="82"/>
  <c r="K55" i="82" s="1"/>
  <c r="H55" i="82"/>
  <c r="AB54" i="75"/>
  <c r="I54" i="82"/>
  <c r="H54" i="82"/>
  <c r="J54" i="82"/>
  <c r="K54" i="82" s="1"/>
  <c r="G54" i="75"/>
  <c r="AA54" i="75"/>
  <c r="I53" i="82"/>
  <c r="H53" i="82"/>
  <c r="J53" i="82"/>
  <c r="K53" i="82" s="1"/>
  <c r="AB53" i="75"/>
  <c r="G53" i="75"/>
  <c r="AA53" i="75"/>
  <c r="H52" i="82"/>
  <c r="I52" i="82"/>
  <c r="J52" i="82"/>
  <c r="K52" i="82" s="1"/>
  <c r="AB52" i="75"/>
  <c r="G52" i="75"/>
  <c r="AA52" i="75"/>
  <c r="AB50" i="75"/>
  <c r="H50" i="82"/>
  <c r="I50" i="82"/>
  <c r="J50" i="82"/>
  <c r="K50" i="82" s="1"/>
  <c r="G50" i="75"/>
  <c r="AA50" i="75"/>
  <c r="I49" i="82"/>
  <c r="H49" i="82"/>
  <c r="J49" i="82"/>
  <c r="K49" i="82" s="1"/>
  <c r="AB49" i="75"/>
  <c r="G49" i="75"/>
  <c r="AA49" i="75"/>
  <c r="H48" i="82"/>
  <c r="J48" i="82"/>
  <c r="K48" i="82" s="1"/>
  <c r="I48" i="82"/>
  <c r="I47" i="82"/>
  <c r="H47" i="82"/>
  <c r="J47" i="82"/>
  <c r="K47" i="82" s="1"/>
  <c r="H40" i="82"/>
  <c r="I40" i="82"/>
  <c r="J40" i="82"/>
  <c r="K40" i="82" s="1"/>
  <c r="T84" i="82" l="1"/>
  <c r="T72" i="82"/>
  <c r="Q78" i="82"/>
  <c r="P78" i="82"/>
  <c r="T73" i="82"/>
  <c r="T64" i="82"/>
  <c r="T58" i="82"/>
  <c r="T75" i="82"/>
  <c r="T65" i="82"/>
  <c r="T59" i="82"/>
  <c r="T70" i="82"/>
  <c r="T56" i="82"/>
  <c r="T71" i="82"/>
  <c r="Q77" i="82"/>
  <c r="P77" i="82"/>
  <c r="T57" i="82"/>
  <c r="T61" i="82"/>
  <c r="T63" i="82"/>
  <c r="T81" i="82"/>
  <c r="T62" i="82"/>
  <c r="T79" i="82"/>
  <c r="T74" i="82"/>
  <c r="T69" i="82"/>
  <c r="T66" i="82"/>
  <c r="T68" i="82"/>
  <c r="T67" i="82"/>
  <c r="L40" i="82"/>
  <c r="M40" i="82"/>
  <c r="N40" i="82"/>
  <c r="O40" i="82"/>
  <c r="P40" i="82"/>
  <c r="Q40" i="82"/>
  <c r="L47" i="82"/>
  <c r="M47" i="82"/>
  <c r="N47" i="82"/>
  <c r="O47" i="82"/>
  <c r="P47" i="82"/>
  <c r="Q47" i="82"/>
  <c r="L48" i="82"/>
  <c r="M48" i="82"/>
  <c r="N48" i="82"/>
  <c r="O48" i="82"/>
  <c r="P48" i="82"/>
  <c r="Q48" i="82"/>
  <c r="L49" i="82"/>
  <c r="M49" i="82"/>
  <c r="N49" i="82"/>
  <c r="O49" i="82"/>
  <c r="P49" i="82"/>
  <c r="Q49" i="82"/>
  <c r="L50" i="82"/>
  <c r="M50" i="82"/>
  <c r="N50" i="82"/>
  <c r="O50" i="82"/>
  <c r="P50" i="82"/>
  <c r="Q50" i="82"/>
  <c r="L52" i="82"/>
  <c r="M52" i="82"/>
  <c r="N52" i="82"/>
  <c r="O52" i="82"/>
  <c r="P52" i="82"/>
  <c r="Q52" i="82"/>
  <c r="L53" i="82"/>
  <c r="M53" i="82"/>
  <c r="N53" i="82"/>
  <c r="O53" i="82"/>
  <c r="P53" i="82"/>
  <c r="Q53" i="82"/>
  <c r="L54" i="82"/>
  <c r="M54" i="82"/>
  <c r="N54" i="82"/>
  <c r="O54" i="82"/>
  <c r="P54" i="82"/>
  <c r="Q54" i="82"/>
  <c r="L55" i="82"/>
  <c r="M55" i="82"/>
  <c r="N55" i="82"/>
  <c r="O55" i="82"/>
  <c r="P55" i="82"/>
  <c r="Q55" i="82"/>
  <c r="L60" i="82"/>
  <c r="M60" i="82"/>
  <c r="N60" i="82"/>
  <c r="O60" i="82"/>
  <c r="P60" i="82"/>
  <c r="Q60" i="82"/>
  <c r="L77" i="82"/>
  <c r="M77" i="82"/>
  <c r="N77" i="82"/>
  <c r="O77" i="82"/>
  <c r="L78" i="82"/>
  <c r="M78" i="82"/>
  <c r="N78" i="82"/>
  <c r="O78" i="82"/>
  <c r="L85" i="82"/>
  <c r="M85" i="82"/>
  <c r="N85" i="82"/>
  <c r="O85" i="82"/>
  <c r="P85" i="82"/>
  <c r="Q85" i="82"/>
  <c r="L86" i="82"/>
  <c r="M86" i="82"/>
  <c r="N86" i="82"/>
  <c r="O86" i="82"/>
  <c r="P86" i="82"/>
  <c r="Q86" i="82"/>
  <c r="L88" i="82"/>
  <c r="M88" i="82"/>
  <c r="N88" i="82"/>
  <c r="O88" i="82"/>
  <c r="P88" i="82"/>
  <c r="Q88" i="82"/>
  <c r="L89" i="82"/>
  <c r="M89" i="82"/>
  <c r="N89" i="82"/>
  <c r="O89" i="82"/>
  <c r="P89" i="82"/>
  <c r="Q89" i="82"/>
  <c r="L92" i="82"/>
  <c r="M92" i="82"/>
  <c r="N92" i="82"/>
  <c r="O92" i="82"/>
  <c r="P92" i="82"/>
  <c r="Q92" i="82"/>
  <c r="L93" i="82"/>
  <c r="M93" i="82"/>
  <c r="N93" i="82"/>
  <c r="O93" i="82"/>
  <c r="P93" i="82"/>
  <c r="Q93" i="82"/>
  <c r="T85" i="82" l="1"/>
  <c r="T78" i="82"/>
  <c r="T77" i="82"/>
  <c r="T93" i="82"/>
  <c r="T92" i="82"/>
  <c r="T89" i="82"/>
  <c r="T88" i="82"/>
  <c r="T86" i="82"/>
  <c r="T60" i="82"/>
  <c r="T55" i="82"/>
  <c r="T54" i="82"/>
  <c r="T53" i="82"/>
  <c r="T52" i="82"/>
  <c r="T50" i="82"/>
  <c r="T49" i="82"/>
  <c r="T48" i="82"/>
  <c r="T47" i="82"/>
  <c r="T40" i="82"/>
  <c r="S6" i="55"/>
  <c r="S7" i="55"/>
  <c r="S8" i="55"/>
  <c r="S9" i="55"/>
  <c r="S10" i="55"/>
  <c r="S11" i="55"/>
  <c r="S12" i="55"/>
  <c r="S13" i="55"/>
  <c r="S14" i="55"/>
  <c r="S15" i="55"/>
  <c r="S16" i="55"/>
  <c r="S17" i="55"/>
  <c r="S18" i="55"/>
  <c r="S19" i="55"/>
  <c r="S20" i="55"/>
  <c r="S21" i="55"/>
  <c r="S26" i="55"/>
  <c r="S27" i="55"/>
  <c r="S29" i="55"/>
  <c r="S30" i="55"/>
  <c r="S31" i="55"/>
  <c r="S32" i="55"/>
  <c r="S33" i="55"/>
  <c r="S34" i="55"/>
  <c r="S35" i="55"/>
  <c r="S5" i="55"/>
  <c r="C10" i="82" l="1"/>
  <c r="D10" i="82"/>
  <c r="E10" i="82"/>
  <c r="E16" i="82"/>
  <c r="D16" i="82"/>
  <c r="C16" i="82"/>
  <c r="C11" i="82"/>
  <c r="D11" i="82"/>
  <c r="E11" i="82"/>
  <c r="C17" i="82"/>
  <c r="D17" i="82"/>
  <c r="E17" i="82"/>
  <c r="D9" i="82"/>
  <c r="E9" i="82"/>
  <c r="C9" i="82"/>
  <c r="D8" i="82"/>
  <c r="E8" i="82"/>
  <c r="C8" i="82"/>
  <c r="C6" i="82"/>
  <c r="E6" i="82"/>
  <c r="D6" i="82"/>
  <c r="D15" i="82"/>
  <c r="E15" i="82"/>
  <c r="C15" i="82"/>
  <c r="C14" i="82"/>
  <c r="D14" i="82"/>
  <c r="E14" i="82"/>
  <c r="C34" i="82"/>
  <c r="D34" i="82"/>
  <c r="E34" i="82"/>
  <c r="E13" i="82"/>
  <c r="C13" i="82"/>
  <c r="D13" i="82"/>
  <c r="D7" i="82"/>
  <c r="E7" i="82"/>
  <c r="C7" i="82"/>
  <c r="C35" i="82"/>
  <c r="D35" i="82"/>
  <c r="E35" i="82"/>
  <c r="E12" i="82"/>
  <c r="C12" i="82"/>
  <c r="D12" i="82"/>
  <c r="X35" i="55"/>
  <c r="D35" i="75" s="1"/>
  <c r="Y35" i="55"/>
  <c r="E35" i="75" s="1"/>
  <c r="H35" i="75" s="1"/>
  <c r="W35" i="55"/>
  <c r="C35" i="75" s="1"/>
  <c r="G35" i="75" s="1"/>
  <c r="H7" i="82" l="1"/>
  <c r="J7" i="82"/>
  <c r="K7" i="82" s="1"/>
  <c r="I7" i="82"/>
  <c r="J6" i="82"/>
  <c r="K6" i="82" s="1"/>
  <c r="H6" i="82"/>
  <c r="I6" i="82"/>
  <c r="H35" i="82"/>
  <c r="J35" i="82"/>
  <c r="K35" i="82" s="1"/>
  <c r="I35" i="82"/>
  <c r="C5" i="79"/>
  <c r="D9" i="80" s="1"/>
  <c r="L22" i="79"/>
  <c r="R22" i="79"/>
  <c r="L23" i="79"/>
  <c r="R23" i="79"/>
  <c r="L24" i="79"/>
  <c r="R24" i="79"/>
  <c r="L25" i="79"/>
  <c r="R25" i="79"/>
  <c r="L26" i="79"/>
  <c r="R26" i="79"/>
  <c r="L27" i="79"/>
  <c r="R27" i="79"/>
  <c r="L28" i="79"/>
  <c r="R28" i="79"/>
  <c r="L29" i="79"/>
  <c r="R29" i="79"/>
  <c r="R29" i="81" s="1"/>
  <c r="L30" i="79"/>
  <c r="R30" i="79"/>
  <c r="R30" i="81" s="1"/>
  <c r="L31" i="79"/>
  <c r="R31" i="79"/>
  <c r="R31" i="81" s="1"/>
  <c r="L32" i="79"/>
  <c r="R32" i="79"/>
  <c r="R32" i="81" s="1"/>
  <c r="L33" i="79"/>
  <c r="R33" i="79"/>
  <c r="R33" i="81" s="1"/>
  <c r="L34" i="79"/>
  <c r="R34" i="79"/>
  <c r="C24" i="79"/>
  <c r="D24" i="79"/>
  <c r="E24" i="79"/>
  <c r="E24" i="81" s="1"/>
  <c r="C25" i="79"/>
  <c r="D29" i="80" s="1"/>
  <c r="C25" i="81" s="1"/>
  <c r="D25" i="79"/>
  <c r="E25" i="79"/>
  <c r="E25" i="81" s="1"/>
  <c r="C26" i="79"/>
  <c r="D30" i="80" s="1"/>
  <c r="C26" i="81" s="1"/>
  <c r="D26" i="79"/>
  <c r="E26" i="79"/>
  <c r="E26" i="55" s="1"/>
  <c r="E26" i="82" s="1"/>
  <c r="C27" i="79"/>
  <c r="D31" i="80" s="1"/>
  <c r="C27" i="81" s="1"/>
  <c r="D27" i="79"/>
  <c r="E27" i="79"/>
  <c r="E27" i="81" s="1"/>
  <c r="C28" i="79"/>
  <c r="D32" i="80" s="1"/>
  <c r="D28" i="79"/>
  <c r="E28" i="79"/>
  <c r="E28" i="81" s="1"/>
  <c r="C29" i="79"/>
  <c r="D33" i="80" s="1"/>
  <c r="C29" i="81" s="1"/>
  <c r="D29" i="79"/>
  <c r="E29" i="79"/>
  <c r="E29" i="81" s="1"/>
  <c r="C30" i="79"/>
  <c r="D34" i="80" s="1"/>
  <c r="C30" i="81" s="1"/>
  <c r="D30" i="79"/>
  <c r="E30" i="79"/>
  <c r="E30" i="81" s="1"/>
  <c r="C31" i="79"/>
  <c r="D35" i="80" s="1"/>
  <c r="C31" i="81" s="1"/>
  <c r="D31" i="79"/>
  <c r="E31" i="79"/>
  <c r="E31" i="81" s="1"/>
  <c r="C32" i="79"/>
  <c r="D36" i="80" s="1"/>
  <c r="C32" i="81" s="1"/>
  <c r="D32" i="79"/>
  <c r="E32" i="79"/>
  <c r="E32" i="81" s="1"/>
  <c r="C33" i="79"/>
  <c r="D37" i="80" s="1"/>
  <c r="C33" i="81" s="1"/>
  <c r="D33" i="79"/>
  <c r="E33" i="79"/>
  <c r="E33" i="81" s="1"/>
  <c r="C34" i="79"/>
  <c r="D38" i="80" s="1"/>
  <c r="C34" i="81" s="1"/>
  <c r="D34" i="79"/>
  <c r="E34" i="79"/>
  <c r="E34" i="55" s="1"/>
  <c r="D28" i="80"/>
  <c r="C24" i="55" s="1"/>
  <c r="L6" i="79"/>
  <c r="R6" i="79"/>
  <c r="L7" i="79"/>
  <c r="R7" i="79"/>
  <c r="L8" i="79"/>
  <c r="R8" i="79"/>
  <c r="L9" i="79"/>
  <c r="R9" i="79"/>
  <c r="L10" i="79"/>
  <c r="R10" i="79"/>
  <c r="L11" i="79"/>
  <c r="R11" i="79"/>
  <c r="L12" i="79"/>
  <c r="R12" i="79"/>
  <c r="L13" i="79"/>
  <c r="R13" i="79"/>
  <c r="L14" i="79"/>
  <c r="R14" i="79"/>
  <c r="L15" i="79"/>
  <c r="R15" i="79"/>
  <c r="L16" i="79"/>
  <c r="R16" i="79"/>
  <c r="L17" i="79"/>
  <c r="R17" i="79"/>
  <c r="L18" i="79"/>
  <c r="R18" i="79"/>
  <c r="L19" i="79"/>
  <c r="R19" i="79"/>
  <c r="L20" i="79"/>
  <c r="R20" i="79"/>
  <c r="L21" i="79"/>
  <c r="R21" i="79"/>
  <c r="C6" i="79"/>
  <c r="D10" i="80" s="1"/>
  <c r="C6" i="55" s="1"/>
  <c r="W6" i="55" s="1"/>
  <c r="C6" i="75" s="1"/>
  <c r="G6" i="75" s="1"/>
  <c r="D6" i="79"/>
  <c r="E10" i="80" s="1"/>
  <c r="X6" i="55" s="1"/>
  <c r="D6" i="75" s="1"/>
  <c r="E6" i="79"/>
  <c r="C7" i="79"/>
  <c r="D11" i="80" s="1"/>
  <c r="C7" i="81" s="1"/>
  <c r="D7" i="79"/>
  <c r="E11" i="80" s="1"/>
  <c r="D7" i="81" s="1"/>
  <c r="E7" i="79"/>
  <c r="E7" i="55" s="1"/>
  <c r="Y7" i="55" s="1"/>
  <c r="E7" i="75" s="1"/>
  <c r="H7" i="75" s="1"/>
  <c r="C8" i="79"/>
  <c r="D12" i="80" s="1"/>
  <c r="C8" i="81" s="1"/>
  <c r="D8" i="79"/>
  <c r="E12" i="80" s="1"/>
  <c r="D8" i="81" s="1"/>
  <c r="E8" i="79"/>
  <c r="E8" i="55" s="1"/>
  <c r="C9" i="79"/>
  <c r="D13" i="80" s="1"/>
  <c r="C9" i="81" s="1"/>
  <c r="D9" i="79"/>
  <c r="E13" i="80" s="1"/>
  <c r="X9" i="55" s="1"/>
  <c r="E9" i="79"/>
  <c r="E9" i="81" s="1"/>
  <c r="C10" i="79"/>
  <c r="D14" i="80" s="1"/>
  <c r="C10" i="81" s="1"/>
  <c r="D10" i="79"/>
  <c r="E14" i="80" s="1"/>
  <c r="E10" i="79"/>
  <c r="E10" i="81" s="1"/>
  <c r="C11" i="79"/>
  <c r="D15" i="80" s="1"/>
  <c r="C11" i="81" s="1"/>
  <c r="D11" i="79"/>
  <c r="E15" i="80" s="1"/>
  <c r="E11" i="79"/>
  <c r="E11" i="81" s="1"/>
  <c r="C12" i="79"/>
  <c r="D16" i="80" s="1"/>
  <c r="C12" i="81" s="1"/>
  <c r="D12" i="79"/>
  <c r="E16" i="80" s="1"/>
  <c r="D12" i="81" s="1"/>
  <c r="E12" i="79"/>
  <c r="C13" i="79"/>
  <c r="D17" i="80" s="1"/>
  <c r="C13" i="81" s="1"/>
  <c r="D13" i="79"/>
  <c r="E13" i="79"/>
  <c r="E13" i="81" s="1"/>
  <c r="C14" i="79"/>
  <c r="D18" i="80" s="1"/>
  <c r="C14" i="81" s="1"/>
  <c r="D14" i="79"/>
  <c r="E14" i="79"/>
  <c r="E14" i="81" s="1"/>
  <c r="C15" i="79"/>
  <c r="D19" i="80" s="1"/>
  <c r="C15" i="81" s="1"/>
  <c r="D15" i="79"/>
  <c r="E15" i="79"/>
  <c r="E15" i="81" s="1"/>
  <c r="C16" i="79"/>
  <c r="D20" i="80" s="1"/>
  <c r="C16" i="81" s="1"/>
  <c r="D16" i="79"/>
  <c r="E16" i="79"/>
  <c r="E16" i="81" s="1"/>
  <c r="C17" i="79"/>
  <c r="D21" i="80" s="1"/>
  <c r="C17" i="81" s="1"/>
  <c r="D17" i="79"/>
  <c r="E17" i="79"/>
  <c r="E17" i="81" s="1"/>
  <c r="C18" i="79"/>
  <c r="D22" i="80" s="1"/>
  <c r="C18" i="81" s="1"/>
  <c r="D18" i="79"/>
  <c r="E18" i="79"/>
  <c r="E18" i="81" s="1"/>
  <c r="C19" i="79"/>
  <c r="D23" i="80" s="1"/>
  <c r="C19" i="81" s="1"/>
  <c r="D19" i="79"/>
  <c r="E19" i="79"/>
  <c r="E19" i="81" s="1"/>
  <c r="C20" i="79"/>
  <c r="D24" i="80" s="1"/>
  <c r="C20" i="81" s="1"/>
  <c r="D20" i="79"/>
  <c r="E20" i="79"/>
  <c r="E20" i="81" s="1"/>
  <c r="C21" i="79"/>
  <c r="D25" i="80" s="1"/>
  <c r="C21" i="81" s="1"/>
  <c r="D21" i="79"/>
  <c r="E25" i="80" s="1"/>
  <c r="D21" i="81" s="1"/>
  <c r="E21" i="79"/>
  <c r="E21" i="81" s="1"/>
  <c r="C22" i="79"/>
  <c r="D26" i="80" s="1"/>
  <c r="D22" i="79"/>
  <c r="E22" i="79"/>
  <c r="C23" i="79"/>
  <c r="D27" i="80" s="1"/>
  <c r="D23" i="79"/>
  <c r="E23" i="79"/>
  <c r="E23" i="55" s="1"/>
  <c r="E6" i="55"/>
  <c r="Y6" i="55" s="1"/>
  <c r="E6" i="75" s="1"/>
  <c r="H6" i="75" s="1"/>
  <c r="R5" i="79"/>
  <c r="L5" i="79"/>
  <c r="E5" i="79"/>
  <c r="D5" i="79"/>
  <c r="E9" i="80" s="1"/>
  <c r="E23" i="82" l="1"/>
  <c r="Y23" i="55"/>
  <c r="E23" i="75" s="1"/>
  <c r="O6" i="82"/>
  <c r="N6" i="82"/>
  <c r="P6" i="82"/>
  <c r="Q6" i="82"/>
  <c r="L6" i="82"/>
  <c r="M6" i="82"/>
  <c r="L7" i="82"/>
  <c r="M7" i="82"/>
  <c r="P7" i="82"/>
  <c r="N7" i="82"/>
  <c r="O7" i="82"/>
  <c r="Q7" i="82"/>
  <c r="L35" i="82"/>
  <c r="M35" i="82"/>
  <c r="Q35" i="82"/>
  <c r="N35" i="82"/>
  <c r="O35" i="82"/>
  <c r="P35" i="82"/>
  <c r="L96" i="81"/>
  <c r="R96" i="81"/>
  <c r="S33" i="81"/>
  <c r="T33" i="81" s="1"/>
  <c r="S31" i="81"/>
  <c r="T31" i="81" s="1"/>
  <c r="S29" i="81"/>
  <c r="T29" i="81" s="1"/>
  <c r="E5" i="55"/>
  <c r="F96" i="81"/>
  <c r="E24" i="55"/>
  <c r="X11" i="55"/>
  <c r="D11" i="75" s="1"/>
  <c r="H11" i="82"/>
  <c r="W24" i="55"/>
  <c r="C24" i="75" s="1"/>
  <c r="C24" i="82" s="1"/>
  <c r="X10" i="55"/>
  <c r="D10" i="75" s="1"/>
  <c r="S27" i="81"/>
  <c r="T27" i="81" s="1"/>
  <c r="S25" i="81"/>
  <c r="T25" i="81" s="1"/>
  <c r="S23" i="81"/>
  <c r="T23" i="81" s="1"/>
  <c r="S34" i="81"/>
  <c r="T34" i="81" s="1"/>
  <c r="S32" i="81"/>
  <c r="T32" i="81" s="1"/>
  <c r="S28" i="81"/>
  <c r="T28" i="81" s="1"/>
  <c r="S26" i="81"/>
  <c r="T26" i="81" s="1"/>
  <c r="S24" i="81"/>
  <c r="T24" i="81" s="1"/>
  <c r="S21" i="81"/>
  <c r="T21" i="81" s="1"/>
  <c r="S19" i="81"/>
  <c r="T19" i="81" s="1"/>
  <c r="S17" i="81"/>
  <c r="T17" i="81" s="1"/>
  <c r="S15" i="81"/>
  <c r="T15" i="81" s="1"/>
  <c r="S13" i="81"/>
  <c r="T13" i="81" s="1"/>
  <c r="S11" i="81"/>
  <c r="T11" i="81" s="1"/>
  <c r="S9" i="81"/>
  <c r="T9" i="81" s="1"/>
  <c r="S7" i="81"/>
  <c r="T7" i="81" s="1"/>
  <c r="S30" i="81"/>
  <c r="T30" i="81" s="1"/>
  <c r="S22" i="81"/>
  <c r="T22" i="81" s="1"/>
  <c r="S5" i="81"/>
  <c r="T5" i="81" s="1"/>
  <c r="S20" i="81"/>
  <c r="T20" i="81" s="1"/>
  <c r="S18" i="81"/>
  <c r="T18" i="81" s="1"/>
  <c r="S16" i="81"/>
  <c r="T16" i="81" s="1"/>
  <c r="S14" i="81"/>
  <c r="T14" i="81" s="1"/>
  <c r="S12" i="81"/>
  <c r="T12" i="81" s="1"/>
  <c r="S10" i="81"/>
  <c r="T10" i="81" s="1"/>
  <c r="S8" i="81"/>
  <c r="T8" i="81" s="1"/>
  <c r="S6" i="81"/>
  <c r="T6" i="81" s="1"/>
  <c r="Y8" i="55"/>
  <c r="E8" i="75" s="1"/>
  <c r="H8" i="75" s="1"/>
  <c r="Y34" i="55"/>
  <c r="E34" i="75" s="1"/>
  <c r="H34" i="75" s="1"/>
  <c r="Y26" i="55"/>
  <c r="E26" i="75" s="1"/>
  <c r="E27" i="80"/>
  <c r="D23" i="81" s="1"/>
  <c r="E26" i="80"/>
  <c r="E24" i="80"/>
  <c r="D20" i="81" s="1"/>
  <c r="E23" i="80"/>
  <c r="D19" i="81" s="1"/>
  <c r="E22" i="80"/>
  <c r="D18" i="81" s="1"/>
  <c r="E21" i="80"/>
  <c r="D17" i="81" s="1"/>
  <c r="E20" i="80"/>
  <c r="D16" i="81" s="1"/>
  <c r="E19" i="80"/>
  <c r="D15" i="81" s="1"/>
  <c r="E18" i="80"/>
  <c r="D14" i="81" s="1"/>
  <c r="E17" i="80"/>
  <c r="D13" i="81" s="1"/>
  <c r="E38" i="80"/>
  <c r="D34" i="81" s="1"/>
  <c r="E37" i="80"/>
  <c r="D33" i="81" s="1"/>
  <c r="E36" i="80"/>
  <c r="D32" i="81" s="1"/>
  <c r="E35" i="80"/>
  <c r="D31" i="81" s="1"/>
  <c r="E34" i="80"/>
  <c r="D30" i="81" s="1"/>
  <c r="E33" i="80"/>
  <c r="E32" i="80"/>
  <c r="D28" i="81" s="1"/>
  <c r="E31" i="80"/>
  <c r="D27" i="81" s="1"/>
  <c r="E30" i="80"/>
  <c r="D26" i="81" s="1"/>
  <c r="E29" i="80"/>
  <c r="E28" i="80"/>
  <c r="C24" i="81"/>
  <c r="C28" i="81"/>
  <c r="C28" i="55"/>
  <c r="E34" i="81"/>
  <c r="E30" i="55"/>
  <c r="E30" i="82" s="1"/>
  <c r="E26" i="81"/>
  <c r="C32" i="55"/>
  <c r="D9" i="75"/>
  <c r="C34" i="55"/>
  <c r="E32" i="55"/>
  <c r="E32" i="82" s="1"/>
  <c r="C30" i="55"/>
  <c r="E28" i="55"/>
  <c r="E28" i="82" s="1"/>
  <c r="C26" i="55"/>
  <c r="E33" i="55"/>
  <c r="E33" i="82" s="1"/>
  <c r="C31" i="55"/>
  <c r="E29" i="55"/>
  <c r="E29" i="82" s="1"/>
  <c r="C27" i="55"/>
  <c r="E25" i="55"/>
  <c r="E25" i="82" s="1"/>
  <c r="C33" i="55"/>
  <c r="E31" i="55"/>
  <c r="E31" i="82" s="1"/>
  <c r="C29" i="55"/>
  <c r="E27" i="55"/>
  <c r="E27" i="82" s="1"/>
  <c r="C25" i="55"/>
  <c r="E22" i="81"/>
  <c r="E12" i="81"/>
  <c r="D11" i="81"/>
  <c r="E14" i="55"/>
  <c r="E6" i="81"/>
  <c r="D10" i="81"/>
  <c r="E18" i="55"/>
  <c r="E18" i="82" s="1"/>
  <c r="D5" i="81"/>
  <c r="C5" i="55"/>
  <c r="C5" i="81"/>
  <c r="C23" i="81"/>
  <c r="C23" i="55"/>
  <c r="C22" i="55"/>
  <c r="C22" i="81"/>
  <c r="C8" i="55"/>
  <c r="E10" i="55"/>
  <c r="C20" i="55"/>
  <c r="E22" i="55"/>
  <c r="E22" i="82" s="1"/>
  <c r="E5" i="81"/>
  <c r="D9" i="81"/>
  <c r="E8" i="81"/>
  <c r="D6" i="81"/>
  <c r="C7" i="55"/>
  <c r="W7" i="55" s="1"/>
  <c r="C7" i="75" s="1"/>
  <c r="G7" i="75" s="1"/>
  <c r="E9" i="55"/>
  <c r="Y9" i="55" s="1"/>
  <c r="C11" i="55"/>
  <c r="E13" i="55"/>
  <c r="C15" i="55"/>
  <c r="E17" i="55"/>
  <c r="C19" i="55"/>
  <c r="E21" i="55"/>
  <c r="C12" i="55"/>
  <c r="E23" i="81"/>
  <c r="E7" i="81"/>
  <c r="C6" i="81"/>
  <c r="X7" i="55"/>
  <c r="D7" i="75" s="1"/>
  <c r="C10" i="55"/>
  <c r="E12" i="55"/>
  <c r="C14" i="55"/>
  <c r="E16" i="55"/>
  <c r="C18" i="55"/>
  <c r="E20" i="55"/>
  <c r="E20" i="82" s="1"/>
  <c r="C16" i="55"/>
  <c r="C9" i="55"/>
  <c r="W9" i="55" s="1"/>
  <c r="C9" i="75" s="1"/>
  <c r="G9" i="75" s="1"/>
  <c r="E11" i="55"/>
  <c r="C13" i="55"/>
  <c r="E15" i="55"/>
  <c r="C17" i="55"/>
  <c r="E19" i="55"/>
  <c r="E19" i="82" s="1"/>
  <c r="C21" i="55"/>
  <c r="O7" i="85" l="1" a="1"/>
  <c r="O7" i="85" s="1"/>
  <c r="H7" i="85" a="1"/>
  <c r="H7" i="85" s="1"/>
  <c r="F7" i="85" a="1"/>
  <c r="F7" i="85" s="1"/>
  <c r="U42" i="85"/>
  <c r="R42" i="85"/>
  <c r="U43" i="85"/>
  <c r="U44" i="85"/>
  <c r="R50" i="85"/>
  <c r="U45" i="85"/>
  <c r="K7" i="85" a="1"/>
  <c r="K7" i="85" s="1"/>
  <c r="U46" i="85"/>
  <c r="U47" i="85"/>
  <c r="U48" i="85"/>
  <c r="U49" i="85"/>
  <c r="U50" i="85"/>
  <c r="U51" i="85"/>
  <c r="U52" i="85"/>
  <c r="U53" i="85"/>
  <c r="H26" i="75"/>
  <c r="AC26" i="75"/>
  <c r="G24" i="75"/>
  <c r="AA24" i="75"/>
  <c r="H23" i="75"/>
  <c r="AC23" i="75"/>
  <c r="Y5" i="55"/>
  <c r="E5" i="75" s="1"/>
  <c r="Y24" i="55"/>
  <c r="E24" i="75" s="1"/>
  <c r="E24" i="82"/>
  <c r="T35" i="82"/>
  <c r="T6" i="82"/>
  <c r="T7" i="82"/>
  <c r="D29" i="81"/>
  <c r="R49" i="85"/>
  <c r="R51" i="85"/>
  <c r="R52" i="85"/>
  <c r="R53" i="85"/>
  <c r="F59" i="86" s="1"/>
  <c r="R43" i="85"/>
  <c r="R44" i="85"/>
  <c r="R45" i="85"/>
  <c r="R46" i="85"/>
  <c r="R47" i="85"/>
  <c r="R48" i="85"/>
  <c r="H9" i="85" a="1"/>
  <c r="H9" i="85" s="1"/>
  <c r="T9" i="85" a="1"/>
  <c r="T9" i="85" s="1"/>
  <c r="H10" i="85" a="1"/>
  <c r="H10" i="85" s="1"/>
  <c r="O8" i="85" a="1"/>
  <c r="O8" i="85" s="1"/>
  <c r="O10" i="85" a="1"/>
  <c r="O10" i="85" s="1"/>
  <c r="H8" i="85" a="1"/>
  <c r="H8" i="85" s="1"/>
  <c r="I10" i="85" a="1"/>
  <c r="I10" i="85" s="1"/>
  <c r="P8" i="85" a="1"/>
  <c r="P8" i="85" s="1"/>
  <c r="P10" i="85" a="1"/>
  <c r="P10" i="85" s="1"/>
  <c r="I8" i="85" a="1"/>
  <c r="I8" i="85" s="1"/>
  <c r="J10" i="85" a="1"/>
  <c r="J10" i="85" s="1"/>
  <c r="R8" i="85" a="1"/>
  <c r="R8" i="85" s="1"/>
  <c r="R10" i="85" a="1"/>
  <c r="R10" i="85" s="1"/>
  <c r="K8" i="85" a="1"/>
  <c r="K8" i="85" s="1"/>
  <c r="L10" i="85" a="1"/>
  <c r="L10" i="85" s="1"/>
  <c r="Q8" i="85" a="1"/>
  <c r="Q8" i="85" s="1"/>
  <c r="J9" i="85" a="1"/>
  <c r="J9" i="85" s="1"/>
  <c r="S8" i="85" a="1"/>
  <c r="S8" i="85" s="1"/>
  <c r="K9" i="85" a="1"/>
  <c r="K9" i="85" s="1"/>
  <c r="L7" i="85" a="1"/>
  <c r="L7" i="85" s="1"/>
  <c r="T8" i="85" a="1"/>
  <c r="T8" i="85" s="1"/>
  <c r="L9" i="85" a="1"/>
  <c r="L9" i="85" s="1"/>
  <c r="M7" i="85" a="1"/>
  <c r="M7" i="85" s="1"/>
  <c r="O9" i="85" a="1"/>
  <c r="O9" i="85" s="1"/>
  <c r="P7" i="85" a="1"/>
  <c r="P7" i="85" s="1"/>
  <c r="M9" i="85" a="1"/>
  <c r="M9" i="85" s="1"/>
  <c r="P9" i="85" a="1"/>
  <c r="P9" i="85" s="1"/>
  <c r="J8" i="85" a="1"/>
  <c r="J8" i="85" s="1"/>
  <c r="Q9" i="85" a="1"/>
  <c r="Q9" i="85" s="1"/>
  <c r="L8" i="85" a="1"/>
  <c r="L8" i="85" s="1"/>
  <c r="M10" i="85" a="1"/>
  <c r="M10" i="85" s="1"/>
  <c r="R9" i="85" a="1"/>
  <c r="R9" i="85" s="1"/>
  <c r="M8" i="85" a="1"/>
  <c r="M8" i="85" s="1"/>
  <c r="S9" i="85" a="1"/>
  <c r="S9" i="85" s="1"/>
  <c r="I9" i="85" a="1"/>
  <c r="I9" i="85" s="1"/>
  <c r="Q10" i="85" a="1"/>
  <c r="Q10" i="85" s="1"/>
  <c r="K10" i="85" a="1"/>
  <c r="K10" i="85" s="1"/>
  <c r="S10" i="85" a="1"/>
  <c r="S10" i="85" s="1"/>
  <c r="T10" i="85" a="1"/>
  <c r="T10" i="85" s="1"/>
  <c r="Q7" i="85" a="1"/>
  <c r="Q7" i="85" s="1"/>
  <c r="R7" i="85" a="1"/>
  <c r="R7" i="85" s="1"/>
  <c r="I7" i="85" a="1"/>
  <c r="I7" i="85" s="1"/>
  <c r="S7" i="85" a="1"/>
  <c r="S7" i="85" s="1"/>
  <c r="T7" i="85" a="1"/>
  <c r="T7" i="85" s="1"/>
  <c r="J7" i="85" a="1"/>
  <c r="J7" i="85" s="1"/>
  <c r="X19" i="55"/>
  <c r="D19" i="75" s="1"/>
  <c r="D19" i="82" s="1"/>
  <c r="S96" i="81"/>
  <c r="T96" i="81" s="1"/>
  <c r="X26" i="55"/>
  <c r="D26" i="75" s="1"/>
  <c r="D26" i="82" s="1"/>
  <c r="X20" i="55"/>
  <c r="D20" i="75" s="1"/>
  <c r="D20" i="82" s="1"/>
  <c r="I11" i="82"/>
  <c r="D22" i="81"/>
  <c r="X31" i="55"/>
  <c r="D31" i="75" s="1"/>
  <c r="D31" i="82" s="1"/>
  <c r="D25" i="81"/>
  <c r="W13" i="55"/>
  <c r="C13" i="75" s="1"/>
  <c r="G13" i="75" s="1"/>
  <c r="W19" i="55"/>
  <c r="C19" i="75" s="1"/>
  <c r="W5" i="55"/>
  <c r="C5" i="75" s="1"/>
  <c r="W17" i="55"/>
  <c r="C17" i="75" s="1"/>
  <c r="G17" i="75" s="1"/>
  <c r="X15" i="55"/>
  <c r="D15" i="75" s="1"/>
  <c r="W12" i="55"/>
  <c r="C12" i="75" s="1"/>
  <c r="G12" i="75" s="1"/>
  <c r="X12" i="55"/>
  <c r="D12" i="75" s="1"/>
  <c r="W23" i="55"/>
  <c r="C23" i="75" s="1"/>
  <c r="C23" i="82" s="1"/>
  <c r="X17" i="55"/>
  <c r="D17" i="75" s="1"/>
  <c r="W25" i="55"/>
  <c r="C25" i="75" s="1"/>
  <c r="C25" i="82" s="1"/>
  <c r="W31" i="55"/>
  <c r="C31" i="75" s="1"/>
  <c r="C31" i="82" s="1"/>
  <c r="X27" i="55"/>
  <c r="D27" i="75" s="1"/>
  <c r="D27" i="82" s="1"/>
  <c r="W32" i="55"/>
  <c r="C32" i="75" s="1"/>
  <c r="X33" i="55"/>
  <c r="D33" i="75" s="1"/>
  <c r="D33" i="82" s="1"/>
  <c r="X25" i="55"/>
  <c r="D25" i="75" s="1"/>
  <c r="D25" i="82" s="1"/>
  <c r="H25" i="82" s="1"/>
  <c r="X29" i="55"/>
  <c r="D29" i="75" s="1"/>
  <c r="D29" i="82" s="1"/>
  <c r="J29" i="82" s="1"/>
  <c r="K29" i="82" s="1"/>
  <c r="W20" i="55"/>
  <c r="C20" i="75" s="1"/>
  <c r="W11" i="55"/>
  <c r="C11" i="75" s="1"/>
  <c r="G11" i="75" s="1"/>
  <c r="W34" i="55"/>
  <c r="C34" i="75" s="1"/>
  <c r="X23" i="55"/>
  <c r="D23" i="75" s="1"/>
  <c r="D23" i="82" s="1"/>
  <c r="W10" i="55"/>
  <c r="C10" i="75" s="1"/>
  <c r="G10" i="75" s="1"/>
  <c r="X8" i="55"/>
  <c r="D8" i="75" s="1"/>
  <c r="W22" i="55"/>
  <c r="C22" i="75" s="1"/>
  <c r="C22" i="82" s="1"/>
  <c r="W29" i="55"/>
  <c r="C29" i="75" s="1"/>
  <c r="W26" i="55"/>
  <c r="C26" i="75" s="1"/>
  <c r="C26" i="82" s="1"/>
  <c r="W21" i="55"/>
  <c r="C21" i="75" s="1"/>
  <c r="W14" i="55"/>
  <c r="C14" i="75" s="1"/>
  <c r="G14" i="75" s="1"/>
  <c r="X16" i="55"/>
  <c r="D16" i="75" s="1"/>
  <c r="W8" i="55"/>
  <c r="C8" i="75" s="1"/>
  <c r="X13" i="55"/>
  <c r="D13" i="75" s="1"/>
  <c r="W27" i="55"/>
  <c r="C27" i="75" s="1"/>
  <c r="C27" i="82" s="1"/>
  <c r="W16" i="55"/>
  <c r="C16" i="75" s="1"/>
  <c r="G16" i="75" s="1"/>
  <c r="W18" i="55"/>
  <c r="C18" i="75" s="1"/>
  <c r="W15" i="55"/>
  <c r="C15" i="75" s="1"/>
  <c r="G15" i="75" s="1"/>
  <c r="X21" i="55"/>
  <c r="D21" i="75" s="1"/>
  <c r="W33" i="55"/>
  <c r="C33" i="75" s="1"/>
  <c r="W30" i="55"/>
  <c r="C30" i="75" s="1"/>
  <c r="W28" i="55"/>
  <c r="C28" i="75" s="1"/>
  <c r="C28" i="82" s="1"/>
  <c r="X22" i="55"/>
  <c r="D22" i="75" s="1"/>
  <c r="D22" i="82" s="1"/>
  <c r="H22" i="82" s="1"/>
  <c r="G7" i="83" a="1"/>
  <c r="G7" i="83" s="1"/>
  <c r="G8" i="83" a="1"/>
  <c r="G8" i="83" s="1"/>
  <c r="F10" i="85" a="1"/>
  <c r="F10" i="85" s="1"/>
  <c r="G5" i="83" a="1"/>
  <c r="G5" i="83" s="1"/>
  <c r="F8" i="85" a="1"/>
  <c r="F8" i="85" s="1"/>
  <c r="F9" i="85" a="1"/>
  <c r="F9" i="85" s="1"/>
  <c r="G6" i="83" a="1"/>
  <c r="G6" i="83" s="1"/>
  <c r="Y19" i="55"/>
  <c r="E19" i="75" s="1"/>
  <c r="H19" i="75" s="1"/>
  <c r="Y16" i="55"/>
  <c r="E16" i="75" s="1"/>
  <c r="H16" i="75" s="1"/>
  <c r="Y13" i="55"/>
  <c r="E13" i="75" s="1"/>
  <c r="H13" i="75" s="1"/>
  <c r="Y31" i="55"/>
  <c r="E31" i="75" s="1"/>
  <c r="Y28" i="55"/>
  <c r="E28" i="75" s="1"/>
  <c r="Y11" i="55"/>
  <c r="E11" i="75" s="1"/>
  <c r="H11" i="75" s="1"/>
  <c r="Y17" i="55"/>
  <c r="E17" i="75" s="1"/>
  <c r="H17" i="75" s="1"/>
  <c r="Y18" i="55"/>
  <c r="E18" i="75" s="1"/>
  <c r="H18" i="75" s="1"/>
  <c r="Y20" i="55"/>
  <c r="E20" i="75" s="1"/>
  <c r="H20" i="75" s="1"/>
  <c r="Y10" i="55"/>
  <c r="E10" i="75" s="1"/>
  <c r="H10" i="75" s="1"/>
  <c r="Y14" i="55"/>
  <c r="E14" i="75" s="1"/>
  <c r="H14" i="75" s="1"/>
  <c r="Y27" i="55"/>
  <c r="E27" i="75" s="1"/>
  <c r="Y33" i="55"/>
  <c r="E33" i="75" s="1"/>
  <c r="Y30" i="55"/>
  <c r="E30" i="75" s="1"/>
  <c r="Y15" i="55"/>
  <c r="E15" i="75" s="1"/>
  <c r="H15" i="75" s="1"/>
  <c r="Y21" i="55"/>
  <c r="E21" i="75" s="1"/>
  <c r="J11" i="82"/>
  <c r="K11" i="82" s="1"/>
  <c r="N11" i="82" s="1"/>
  <c r="Y29" i="55"/>
  <c r="E29" i="75" s="1"/>
  <c r="Y12" i="55"/>
  <c r="E12" i="75" s="1"/>
  <c r="H12" i="75" s="1"/>
  <c r="Y22" i="55"/>
  <c r="E22" i="75" s="1"/>
  <c r="Y25" i="55"/>
  <c r="E25" i="75" s="1"/>
  <c r="Y32" i="55"/>
  <c r="E32" i="75" s="1"/>
  <c r="D24" i="81"/>
  <c r="X5" i="55"/>
  <c r="H9" i="82"/>
  <c r="I9" i="82"/>
  <c r="J9" i="82"/>
  <c r="K9" i="82" s="1"/>
  <c r="E9" i="75"/>
  <c r="H9" i="75" s="1"/>
  <c r="J10" i="82"/>
  <c r="K10" i="82" s="1"/>
  <c r="I10" i="82"/>
  <c r="H10" i="82"/>
  <c r="G18" i="75" l="1"/>
  <c r="C18" i="82"/>
  <c r="AA20" i="75"/>
  <c r="C20" i="82"/>
  <c r="AA30" i="75"/>
  <c r="C30" i="82"/>
  <c r="H5" i="75"/>
  <c r="E5" i="82"/>
  <c r="G5" i="75"/>
  <c r="C5" i="82"/>
  <c r="AA33" i="75"/>
  <c r="C33" i="82"/>
  <c r="G19" i="75"/>
  <c r="C19" i="82"/>
  <c r="X50" i="85"/>
  <c r="F75" i="86" s="1"/>
  <c r="G29" i="75"/>
  <c r="C29" i="82"/>
  <c r="G32" i="75"/>
  <c r="C32" i="82"/>
  <c r="X42" i="85"/>
  <c r="F11" i="86" s="1"/>
  <c r="K23" i="85" a="1"/>
  <c r="K23" i="85" s="1"/>
  <c r="O30" i="85" a="1"/>
  <c r="O30" i="85" s="1"/>
  <c r="L36" i="85" a="1"/>
  <c r="L36" i="85" s="1"/>
  <c r="F31" i="85" a="1"/>
  <c r="F31" i="85" s="1"/>
  <c r="G18" i="83" a="1"/>
  <c r="G18" i="83" s="1"/>
  <c r="F16" i="85" a="1"/>
  <c r="F16" i="85" s="1"/>
  <c r="T16" i="85" a="1"/>
  <c r="T16" i="85" s="1"/>
  <c r="K14" i="85" a="1"/>
  <c r="K14" i="85" s="1"/>
  <c r="T11" i="85" a="1"/>
  <c r="T11" i="85" s="1"/>
  <c r="F18" i="85" a="1"/>
  <c r="F18" i="85" s="1"/>
  <c r="O33" i="85" a="1"/>
  <c r="O33" i="85" s="1"/>
  <c r="P23" i="85" a="1"/>
  <c r="P23" i="85" s="1"/>
  <c r="F23" i="85" a="1"/>
  <c r="F23" i="85" s="1"/>
  <c r="P20" i="85" a="1"/>
  <c r="P20" i="85" s="1"/>
  <c r="L31" i="85" a="1"/>
  <c r="L31" i="85" s="1"/>
  <c r="Q16" i="85" a="1"/>
  <c r="Q16" i="85" s="1"/>
  <c r="P33" i="85" a="1"/>
  <c r="P33" i="85" s="1"/>
  <c r="L33" i="85" a="1"/>
  <c r="L33" i="85" s="1"/>
  <c r="H50" i="85" s="1"/>
  <c r="M68" i="86" s="1"/>
  <c r="X46" i="85"/>
  <c r="H17" i="85" a="1"/>
  <c r="H17" i="85" s="1"/>
  <c r="G28" i="83" a="1"/>
  <c r="G28" i="83" s="1"/>
  <c r="R11" i="85" a="1"/>
  <c r="R11" i="85" s="1"/>
  <c r="J16" i="85" a="1"/>
  <c r="J16" i="85" s="1"/>
  <c r="G21" i="83" a="1"/>
  <c r="G21" i="83" s="1"/>
  <c r="G32" i="83" a="1"/>
  <c r="G32" i="83" s="1"/>
  <c r="P17" i="85" a="1"/>
  <c r="P17" i="85" s="1"/>
  <c r="O29" i="85" a="1"/>
  <c r="O29" i="85" s="1"/>
  <c r="Q36" i="85" a="1"/>
  <c r="Q36" i="85" s="1"/>
  <c r="O20" i="85" a="1"/>
  <c r="O20" i="85" s="1"/>
  <c r="F30" i="85" a="1"/>
  <c r="F30" i="85" s="1"/>
  <c r="K29" i="85" a="1"/>
  <c r="K29" i="85" s="1"/>
  <c r="R14" i="85" a="1"/>
  <c r="R14" i="85" s="1"/>
  <c r="J36" i="85" a="1"/>
  <c r="J36" i="85" s="1"/>
  <c r="F13" i="85" a="1"/>
  <c r="F13" i="85" s="1"/>
  <c r="H15" i="85" a="1"/>
  <c r="H15" i="85" s="1"/>
  <c r="Q14" i="85" a="1"/>
  <c r="Q14" i="85" s="1"/>
  <c r="Q15" i="85" a="1"/>
  <c r="Q15" i="85" s="1"/>
  <c r="O14" i="85" a="1"/>
  <c r="O14" i="85" s="1"/>
  <c r="F36" i="85" a="1"/>
  <c r="F36" i="85" s="1"/>
  <c r="M30" i="85" a="1"/>
  <c r="M30" i="85" s="1"/>
  <c r="O12" i="85" a="1"/>
  <c r="O12" i="85" s="1"/>
  <c r="H36" i="85" a="1"/>
  <c r="H36" i="85" s="1"/>
  <c r="L30" i="85" a="1"/>
  <c r="L30" i="85" s="1"/>
  <c r="I20" i="85" a="1"/>
  <c r="I20" i="85" s="1"/>
  <c r="J30" i="85" a="1"/>
  <c r="J30" i="85" s="1"/>
  <c r="G25" i="83" a="1"/>
  <c r="G25" i="83" s="1"/>
  <c r="Q30" i="85" a="1"/>
  <c r="Q30" i="85" s="1"/>
  <c r="L34" i="85" a="1"/>
  <c r="L34" i="85" s="1"/>
  <c r="H13" i="85" a="1"/>
  <c r="H13" i="85" s="1"/>
  <c r="I33" i="85" a="1"/>
  <c r="I33" i="85" s="1"/>
  <c r="E50" i="85" s="1"/>
  <c r="J68" i="86" s="1"/>
  <c r="T31" i="85" a="1"/>
  <c r="T31" i="85" s="1"/>
  <c r="S15" i="85" a="1"/>
  <c r="S15" i="85" s="1"/>
  <c r="K37" i="85" a="1"/>
  <c r="K37" i="85" s="1"/>
  <c r="I15" i="85" a="1"/>
  <c r="I15" i="85" s="1"/>
  <c r="I16" i="85" a="1"/>
  <c r="I16" i="85" s="1"/>
  <c r="S16" i="85" a="1"/>
  <c r="S16" i="85" s="1"/>
  <c r="T17" i="85" a="1"/>
  <c r="T17" i="85" s="1"/>
  <c r="P15" i="85" a="1"/>
  <c r="P15" i="85" s="1"/>
  <c r="H37" i="85" a="1"/>
  <c r="H37" i="85" s="1"/>
  <c r="O31" i="85" a="1"/>
  <c r="O31" i="85" s="1"/>
  <c r="R15" i="85" a="1"/>
  <c r="R15" i="85" s="1"/>
  <c r="M31" i="85" a="1"/>
  <c r="M31" i="85" s="1"/>
  <c r="K31" i="85" a="1"/>
  <c r="K31" i="85" s="1"/>
  <c r="H33" i="85" a="1"/>
  <c r="H33" i="85" s="1"/>
  <c r="D50" i="85" s="1"/>
  <c r="I68" i="86" s="1"/>
  <c r="H29" i="85" a="1"/>
  <c r="H29" i="85" s="1"/>
  <c r="F11" i="85" a="1"/>
  <c r="F11" i="85" s="1"/>
  <c r="Q12" i="85" a="1"/>
  <c r="Q12" i="85" s="1"/>
  <c r="I29" i="85" a="1"/>
  <c r="I29" i="85" s="1"/>
  <c r="H12" i="85" a="1"/>
  <c r="H12" i="85" s="1"/>
  <c r="J15" i="85" a="1"/>
  <c r="J15" i="85" s="1"/>
  <c r="I23" i="85" a="1"/>
  <c r="I23" i="85" s="1"/>
  <c r="T29" i="85" a="1"/>
  <c r="T29" i="85" s="1"/>
  <c r="R36" i="85" a="1"/>
  <c r="R36" i="85" s="1"/>
  <c r="T30" i="85" a="1"/>
  <c r="T30" i="85" s="1"/>
  <c r="K36" i="85" a="1"/>
  <c r="K36" i="85" s="1"/>
  <c r="F34" i="85" a="1"/>
  <c r="F34" i="85" s="1"/>
  <c r="L14" i="85" a="1"/>
  <c r="L14" i="85" s="1"/>
  <c r="O34" i="85" a="1"/>
  <c r="O34" i="85" s="1"/>
  <c r="S31" i="85" a="1"/>
  <c r="S31" i="85" s="1"/>
  <c r="P31" i="85" a="1"/>
  <c r="P31" i="85" s="1"/>
  <c r="H20" i="85" a="1"/>
  <c r="H20" i="85" s="1"/>
  <c r="O36" i="85" a="1"/>
  <c r="O36" i="85" s="1"/>
  <c r="T12" i="85" a="1"/>
  <c r="T12" i="85" s="1"/>
  <c r="M17" i="85" a="1"/>
  <c r="M17" i="85" s="1"/>
  <c r="L20" i="85" a="1"/>
  <c r="L20" i="85" s="1"/>
  <c r="F15" i="85" a="1"/>
  <c r="F15" i="85" s="1"/>
  <c r="T33" i="85" a="1"/>
  <c r="T33" i="85" s="1"/>
  <c r="S20" i="85" a="1"/>
  <c r="S20" i="85" s="1"/>
  <c r="O37" i="85" a="1"/>
  <c r="O37" i="85" s="1"/>
  <c r="J37" i="85" a="1"/>
  <c r="J37" i="85" s="1"/>
  <c r="Q33" i="85" a="1"/>
  <c r="Q33" i="85" s="1"/>
  <c r="P16" i="85" a="1"/>
  <c r="P16" i="85" s="1"/>
  <c r="F20" i="85" a="1"/>
  <c r="F20" i="85" s="1"/>
  <c r="R16" i="85" a="1"/>
  <c r="R16" i="85" s="1"/>
  <c r="O16" i="85" a="1"/>
  <c r="O16" i="85" s="1"/>
  <c r="L16" i="85" a="1"/>
  <c r="L16" i="85" s="1"/>
  <c r="G27" i="83" a="1"/>
  <c r="G27" i="83" s="1"/>
  <c r="P11" i="85" a="1"/>
  <c r="P11" i="85" s="1"/>
  <c r="H23" i="85" a="1"/>
  <c r="H23" i="85" s="1"/>
  <c r="I11" i="85" a="1"/>
  <c r="I11" i="85" s="1"/>
  <c r="L17" i="85" a="1"/>
  <c r="L17" i="85" s="1"/>
  <c r="H31" i="85" a="1"/>
  <c r="H31" i="85" s="1"/>
  <c r="T34" i="85" a="1"/>
  <c r="T34" i="85" s="1"/>
  <c r="R30" i="85" a="1"/>
  <c r="R30" i="85" s="1"/>
  <c r="J35" i="85" a="1"/>
  <c r="J35" i="85" s="1"/>
  <c r="S33" i="85" a="1"/>
  <c r="S33" i="85" s="1"/>
  <c r="K13" i="85" a="1"/>
  <c r="K13" i="85" s="1"/>
  <c r="M33" i="85" a="1"/>
  <c r="M33" i="85" s="1"/>
  <c r="J29" i="85" a="1"/>
  <c r="J29" i="85" s="1"/>
  <c r="F29" i="85" a="1"/>
  <c r="F29" i="85" s="1"/>
  <c r="J14" i="85" a="1"/>
  <c r="J14" i="85" s="1"/>
  <c r="G23" i="83" a="1"/>
  <c r="G23" i="83" s="1"/>
  <c r="T15" i="85" a="1"/>
  <c r="T15" i="85" s="1"/>
  <c r="M37" i="85" a="1"/>
  <c r="M37" i="85" s="1"/>
  <c r="M15" i="85" a="1"/>
  <c r="M15" i="85" s="1"/>
  <c r="I12" i="85" a="1"/>
  <c r="I12" i="85" s="1"/>
  <c r="S13" i="85" a="1"/>
  <c r="S13" i="85" s="1"/>
  <c r="H16" i="85" a="1"/>
  <c r="H16" i="85" s="1"/>
  <c r="O11" i="85" a="1"/>
  <c r="O11" i="85" s="1"/>
  <c r="F33" i="85" a="1"/>
  <c r="F33" i="85" s="1"/>
  <c r="Q11" i="85" a="1"/>
  <c r="Q11" i="85" s="1"/>
  <c r="L11" i="85" a="1"/>
  <c r="L11" i="85" s="1"/>
  <c r="K11" i="85" a="1"/>
  <c r="K11" i="85" s="1"/>
  <c r="R34" i="85" a="1"/>
  <c r="R34" i="85" s="1"/>
  <c r="R17" i="85" a="1"/>
  <c r="R17" i="85" s="1"/>
  <c r="T20" i="85" a="1"/>
  <c r="T20" i="85" s="1"/>
  <c r="T23" i="85" a="1"/>
  <c r="T23" i="85" s="1"/>
  <c r="Q17" i="85" a="1"/>
  <c r="Q17" i="85" s="1"/>
  <c r="O17" i="85" a="1"/>
  <c r="O17" i="85" s="1"/>
  <c r="S30" i="85" a="1"/>
  <c r="S30" i="85" s="1"/>
  <c r="K30" i="85" a="1"/>
  <c r="K30" i="85" s="1"/>
  <c r="L23" i="85" a="1"/>
  <c r="L23" i="85" s="1"/>
  <c r="J11" i="85" a="1"/>
  <c r="J11" i="85" s="1"/>
  <c r="P34" i="85" a="1"/>
  <c r="P34" i="85" s="1"/>
  <c r="G29" i="83" a="1"/>
  <c r="G29" i="83" s="1"/>
  <c r="P37" i="85" a="1"/>
  <c r="P37" i="85" s="1"/>
  <c r="Q20" i="85" a="1"/>
  <c r="Q20" i="85" s="1"/>
  <c r="S23" i="85" a="1"/>
  <c r="S23" i="85" s="1"/>
  <c r="Q35" i="85" a="1"/>
  <c r="Q35" i="85" s="1"/>
  <c r="G24" i="83" a="1"/>
  <c r="G24" i="83" s="1"/>
  <c r="M29" i="85" a="1"/>
  <c r="M29" i="85" s="1"/>
  <c r="I31" i="85" a="1"/>
  <c r="I31" i="85" s="1"/>
  <c r="L13" i="85" a="1"/>
  <c r="L13" i="85" s="1"/>
  <c r="P36" i="85" a="1"/>
  <c r="P36" i="85" s="1"/>
  <c r="I14" i="85" a="1"/>
  <c r="I14" i="85" s="1"/>
  <c r="K34" i="85" a="1"/>
  <c r="K34" i="85" s="1"/>
  <c r="M14" i="85" a="1"/>
  <c r="M14" i="85" s="1"/>
  <c r="S37" i="85" a="1"/>
  <c r="S37" i="85" s="1"/>
  <c r="I30" i="85" a="1"/>
  <c r="I30" i="85" s="1"/>
  <c r="L35" i="85" a="1"/>
  <c r="L35" i="85" s="1"/>
  <c r="O15" i="85" a="1"/>
  <c r="O15" i="85" s="1"/>
  <c r="K15" i="85" a="1"/>
  <c r="K15" i="85" s="1"/>
  <c r="G30" i="83" a="1"/>
  <c r="G30" i="83" s="1"/>
  <c r="M23" i="85" a="1"/>
  <c r="M23" i="85" s="1"/>
  <c r="F14" i="85" a="1"/>
  <c r="F14" i="85" s="1"/>
  <c r="H34" i="85" a="1"/>
  <c r="H34" i="85" s="1"/>
  <c r="R12" i="85" a="1"/>
  <c r="R12" i="85" s="1"/>
  <c r="M11" i="85" a="1"/>
  <c r="M11" i="85" s="1"/>
  <c r="M12" i="85" a="1"/>
  <c r="M12" i="85" s="1"/>
  <c r="L12" i="85" a="1"/>
  <c r="L12" i="85" s="1"/>
  <c r="S35" i="85" a="1"/>
  <c r="S35" i="85" s="1"/>
  <c r="R23" i="85" a="1"/>
  <c r="R23" i="85" s="1"/>
  <c r="Q31" i="85" a="1"/>
  <c r="Q31" i="85" s="1"/>
  <c r="Q23" i="85" a="1"/>
  <c r="Q23" i="85" s="1"/>
  <c r="O23" i="85" a="1"/>
  <c r="O23" i="85" s="1"/>
  <c r="P35" i="85" a="1"/>
  <c r="P35" i="85" s="1"/>
  <c r="J31" i="85" a="1"/>
  <c r="J31" i="85" s="1"/>
  <c r="H14" i="85" a="1"/>
  <c r="H14" i="85" s="1"/>
  <c r="F17" i="85" a="1"/>
  <c r="F17" i="85" s="1"/>
  <c r="L29" i="85" a="1"/>
  <c r="L29" i="85" s="1"/>
  <c r="S17" i="85" a="1"/>
  <c r="S17" i="85" s="1"/>
  <c r="Q34" i="85" a="1"/>
  <c r="Q34" i="85" s="1"/>
  <c r="R31" i="85" a="1"/>
  <c r="R31" i="85" s="1"/>
  <c r="M34" i="85" a="1"/>
  <c r="M34" i="85" s="1"/>
  <c r="P30" i="85" a="1"/>
  <c r="P30" i="85" s="1"/>
  <c r="L15" i="85" a="1"/>
  <c r="L15" i="85" s="1"/>
  <c r="M16" i="85" a="1"/>
  <c r="M16" i="85" s="1"/>
  <c r="I34" i="85" a="1"/>
  <c r="I34" i="85" s="1"/>
  <c r="I17" i="85" a="1"/>
  <c r="I17" i="85" s="1"/>
  <c r="H30" i="85" a="1"/>
  <c r="H30" i="85" s="1"/>
  <c r="R33" i="85" a="1"/>
  <c r="R33" i="85" s="1"/>
  <c r="K12" i="85" a="1"/>
  <c r="K12" i="85" s="1"/>
  <c r="R35" i="85" a="1"/>
  <c r="R35" i="85" s="1"/>
  <c r="J12" i="85" a="1"/>
  <c r="J12" i="85" s="1"/>
  <c r="O35" i="85" a="1"/>
  <c r="O35" i="85" s="1"/>
  <c r="G19" i="83" a="1"/>
  <c r="G19" i="83" s="1"/>
  <c r="S11" i="85" a="1"/>
  <c r="S11" i="85" s="1"/>
  <c r="K20" i="85" a="1"/>
  <c r="K20" i="85" s="1"/>
  <c r="R13" i="85" a="1"/>
  <c r="R13" i="85" s="1"/>
  <c r="J34" i="85" a="1"/>
  <c r="J34" i="85" s="1"/>
  <c r="T35" i="85" a="1"/>
  <c r="T35" i="85" s="1"/>
  <c r="S36" i="85" a="1"/>
  <c r="S36" i="85" s="1"/>
  <c r="I36" i="85" a="1"/>
  <c r="I36" i="85" s="1"/>
  <c r="I13" i="85" a="1"/>
  <c r="I13" i="85" s="1"/>
  <c r="G20" i="83" a="1"/>
  <c r="G20" i="83" s="1"/>
  <c r="G26" i="83" a="1"/>
  <c r="G26" i="83" s="1"/>
  <c r="H11" i="85" a="1"/>
  <c r="H11" i="85" s="1"/>
  <c r="J33" i="85" a="1"/>
  <c r="J33" i="85" s="1"/>
  <c r="F50" i="85" s="1"/>
  <c r="K68" i="86" s="1"/>
  <c r="S14" i="85" a="1"/>
  <c r="S14" i="85" s="1"/>
  <c r="R20" i="85" a="1"/>
  <c r="R20" i="85" s="1"/>
  <c r="K35" i="85" a="1"/>
  <c r="K35" i="85" s="1"/>
  <c r="F35" i="85" a="1"/>
  <c r="F35" i="85" s="1"/>
  <c r="T37" i="85" a="1"/>
  <c r="T37" i="85" s="1"/>
  <c r="Q37" i="85" a="1"/>
  <c r="Q37" i="85" s="1"/>
  <c r="K33" i="85" a="1"/>
  <c r="K33" i="85" s="1"/>
  <c r="G50" i="85" s="1"/>
  <c r="L68" i="86" s="1"/>
  <c r="M36" i="85" a="1"/>
  <c r="M36" i="85" s="1"/>
  <c r="L37" i="85" a="1"/>
  <c r="L37" i="85" s="1"/>
  <c r="H52" i="85" s="1"/>
  <c r="M84" i="86" s="1"/>
  <c r="H35" i="85" a="1"/>
  <c r="H35" i="85" s="1"/>
  <c r="I37" i="85" a="1"/>
  <c r="I37" i="85" s="1"/>
  <c r="F37" i="85" a="1"/>
  <c r="F37" i="85" s="1"/>
  <c r="O13" i="85" a="1"/>
  <c r="O13" i="85" s="1"/>
  <c r="J20" i="85" a="1"/>
  <c r="J20" i="85" s="1"/>
  <c r="G33" i="83" a="1"/>
  <c r="G33" i="83" s="1"/>
  <c r="G34" i="83" a="1"/>
  <c r="G34" i="83" s="1"/>
  <c r="F12" i="85" a="1"/>
  <c r="F12" i="85" s="1"/>
  <c r="G35" i="83" a="1"/>
  <c r="G35" i="83" s="1"/>
  <c r="J13" i="85" a="1"/>
  <c r="J13" i="85" s="1"/>
  <c r="M20" i="85" a="1"/>
  <c r="M20" i="85" s="1"/>
  <c r="J17" i="85" a="1"/>
  <c r="J17" i="85" s="1"/>
  <c r="P12" i="85" a="1"/>
  <c r="P12" i="85" s="1"/>
  <c r="G22" i="83" a="1"/>
  <c r="G22" i="83" s="1"/>
  <c r="G31" i="83" a="1"/>
  <c r="G31" i="83" s="1"/>
  <c r="K16" i="85" a="1"/>
  <c r="K16" i="85" s="1"/>
  <c r="M35" i="85" a="1"/>
  <c r="M35" i="85" s="1"/>
  <c r="Q29" i="85" a="1"/>
  <c r="Q29" i="85" s="1"/>
  <c r="K17" i="85" a="1"/>
  <c r="K17" i="85" s="1"/>
  <c r="J23" i="85" a="1"/>
  <c r="J23" i="85" s="1"/>
  <c r="Q13" i="85" a="1"/>
  <c r="Q13" i="85" s="1"/>
  <c r="I35" i="85" a="1"/>
  <c r="I35" i="85" s="1"/>
  <c r="S12" i="85" a="1"/>
  <c r="S12" i="85" s="1"/>
  <c r="T14" i="85" a="1"/>
  <c r="T14" i="85" s="1"/>
  <c r="P13" i="85" a="1"/>
  <c r="P13" i="85" s="1"/>
  <c r="P14" i="85" a="1"/>
  <c r="P14" i="85" s="1"/>
  <c r="M13" i="85" a="1"/>
  <c r="M13" i="85" s="1"/>
  <c r="T36" i="85" a="1"/>
  <c r="T36" i="85" s="1"/>
  <c r="S29" i="85" a="1"/>
  <c r="S29" i="85" s="1"/>
  <c r="T13" i="85" a="1"/>
  <c r="T13" i="85" s="1"/>
  <c r="S34" i="85" a="1"/>
  <c r="S34" i="85" s="1"/>
  <c r="R29" i="85" a="1"/>
  <c r="R29" i="85" s="1"/>
  <c r="R37" i="85" a="1"/>
  <c r="R37" i="85" s="1"/>
  <c r="P29" i="85" a="1"/>
  <c r="P29" i="85" s="1"/>
  <c r="X43" i="85"/>
  <c r="F19" i="86" s="1"/>
  <c r="X52" i="85"/>
  <c r="F91" i="86" s="1"/>
  <c r="X53" i="85"/>
  <c r="F43" i="86"/>
  <c r="X47" i="85"/>
  <c r="X51" i="85"/>
  <c r="F83" i="86" s="1"/>
  <c r="X48" i="85"/>
  <c r="F67" i="86" s="1"/>
  <c r="X49" i="85"/>
  <c r="F35" i="86" s="1"/>
  <c r="X45" i="85"/>
  <c r="F51" i="86" s="1"/>
  <c r="F27" i="86"/>
  <c r="X44" i="85"/>
  <c r="AB27" i="75"/>
  <c r="AC5" i="75"/>
  <c r="H21" i="75"/>
  <c r="AC21" i="75"/>
  <c r="G25" i="75"/>
  <c r="AA25" i="75"/>
  <c r="AB26" i="75"/>
  <c r="AB22" i="75"/>
  <c r="G27" i="75"/>
  <c r="AA27" i="75"/>
  <c r="G22" i="75"/>
  <c r="AA22" i="75"/>
  <c r="G26" i="75"/>
  <c r="AA26" i="75"/>
  <c r="G31" i="75"/>
  <c r="AA31" i="75"/>
  <c r="G28" i="75"/>
  <c r="AA28" i="75"/>
  <c r="G23" i="75"/>
  <c r="AA23" i="75"/>
  <c r="H28" i="75"/>
  <c r="AC28" i="75"/>
  <c r="AB25" i="75"/>
  <c r="AB31" i="75"/>
  <c r="G21" i="75"/>
  <c r="AA21" i="75"/>
  <c r="H25" i="75"/>
  <c r="AC25" i="75"/>
  <c r="H22" i="75"/>
  <c r="AC22" i="75"/>
  <c r="H27" i="75"/>
  <c r="AC27" i="75"/>
  <c r="H31" i="75"/>
  <c r="AC31" i="75"/>
  <c r="AB23" i="75"/>
  <c r="AB21" i="75"/>
  <c r="H24" i="75"/>
  <c r="AC24" i="75"/>
  <c r="I24" i="85" a="1"/>
  <c r="I24" i="85" s="1"/>
  <c r="H32" i="85" a="1"/>
  <c r="H32" i="85" s="1"/>
  <c r="G30" i="75"/>
  <c r="AA19" i="75"/>
  <c r="J25" i="82"/>
  <c r="K25" i="82" s="1"/>
  <c r="N25" i="82" s="1"/>
  <c r="H26" i="82"/>
  <c r="H29" i="82"/>
  <c r="J20" i="82"/>
  <c r="K20" i="82" s="1"/>
  <c r="H25" i="85" a="1"/>
  <c r="H25" i="85" s="1"/>
  <c r="I25" i="82"/>
  <c r="P32" i="85" a="1"/>
  <c r="P32" i="85" s="1"/>
  <c r="R26" i="85" a="1"/>
  <c r="R26" i="85" s="1"/>
  <c r="R25" i="85" a="1"/>
  <c r="R25" i="85" s="1"/>
  <c r="N43" i="85" s="1"/>
  <c r="P26" i="85" a="1"/>
  <c r="P26" i="85" s="1"/>
  <c r="AA32" i="75"/>
  <c r="T19" i="85" a="1"/>
  <c r="T19" i="85" s="1"/>
  <c r="G20" i="75"/>
  <c r="E100" i="55" a="1"/>
  <c r="E100" i="55" s="1"/>
  <c r="T28" i="85" a="1"/>
  <c r="T28" i="85" s="1"/>
  <c r="I22" i="85" a="1"/>
  <c r="I22" i="85" s="1"/>
  <c r="S21" i="85" a="1"/>
  <c r="S21" i="85" s="1"/>
  <c r="H19" i="85" a="1"/>
  <c r="H19" i="85" s="1"/>
  <c r="I22" i="82"/>
  <c r="S27" i="85" a="1"/>
  <c r="S27" i="85" s="1"/>
  <c r="P27" i="85" a="1"/>
  <c r="P27" i="85" s="1"/>
  <c r="L28" i="85" a="1"/>
  <c r="L28" i="85" s="1"/>
  <c r="R19" i="85" a="1"/>
  <c r="R19" i="85" s="1"/>
  <c r="E99" i="55" a="1"/>
  <c r="E99" i="55" s="1"/>
  <c r="H27" i="85" a="1"/>
  <c r="H27" i="85" s="1"/>
  <c r="P22" i="85" a="1"/>
  <c r="P22" i="85" s="1"/>
  <c r="J18" i="85" a="1"/>
  <c r="J18" i="85" s="1"/>
  <c r="T27" i="85" a="1"/>
  <c r="T27" i="85" s="1"/>
  <c r="K26" i="85" a="1"/>
  <c r="K26" i="85" s="1"/>
  <c r="L18" i="85" a="1"/>
  <c r="L18" i="85" s="1"/>
  <c r="O18" i="85" a="1"/>
  <c r="O18" i="85" s="1"/>
  <c r="R21" i="85" a="1"/>
  <c r="R21" i="85" s="1"/>
  <c r="J21" i="85" a="1"/>
  <c r="J21" i="85" s="1"/>
  <c r="O24" i="85" a="1"/>
  <c r="O24" i="85" s="1"/>
  <c r="M27" i="85" a="1"/>
  <c r="M27" i="85" s="1"/>
  <c r="L19" i="85" a="1"/>
  <c r="L19" i="85" s="1"/>
  <c r="L25" i="85" a="1"/>
  <c r="L25" i="85" s="1"/>
  <c r="K27" i="85" a="1"/>
  <c r="K27" i="85" s="1"/>
  <c r="T18" i="85" a="1"/>
  <c r="T18" i="85" s="1"/>
  <c r="H21" i="85" a="1"/>
  <c r="H21" i="85" s="1"/>
  <c r="Q22" i="85" a="1"/>
  <c r="Q22" i="85" s="1"/>
  <c r="M25" i="85" a="1"/>
  <c r="M25" i="85" s="1"/>
  <c r="I25" i="85" a="1"/>
  <c r="I25" i="85" s="1"/>
  <c r="Q26" i="85" a="1"/>
  <c r="Q26" i="85" s="1"/>
  <c r="P25" i="85" a="1"/>
  <c r="P25" i="85" s="1"/>
  <c r="L43" i="85" s="1"/>
  <c r="I21" i="85" a="1"/>
  <c r="I21" i="85" s="1"/>
  <c r="S22" i="85" a="1"/>
  <c r="S22" i="85" s="1"/>
  <c r="G9" i="83" a="1"/>
  <c r="G9" i="83" s="1"/>
  <c r="H28" i="85" a="1"/>
  <c r="H28" i="85" s="1"/>
  <c r="T26" i="85" a="1"/>
  <c r="T26" i="85" s="1"/>
  <c r="R24" i="85" a="1"/>
  <c r="R24" i="85" s="1"/>
  <c r="Q24" i="85" a="1"/>
  <c r="Q24" i="85" s="1"/>
  <c r="O19" i="85" a="1"/>
  <c r="O19" i="85" s="1"/>
  <c r="O26" i="85" a="1"/>
  <c r="O26" i="85" s="1"/>
  <c r="P24" i="85" a="1"/>
  <c r="P24" i="85" s="1"/>
  <c r="S26" i="85" a="1"/>
  <c r="S26" i="85" s="1"/>
  <c r="M22" i="85" a="1"/>
  <c r="M22" i="85" s="1"/>
  <c r="Q25" i="85" a="1"/>
  <c r="Q25" i="85" s="1"/>
  <c r="M43" i="85" s="1"/>
  <c r="I27" i="85" a="1"/>
  <c r="I27" i="85" s="1"/>
  <c r="S18" i="85" a="1"/>
  <c r="S18" i="85" s="1"/>
  <c r="K22" i="85" a="1"/>
  <c r="K22" i="85" s="1"/>
  <c r="X34" i="55"/>
  <c r="D34" i="75" s="1"/>
  <c r="X18" i="55"/>
  <c r="D18" i="75" s="1"/>
  <c r="D18" i="82" s="1"/>
  <c r="O21" i="85" a="1"/>
  <c r="O21" i="85" s="1"/>
  <c r="S24" i="85" a="1"/>
  <c r="S24" i="85" s="1"/>
  <c r="J24" i="85" a="1"/>
  <c r="J24" i="85" s="1"/>
  <c r="H22" i="85" a="1"/>
  <c r="H22" i="85" s="1"/>
  <c r="Q27" i="85" a="1"/>
  <c r="Q27" i="85" s="1"/>
  <c r="I28" i="85" a="1"/>
  <c r="I28" i="85" s="1"/>
  <c r="K19" i="85" a="1"/>
  <c r="K19" i="85" s="1"/>
  <c r="J19" i="85" a="1"/>
  <c r="J19" i="85" s="1"/>
  <c r="J22" i="85" a="1"/>
  <c r="J22" i="85" s="1"/>
  <c r="J27" i="85" a="1"/>
  <c r="J27" i="85" s="1"/>
  <c r="M21" i="85" a="1"/>
  <c r="M21" i="85" s="1"/>
  <c r="R22" i="85" a="1"/>
  <c r="R22" i="85" s="1"/>
  <c r="Q21" i="85" a="1"/>
  <c r="Q21" i="85" s="1"/>
  <c r="O27" i="85" a="1"/>
  <c r="O27" i="85" s="1"/>
  <c r="T25" i="85" a="1"/>
  <c r="T25" i="85" s="1"/>
  <c r="P43" i="85" s="1"/>
  <c r="O25" i="85" a="1"/>
  <c r="O25" i="85" s="1"/>
  <c r="K43" i="85" s="1"/>
  <c r="L21" i="85" a="1"/>
  <c r="L21" i="85" s="1"/>
  <c r="P19" i="85" a="1"/>
  <c r="P19" i="85" s="1"/>
  <c r="P28" i="85" a="1"/>
  <c r="P28" i="85" s="1"/>
  <c r="L32" i="85" a="1"/>
  <c r="L32" i="85" s="1"/>
  <c r="H18" i="85" a="1"/>
  <c r="H18" i="85" s="1"/>
  <c r="R18" i="85" a="1"/>
  <c r="R18" i="85" s="1"/>
  <c r="K25" i="85" a="1"/>
  <c r="K25" i="85" s="1"/>
  <c r="I29" i="82"/>
  <c r="AA5" i="75"/>
  <c r="J26" i="85" a="1"/>
  <c r="J26" i="85" s="1"/>
  <c r="R32" i="85" a="1"/>
  <c r="R32" i="85" s="1"/>
  <c r="I19" i="85" a="1"/>
  <c r="I19" i="85" s="1"/>
  <c r="J25" i="85" a="1"/>
  <c r="J25" i="85" s="1"/>
  <c r="H24" i="85" a="1"/>
  <c r="H24" i="85" s="1"/>
  <c r="M32" i="85" a="1"/>
  <c r="M32" i="85" s="1"/>
  <c r="S19" i="85" a="1"/>
  <c r="S19" i="85" s="1"/>
  <c r="K28" i="85" a="1"/>
  <c r="K28" i="85" s="1"/>
  <c r="S32" i="85" a="1"/>
  <c r="S32" i="85" s="1"/>
  <c r="O32" i="85" a="1"/>
  <c r="O32" i="85" s="1"/>
  <c r="R55" i="85"/>
  <c r="K18" i="85" a="1"/>
  <c r="K18" i="85" s="1"/>
  <c r="M18" i="85" a="1"/>
  <c r="M18" i="85" s="1"/>
  <c r="Q28" i="85" a="1"/>
  <c r="Q28" i="85" s="1"/>
  <c r="P18" i="85" a="1"/>
  <c r="P18" i="85" s="1"/>
  <c r="H19" i="82"/>
  <c r="S25" i="85" a="1"/>
  <c r="S25" i="85" s="1"/>
  <c r="O43" i="85" s="1"/>
  <c r="L22" i="85" a="1"/>
  <c r="L22" i="85" s="1"/>
  <c r="T32" i="85" a="1"/>
  <c r="T32" i="85" s="1"/>
  <c r="K32" i="85" a="1"/>
  <c r="K32" i="85" s="1"/>
  <c r="Q19" i="85" a="1"/>
  <c r="Q19" i="85" s="1"/>
  <c r="M28" i="85" a="1"/>
  <c r="M28" i="85" s="1"/>
  <c r="Q18" i="85" a="1"/>
  <c r="Q18" i="85" s="1"/>
  <c r="O22" i="85" a="1"/>
  <c r="O22" i="85" s="1"/>
  <c r="I18" i="85" a="1"/>
  <c r="I18" i="85" s="1"/>
  <c r="K24" i="85" a="1"/>
  <c r="K24" i="85" s="1"/>
  <c r="T22" i="85" a="1"/>
  <c r="T22" i="85" s="1"/>
  <c r="H26" i="85" a="1"/>
  <c r="H26" i="85" s="1"/>
  <c r="T24" i="85" a="1"/>
  <c r="T24" i="85" s="1"/>
  <c r="S28" i="85" a="1"/>
  <c r="S28" i="85" s="1"/>
  <c r="L26" i="85" a="1"/>
  <c r="L26" i="85" s="1"/>
  <c r="L27" i="85" a="1"/>
  <c r="L27" i="85" s="1"/>
  <c r="T21" i="85" a="1"/>
  <c r="T21" i="85" s="1"/>
  <c r="I32" i="85" a="1"/>
  <c r="I32" i="85" s="1"/>
  <c r="L24" i="85" a="1"/>
  <c r="L24" i="85" s="1"/>
  <c r="J32" i="85" a="1"/>
  <c r="J32" i="85" s="1"/>
  <c r="G8" i="75"/>
  <c r="R28" i="85" a="1"/>
  <c r="R28" i="85" s="1"/>
  <c r="M26" i="85" a="1"/>
  <c r="M26" i="85" s="1"/>
  <c r="P21" i="85" a="1"/>
  <c r="P21" i="85" s="1"/>
  <c r="M24" i="85" a="1"/>
  <c r="M24" i="85" s="1"/>
  <c r="G34" i="75"/>
  <c r="I26" i="85" a="1"/>
  <c r="I26" i="85" s="1"/>
  <c r="O28" i="85" a="1"/>
  <c r="O28" i="85" s="1"/>
  <c r="K21" i="85" a="1"/>
  <c r="K21" i="85" s="1"/>
  <c r="J28" i="85" a="1"/>
  <c r="J28" i="85" s="1"/>
  <c r="M19" i="85" a="1"/>
  <c r="M19" i="85" s="1"/>
  <c r="Q32" i="85" a="1"/>
  <c r="Q32" i="85" s="1"/>
  <c r="R27" i="85" a="1"/>
  <c r="R27" i="85" s="1"/>
  <c r="J22" i="82"/>
  <c r="K22" i="82" s="1"/>
  <c r="M22" i="82" s="1"/>
  <c r="I31" i="82"/>
  <c r="AA18" i="75"/>
  <c r="G33" i="75"/>
  <c r="AA29" i="75"/>
  <c r="AB29" i="75"/>
  <c r="X24" i="55"/>
  <c r="D24" i="75" s="1"/>
  <c r="D24" i="82" s="1"/>
  <c r="X14" i="55"/>
  <c r="D14" i="75" s="1"/>
  <c r="J14" i="82"/>
  <c r="K14" i="82" s="1"/>
  <c r="X32" i="55"/>
  <c r="D32" i="75" s="1"/>
  <c r="D32" i="82" s="1"/>
  <c r="I32" i="82"/>
  <c r="X28" i="55"/>
  <c r="D28" i="75" s="1"/>
  <c r="D28" i="82" s="1"/>
  <c r="H28" i="82"/>
  <c r="X30" i="55"/>
  <c r="D30" i="75" s="1"/>
  <c r="D30" i="82" s="1"/>
  <c r="G16" i="83" a="1"/>
  <c r="G16" i="83" s="1"/>
  <c r="F22" i="85" a="1"/>
  <c r="F22" i="85" s="1"/>
  <c r="F25" i="85" a="1"/>
  <c r="F25" i="85" s="1"/>
  <c r="G10" i="83" a="1"/>
  <c r="G10" i="83" s="1"/>
  <c r="G17" i="83" a="1"/>
  <c r="G17" i="83" s="1"/>
  <c r="F32" i="85" a="1"/>
  <c r="F32" i="85" s="1"/>
  <c r="F27" i="85" a="1"/>
  <c r="F27" i="85" s="1"/>
  <c r="G14" i="83" a="1"/>
  <c r="G14" i="83" s="1"/>
  <c r="O11" i="82"/>
  <c r="G15" i="83" a="1"/>
  <c r="G15" i="83" s="1"/>
  <c r="F19" i="85" a="1"/>
  <c r="F19" i="85" s="1"/>
  <c r="F24" i="85" a="1"/>
  <c r="F24" i="85" s="1"/>
  <c r="F21" i="85" a="1"/>
  <c r="F21" i="85" s="1"/>
  <c r="G11" i="83" a="1"/>
  <c r="G11" i="83" s="1"/>
  <c r="G12" i="83" a="1"/>
  <c r="G12" i="83" s="1"/>
  <c r="G13" i="83" a="1"/>
  <c r="G13" i="83" s="1"/>
  <c r="F26" i="85" a="1"/>
  <c r="F26" i="85" s="1"/>
  <c r="F28" i="85" a="1"/>
  <c r="F28" i="85" s="1"/>
  <c r="M11" i="82"/>
  <c r="Q11" i="82"/>
  <c r="P11" i="82"/>
  <c r="L11" i="82"/>
  <c r="H33" i="75"/>
  <c r="AC33" i="75"/>
  <c r="AC20" i="75"/>
  <c r="H30" i="75"/>
  <c r="AC30" i="75"/>
  <c r="H32" i="75"/>
  <c r="AC32" i="75"/>
  <c r="AC18" i="75"/>
  <c r="AC19" i="75"/>
  <c r="H29" i="75"/>
  <c r="AC29" i="75"/>
  <c r="L10" i="82"/>
  <c r="M10" i="82"/>
  <c r="N10" i="82"/>
  <c r="O10" i="82"/>
  <c r="P10" i="82"/>
  <c r="Q10" i="82"/>
  <c r="L9" i="82"/>
  <c r="M9" i="82"/>
  <c r="N9" i="82"/>
  <c r="O9" i="82"/>
  <c r="P9" i="82"/>
  <c r="Q9" i="82"/>
  <c r="AB20" i="75"/>
  <c r="AB19" i="75"/>
  <c r="AB33" i="75"/>
  <c r="L29" i="82"/>
  <c r="M29" i="82"/>
  <c r="N29" i="82"/>
  <c r="O29" i="82"/>
  <c r="P29" i="82"/>
  <c r="Q29" i="82"/>
  <c r="D5" i="75"/>
  <c r="D5" i="82" s="1"/>
  <c r="I5" i="82" s="1"/>
  <c r="J18" i="82"/>
  <c r="K18" i="82" s="1"/>
  <c r="I18" i="82"/>
  <c r="H18" i="82"/>
  <c r="H34" i="82"/>
  <c r="I34" i="82"/>
  <c r="J34" i="82"/>
  <c r="K34" i="82" s="1"/>
  <c r="H16" i="82"/>
  <c r="I16" i="82"/>
  <c r="J16" i="82"/>
  <c r="K16" i="82" s="1"/>
  <c r="H15" i="82"/>
  <c r="J15" i="82"/>
  <c r="K15" i="82" s="1"/>
  <c r="I15" i="82"/>
  <c r="H17" i="82"/>
  <c r="J17" i="82"/>
  <c r="K17" i="82" s="1"/>
  <c r="I17" i="82"/>
  <c r="H8" i="82"/>
  <c r="J8" i="82"/>
  <c r="K8" i="82" s="1"/>
  <c r="I8" i="82"/>
  <c r="H12" i="82"/>
  <c r="I12" i="82"/>
  <c r="J12" i="82"/>
  <c r="K12" i="82" s="1"/>
  <c r="H27" i="82"/>
  <c r="J27" i="82"/>
  <c r="K27" i="82" s="1"/>
  <c r="I27" i="82"/>
  <c r="H21" i="82"/>
  <c r="I21" i="82"/>
  <c r="J21" i="82"/>
  <c r="K21" i="82" s="1"/>
  <c r="I23" i="82"/>
  <c r="J23" i="82"/>
  <c r="K23" i="82" s="1"/>
  <c r="H23" i="82"/>
  <c r="I13" i="82"/>
  <c r="J13" i="82"/>
  <c r="K13" i="82" s="1"/>
  <c r="H13" i="82"/>
  <c r="J33" i="82"/>
  <c r="K33" i="82" s="1"/>
  <c r="I33" i="82"/>
  <c r="H33" i="82"/>
  <c r="H26" i="83" l="1" a="1"/>
  <c r="H26" i="83" s="1"/>
  <c r="H25" i="83" a="1"/>
  <c r="H25" i="83" s="1"/>
  <c r="H29" i="83" a="1"/>
  <c r="H29" i="83" s="1"/>
  <c r="H23" i="83" a="1"/>
  <c r="H23" i="83" s="1"/>
  <c r="H21" i="83" a="1"/>
  <c r="H21" i="83" s="1"/>
  <c r="H35" i="83" a="1"/>
  <c r="H35" i="83" s="1"/>
  <c r="H24" i="83" a="1"/>
  <c r="H24" i="83" s="1"/>
  <c r="H33" i="83" a="1"/>
  <c r="H33" i="83" s="1"/>
  <c r="H34" i="83" a="1"/>
  <c r="H34" i="83" s="1"/>
  <c r="H28" i="83" a="1"/>
  <c r="H28" i="83" s="1"/>
  <c r="H30" i="83" a="1"/>
  <c r="H30" i="83" s="1"/>
  <c r="H32" i="83" a="1"/>
  <c r="H32" i="83" s="1"/>
  <c r="H22" i="83" a="1"/>
  <c r="H22" i="83" s="1"/>
  <c r="H31" i="83" a="1"/>
  <c r="H31" i="83" s="1"/>
  <c r="H27" i="83" a="1"/>
  <c r="H27" i="83" s="1"/>
  <c r="K49" i="85"/>
  <c r="E45" i="85"/>
  <c r="F51" i="85"/>
  <c r="K76" i="86" s="1"/>
  <c r="P49" i="85"/>
  <c r="I49" i="85"/>
  <c r="K42" i="85"/>
  <c r="D42" i="85"/>
  <c r="I4" i="86" s="1"/>
  <c r="L49" i="85"/>
  <c r="I50" i="85"/>
  <c r="I43" i="85"/>
  <c r="E51" i="85"/>
  <c r="J76" i="86" s="1"/>
  <c r="F52" i="85"/>
  <c r="K84" i="86" s="1"/>
  <c r="E49" i="85"/>
  <c r="J28" i="86" s="1"/>
  <c r="I51" i="85"/>
  <c r="D52" i="85"/>
  <c r="I84" i="86" s="1"/>
  <c r="M49" i="85"/>
  <c r="N49" i="85"/>
  <c r="I52" i="85"/>
  <c r="G51" i="85"/>
  <c r="L76" i="86" s="1"/>
  <c r="G52" i="85"/>
  <c r="L84" i="86" s="1"/>
  <c r="E52" i="85"/>
  <c r="J84" i="86" s="1"/>
  <c r="O49" i="85"/>
  <c r="D51" i="85"/>
  <c r="I76" i="86" s="1"/>
  <c r="H51" i="85"/>
  <c r="M76" i="86" s="1"/>
  <c r="F42" i="85"/>
  <c r="K4" i="86" s="1"/>
  <c r="E42" i="85"/>
  <c r="J4" i="86" s="1"/>
  <c r="G42" i="85"/>
  <c r="L4" i="86" s="1"/>
  <c r="AB24" i="75"/>
  <c r="AB28" i="75"/>
  <c r="H42" i="85"/>
  <c r="M4" i="86" s="1"/>
  <c r="I42" i="85"/>
  <c r="F43" i="85"/>
  <c r="K12" i="86" s="1"/>
  <c r="J44" i="86"/>
  <c r="G43" i="85"/>
  <c r="L12" i="86" s="1"/>
  <c r="F49" i="85"/>
  <c r="K28" i="86" s="1"/>
  <c r="H43" i="85"/>
  <c r="M12" i="86" s="1"/>
  <c r="H45" i="85"/>
  <c r="M44" i="86" s="1"/>
  <c r="F45" i="85"/>
  <c r="K44" i="86" s="1"/>
  <c r="H49" i="85"/>
  <c r="M28" i="86" s="1"/>
  <c r="G45" i="85"/>
  <c r="L44" i="86" s="1"/>
  <c r="E43" i="85"/>
  <c r="G49" i="85"/>
  <c r="L28" i="86" s="1"/>
  <c r="I45" i="85"/>
  <c r="D45" i="85"/>
  <c r="I44" i="86" s="1"/>
  <c r="D49" i="85"/>
  <c r="I28" i="86" s="1"/>
  <c r="D43" i="85"/>
  <c r="I12" i="86" s="1"/>
  <c r="I26" i="82"/>
  <c r="J26" i="82"/>
  <c r="K26" i="82" s="1"/>
  <c r="M26" i="82" s="1"/>
  <c r="I28" i="82"/>
  <c r="M25" i="82"/>
  <c r="L25" i="82"/>
  <c r="I20" i="82"/>
  <c r="H20" i="82"/>
  <c r="P25" i="82"/>
  <c r="O25" i="82"/>
  <c r="H12" i="83" s="1" a="1"/>
  <c r="H12" i="83" s="1"/>
  <c r="Q25" i="82"/>
  <c r="I19" i="82"/>
  <c r="J19" i="82"/>
  <c r="K19" i="82" s="1"/>
  <c r="Q19" i="82" s="1"/>
  <c r="J28" i="82"/>
  <c r="K28" i="82" s="1"/>
  <c r="M28" i="82" s="1"/>
  <c r="J31" i="82"/>
  <c r="K31" i="82" s="1"/>
  <c r="Q31" i="82" s="1"/>
  <c r="N45" i="85"/>
  <c r="M42" i="85"/>
  <c r="K45" i="85"/>
  <c r="H31" i="82"/>
  <c r="P22" i="82"/>
  <c r="L45" i="85"/>
  <c r="N22" i="82"/>
  <c r="L22" i="82"/>
  <c r="AB32" i="75"/>
  <c r="L42" i="85"/>
  <c r="O42" i="85"/>
  <c r="N42" i="85"/>
  <c r="P45" i="85"/>
  <c r="AB18" i="75"/>
  <c r="M45" i="85"/>
  <c r="P42" i="85"/>
  <c r="O45" i="85"/>
  <c r="H16" i="83" a="1"/>
  <c r="H16" i="83" s="1"/>
  <c r="H14" i="82"/>
  <c r="Y98" i="55" a="1"/>
  <c r="Y98" i="55" s="1"/>
  <c r="E98" i="75" a="1"/>
  <c r="E98" i="75" s="1"/>
  <c r="E97" i="75" a="1"/>
  <c r="E97" i="75" s="1"/>
  <c r="I14" i="82"/>
  <c r="Y99" i="55" a="1"/>
  <c r="Y99" i="55" s="1"/>
  <c r="O22" i="82"/>
  <c r="Q22" i="82"/>
  <c r="J30" i="82"/>
  <c r="K30" i="82" s="1"/>
  <c r="M30" i="82" s="1"/>
  <c r="H32" i="82"/>
  <c r="I30" i="82"/>
  <c r="J32" i="82"/>
  <c r="K32" i="82" s="1"/>
  <c r="N32" i="82" s="1"/>
  <c r="H30" i="82"/>
  <c r="AB30" i="75"/>
  <c r="T11" i="82"/>
  <c r="H24" i="82"/>
  <c r="J24" i="82"/>
  <c r="K24" i="82" s="1"/>
  <c r="I24" i="82"/>
  <c r="L33" i="82"/>
  <c r="M33" i="82"/>
  <c r="N33" i="82"/>
  <c r="O33" i="82"/>
  <c r="P33" i="82"/>
  <c r="Q33" i="82"/>
  <c r="L13" i="82"/>
  <c r="M13" i="82"/>
  <c r="N13" i="82"/>
  <c r="O13" i="82"/>
  <c r="P13" i="82"/>
  <c r="Q13" i="82"/>
  <c r="L20" i="82"/>
  <c r="M20" i="82"/>
  <c r="N20" i="82"/>
  <c r="O20" i="82"/>
  <c r="H8" i="83" s="1" a="1"/>
  <c r="H8" i="83" s="1"/>
  <c r="P20" i="82"/>
  <c r="Q20" i="82"/>
  <c r="L23" i="82"/>
  <c r="M23" i="82"/>
  <c r="N23" i="82"/>
  <c r="O23" i="82"/>
  <c r="P23" i="82"/>
  <c r="Q23" i="82"/>
  <c r="L21" i="82"/>
  <c r="M21" i="82"/>
  <c r="N21" i="82"/>
  <c r="O21" i="82"/>
  <c r="P21" i="82"/>
  <c r="Q21" i="82"/>
  <c r="L27" i="82"/>
  <c r="M27" i="82"/>
  <c r="N27" i="82"/>
  <c r="O27" i="82"/>
  <c r="H14" i="83" s="1" a="1"/>
  <c r="H14" i="83" s="1"/>
  <c r="P27" i="82"/>
  <c r="Q27" i="82"/>
  <c r="L12" i="82"/>
  <c r="M12" i="82"/>
  <c r="N12" i="82"/>
  <c r="O12" i="82"/>
  <c r="P12" i="82"/>
  <c r="Q12" i="82"/>
  <c r="L14" i="82"/>
  <c r="M14" i="82"/>
  <c r="N14" i="82"/>
  <c r="O14" i="82"/>
  <c r="P14" i="82"/>
  <c r="Q14" i="82"/>
  <c r="L8" i="82"/>
  <c r="M8" i="82"/>
  <c r="N8" i="82"/>
  <c r="O8" i="82"/>
  <c r="P8" i="82"/>
  <c r="Q8" i="82"/>
  <c r="L17" i="82"/>
  <c r="M17" i="82"/>
  <c r="N17" i="82"/>
  <c r="O17" i="82"/>
  <c r="P17" i="82"/>
  <c r="Q17" i="82"/>
  <c r="L15" i="82"/>
  <c r="M15" i="82"/>
  <c r="N15" i="82"/>
  <c r="O15" i="82"/>
  <c r="P15" i="82"/>
  <c r="Q15" i="82"/>
  <c r="L16" i="82"/>
  <c r="M16" i="82"/>
  <c r="N16" i="82"/>
  <c r="O16" i="82"/>
  <c r="P16" i="82"/>
  <c r="Q16" i="82"/>
  <c r="L34" i="82"/>
  <c r="M34" i="82"/>
  <c r="N34" i="82"/>
  <c r="O34" i="82"/>
  <c r="P34" i="82"/>
  <c r="Q34" i="82"/>
  <c r="L18" i="82"/>
  <c r="M18" i="82"/>
  <c r="N18" i="82"/>
  <c r="O18" i="82"/>
  <c r="H6" i="83" s="1" a="1"/>
  <c r="H6" i="83" s="1"/>
  <c r="P18" i="82"/>
  <c r="Q18" i="82"/>
  <c r="AB5" i="75"/>
  <c r="T29" i="82"/>
  <c r="J5" i="82"/>
  <c r="H5" i="82"/>
  <c r="T10" i="82"/>
  <c r="T9" i="82"/>
  <c r="J12" i="86" l="1"/>
  <c r="U55" i="85"/>
  <c r="X55" i="85" s="1"/>
  <c r="H20" i="83" a="1"/>
  <c r="H20" i="83" s="1"/>
  <c r="P26" i="82"/>
  <c r="N26" i="82"/>
  <c r="Q26" i="82"/>
  <c r="O26" i="82"/>
  <c r="H13" i="83" s="1" a="1"/>
  <c r="H13" i="83" s="1"/>
  <c r="L26" i="82"/>
  <c r="K5" i="82"/>
  <c r="L5" i="82" s="1"/>
  <c r="M19" i="82"/>
  <c r="L19" i="82"/>
  <c r="T25" i="82"/>
  <c r="N19" i="82"/>
  <c r="P19" i="82"/>
  <c r="O19" i="82"/>
  <c r="H7" i="83" s="1" a="1"/>
  <c r="H7" i="83" s="1"/>
  <c r="Q32" i="82"/>
  <c r="L30" i="82"/>
  <c r="L55" i="85"/>
  <c r="O31" i="82"/>
  <c r="H18" i="83" s="1" a="1"/>
  <c r="H18" i="83" s="1"/>
  <c r="Q28" i="82"/>
  <c r="P28" i="82"/>
  <c r="N31" i="82"/>
  <c r="O28" i="82"/>
  <c r="H15" i="83" s="1" a="1"/>
  <c r="H15" i="83" s="1"/>
  <c r="M31" i="82"/>
  <c r="P31" i="82"/>
  <c r="L28" i="82"/>
  <c r="L31" i="82"/>
  <c r="N28" i="82"/>
  <c r="K55" i="85"/>
  <c r="E55" i="85"/>
  <c r="N55" i="85"/>
  <c r="D55" i="85"/>
  <c r="H55" i="85"/>
  <c r="G55" i="85"/>
  <c r="P55" i="85"/>
  <c r="Q30" i="82"/>
  <c r="P30" i="82"/>
  <c r="T22" i="82"/>
  <c r="M55" i="85"/>
  <c r="O55" i="85"/>
  <c r="O30" i="82"/>
  <c r="N30" i="82"/>
  <c r="I55" i="85"/>
  <c r="F55" i="85"/>
  <c r="AC98" i="75" a="1"/>
  <c r="AC98" i="75" s="1"/>
  <c r="AC97" i="75" a="1"/>
  <c r="AC97" i="75" s="1"/>
  <c r="M32" i="82"/>
  <c r="P32" i="82"/>
  <c r="L32" i="82"/>
  <c r="O32" i="82"/>
  <c r="T18" i="82"/>
  <c r="T33" i="82"/>
  <c r="L24" i="82"/>
  <c r="M24" i="82"/>
  <c r="N24" i="82"/>
  <c r="O24" i="82"/>
  <c r="H11" i="83" s="1" a="1"/>
  <c r="H11" i="83" s="1"/>
  <c r="P24" i="82"/>
  <c r="Q24" i="82"/>
  <c r="T14" i="82"/>
  <c r="T21" i="82"/>
  <c r="T20" i="82"/>
  <c r="T8" i="82"/>
  <c r="T12" i="82"/>
  <c r="T34" i="82"/>
  <c r="T15" i="82"/>
  <c r="T13" i="82"/>
  <c r="T16" i="82"/>
  <c r="T27" i="82"/>
  <c r="T17" i="82"/>
  <c r="T23" i="82"/>
  <c r="M5" i="82" l="1"/>
  <c r="H9" i="83" a="1"/>
  <c r="H9" i="83" s="1"/>
  <c r="H17" i="83" a="1"/>
  <c r="H17" i="83" s="1"/>
  <c r="H10" i="83" a="1"/>
  <c r="H10" i="83" s="1"/>
  <c r="H19" i="83" a="1"/>
  <c r="H19" i="83" s="1"/>
  <c r="T26" i="82"/>
  <c r="O5" i="82"/>
  <c r="H5" i="83" s="1" a="1"/>
  <c r="H5" i="83" s="1"/>
  <c r="N5" i="82"/>
  <c r="P5" i="82"/>
  <c r="Q5" i="82"/>
  <c r="T19" i="82"/>
  <c r="T31" i="82"/>
  <c r="T28" i="82"/>
  <c r="T30" i="82"/>
  <c r="T32" i="82"/>
  <c r="T24" i="82"/>
  <c r="T5" i="82"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<sst xmlns="http://schemas.openxmlformats.org/spreadsheetml/2006/main" count="3422" uniqueCount="749">
  <si>
    <t>Wastewater net zero</t>
  </si>
  <si>
    <t>Model code:</t>
  </si>
  <si>
    <t>PR24CA88</t>
  </si>
  <si>
    <t>Version number:</t>
  </si>
  <si>
    <t>File name:</t>
  </si>
  <si>
    <t>Date:</t>
  </si>
  <si>
    <t>December 2024</t>
  </si>
  <si>
    <t>For enquiries please contact:</t>
  </si>
  <si>
    <t>PR24@ofwat.gov.uk</t>
  </si>
  <si>
    <t>Sheet</t>
  </si>
  <si>
    <t>Description</t>
  </si>
  <si>
    <t>Inputs</t>
  </si>
  <si>
    <t>BPT inputs</t>
  </si>
  <si>
    <t>Inputs from PR24 business plan data tables</t>
  </si>
  <si>
    <t>Consolidated inputs</t>
  </si>
  <si>
    <t>Consolidated data</t>
  </si>
  <si>
    <t>Key input data from PR24_BP required for model and assessment</t>
  </si>
  <si>
    <t>Input override</t>
  </si>
  <si>
    <t>Overrides to input sheet with explanation</t>
  </si>
  <si>
    <t>Data final</t>
  </si>
  <si>
    <t>Input data after overrides</t>
  </si>
  <si>
    <t>Analysis</t>
  </si>
  <si>
    <t>Phase 1 - initial assessment</t>
  </si>
  <si>
    <t xml:space="preserve">Written scheme level assessment </t>
  </si>
  <si>
    <t>Phase 2 - Net zero value</t>
  </si>
  <si>
    <t>Unit costs</t>
  </si>
  <si>
    <t>Unit cost calculations</t>
  </si>
  <si>
    <t>Phase 3</t>
  </si>
  <si>
    <t>Written scheme level unit cost assessment</t>
  </si>
  <si>
    <t>Outputs</t>
  </si>
  <si>
    <t>Allowances</t>
  </si>
  <si>
    <t>Calculated allowances</t>
  </si>
  <si>
    <t xml:space="preserve">Conceptual model </t>
  </si>
  <si>
    <t>End of sheet</t>
  </si>
  <si>
    <t>Company</t>
  </si>
  <si>
    <t>Link</t>
  </si>
  <si>
    <t>Date of BPT</t>
  </si>
  <si>
    <t>Scheme ID</t>
  </si>
  <si>
    <t>Scheme name</t>
  </si>
  <si>
    <t>Scheme description</t>
  </si>
  <si>
    <t>Selected or Feasible</t>
  </si>
  <si>
    <t>Units</t>
  </si>
  <si>
    <t>DPs</t>
  </si>
  <si>
    <t>PR24 BP reference</t>
  </si>
  <si>
    <t>Scheme Capex</t>
  </si>
  <si>
    <t>Scheme Opex</t>
  </si>
  <si>
    <t>Scheme Totex</t>
  </si>
  <si>
    <t>AMP8  Capex Total</t>
  </si>
  <si>
    <t>AMP8  Opex Total</t>
  </si>
  <si>
    <t>AMP8  Totex Total</t>
  </si>
  <si>
    <t>Water Resources costs (% of AMP 8 Totex)</t>
  </si>
  <si>
    <t>Water Network + costs (% of AMP 8 Totex)</t>
  </si>
  <si>
    <t>Scheme benefits (cumulative impact on tCO2e)</t>
  </si>
  <si>
    <t>Overall scheme impact on total greehouse gas emissions  (total impact on tCO2e)</t>
  </si>
  <si>
    <t>2025-26</t>
  </si>
  <si>
    <t>2026-27</t>
  </si>
  <si>
    <t>2027-28</t>
  </si>
  <si>
    <t>2028-29</t>
  </si>
  <si>
    <t>2029-30</t>
  </si>
  <si>
    <t>2025-30</t>
  </si>
  <si>
    <t>ANH</t>
  </si>
  <si>
    <t>v6.11 Data tables ANH resubmission 25.01.24.xlsb (sharepoint.com)</t>
  </si>
  <si>
    <t>CWW22.1</t>
  </si>
  <si>
    <t>Cotton Valley STC - Centrate quality</t>
  </si>
  <si>
    <t>Liquor recovery</t>
  </si>
  <si>
    <t>Selected</t>
  </si>
  <si>
    <t>£m</t>
  </si>
  <si>
    <t>CWW22.2</t>
  </si>
  <si>
    <t>Cotton Valley STC gas to grid</t>
  </si>
  <si>
    <t>Biogas Upgrading &amp; Injection to Grid Rev 2</t>
  </si>
  <si>
    <t>CWW22.3</t>
  </si>
  <si>
    <t>Great Billing STC gas to grid</t>
  </si>
  <si>
    <t>CWW22.4</t>
  </si>
  <si>
    <t>Cotton Valley STC Fugitive emissions CH4</t>
  </si>
  <si>
    <t>Contain and treat no cake barn</t>
  </si>
  <si>
    <t>CWW22.5</t>
  </si>
  <si>
    <t>Whitlingham STC Gas to Grid (AMP8)</t>
  </si>
  <si>
    <t>CWW22.6</t>
  </si>
  <si>
    <t>Great Billing STC Fugitive emissions CH4</t>
  </si>
  <si>
    <t>CWW22.7</t>
  </si>
  <si>
    <t>Whitlingham STC Fugitive emissions CH4</t>
  </si>
  <si>
    <t>CWW22.8</t>
  </si>
  <si>
    <t>Cliff Quay STC Fugitive Emissions CH4</t>
  </si>
  <si>
    <t>CWW22.9</t>
  </si>
  <si>
    <t>Pyewipe STC Fugitive emissions CH4</t>
  </si>
  <si>
    <t>CWW22.10</t>
  </si>
  <si>
    <t>Colchester STC Fugitive emissions CH4</t>
  </si>
  <si>
    <t>CWW22.11</t>
  </si>
  <si>
    <t>Basildon STC Fugitive emissions CH4</t>
  </si>
  <si>
    <t>CWW22.12</t>
  </si>
  <si>
    <t>Kings Lynn STC Fugitive emissions CH4</t>
  </si>
  <si>
    <t>CWW22.13</t>
  </si>
  <si>
    <t>Cotton Valley WRC Fugitive emissions CH4</t>
  </si>
  <si>
    <t>Contain and treat</t>
  </si>
  <si>
    <t>CWW22.14</t>
  </si>
  <si>
    <t>Basildon STC Fugitive emissions N2O</t>
  </si>
  <si>
    <t>CWW22.15</t>
  </si>
  <si>
    <t>Colchester STC Fugitive emissions N2O</t>
  </si>
  <si>
    <t>Contain and treat Anoxic/Aeration only</t>
  </si>
  <si>
    <t>CWW22.16</t>
  </si>
  <si>
    <t>Cliff Quay STC Fugitive emissions N2O</t>
  </si>
  <si>
    <t>CWW22.17</t>
  </si>
  <si>
    <t>Whitlingham STC Fugitive Emissions N2O</t>
  </si>
  <si>
    <t>CWW22.18</t>
  </si>
  <si>
    <t>Cotton Valley WRC Fugitive emissions N2O</t>
  </si>
  <si>
    <t>Anoxic extension and RTC</t>
  </si>
  <si>
    <t>CWW22.19</t>
  </si>
  <si>
    <t>Great Billing WRC Fugitive Emissions N2O</t>
  </si>
  <si>
    <t>Enhanced aeration and RTC</t>
  </si>
  <si>
    <t>CWW22.20</t>
  </si>
  <si>
    <t>Basildon WRC Fugitive Emissions N2O</t>
  </si>
  <si>
    <t>CWW22.21</t>
  </si>
  <si>
    <t>Bedford WRC Fugitive Emissions N2O</t>
  </si>
  <si>
    <t>Diffuser upgrade and RTC</t>
  </si>
  <si>
    <t>CWW22.22</t>
  </si>
  <si>
    <t>Kings Lynn WRC Fugitive Emissions N2O</t>
  </si>
  <si>
    <t>Real time N2O control</t>
  </si>
  <si>
    <t>CWW22.23</t>
  </si>
  <si>
    <t>Newton Marsh WRC Fugitive Emissions N2O</t>
  </si>
  <si>
    <t>CWW22.24</t>
  </si>
  <si>
    <t>Broadholme WRC Fugitive Emissions N2O</t>
  </si>
  <si>
    <t>RTC and Diffuser upgrade ASP only</t>
  </si>
  <si>
    <t>CWW22.25</t>
  </si>
  <si>
    <t>Letchworth WRC Fugitive emissions N2O</t>
  </si>
  <si>
    <t>MABR, Aeration mods and RTC</t>
  </si>
  <si>
    <t>CWW22.26</t>
  </si>
  <si>
    <t>Newmarket WRC Fugitive Emissions N2O</t>
  </si>
  <si>
    <t>MABR and RTC</t>
  </si>
  <si>
    <t>CWW22.27</t>
  </si>
  <si>
    <t>Hitchin WRC Fugitive emissions N2O</t>
  </si>
  <si>
    <t>CWW22.28</t>
  </si>
  <si>
    <t>Dunstable WRC Fugitive Emissions N2O</t>
  </si>
  <si>
    <t>MABR, enhanced Aeration and RTC</t>
  </si>
  <si>
    <t>CWW22.29</t>
  </si>
  <si>
    <t>Flitwick WRC Fugitive Emissions N2O</t>
  </si>
  <si>
    <t>CWW22.30</t>
  </si>
  <si>
    <t>Great Billing STC Liquor Ammonia</t>
  </si>
  <si>
    <t>Centrate treatment plant</t>
  </si>
  <si>
    <t>CWW22.31</t>
  </si>
  <si>
    <t>Logistics Fleet CO2 emissions 2025-26</t>
  </si>
  <si>
    <t>Electrification of HGVs 2025-26</t>
  </si>
  <si>
    <t>CWW22.32</t>
  </si>
  <si>
    <t>Logistics fleet CO2 emissions 2026-27</t>
  </si>
  <si>
    <t>Electrification of HGVs</t>
  </si>
  <si>
    <t>CWW22.33</t>
  </si>
  <si>
    <t>Logistics fleet CO2 emissions 2027-28</t>
  </si>
  <si>
    <t>CWW22.34</t>
  </si>
  <si>
    <t>Logistics fleet CO2 emissions 2028-29</t>
  </si>
  <si>
    <t>CWW22.35</t>
  </si>
  <si>
    <t>Logistics fleet CO2 emissions 2029-30</t>
  </si>
  <si>
    <t>CWW22.36</t>
  </si>
  <si>
    <t>Huntingdon WRC Fugitive Emissions N2O</t>
  </si>
  <si>
    <t>Aeration upgrade and RTC</t>
  </si>
  <si>
    <t>CWW22.37</t>
  </si>
  <si>
    <t>AMP8 Small Scale Solar Delivery WR</t>
  </si>
  <si>
    <t>WR Mounted Panels</t>
  </si>
  <si>
    <t>Feasible</t>
  </si>
  <si>
    <t>CWW22.38</t>
  </si>
  <si>
    <t>Basildon STC Gas to Grid</t>
  </si>
  <si>
    <t>CWW22.39</t>
  </si>
  <si>
    <t>Colchester STC Gas to Grid</t>
  </si>
  <si>
    <t>CWW22.40</t>
  </si>
  <si>
    <t>Ipswich Cliff Quay STC Gas to Grid</t>
  </si>
  <si>
    <t>CWW22.41</t>
  </si>
  <si>
    <t>Pyewipe STC Gas to Grid</t>
  </si>
  <si>
    <t>CWW22.42</t>
  </si>
  <si>
    <t>Kings Lynn STC gas to grid</t>
  </si>
  <si>
    <t>CWW22.43</t>
  </si>
  <si>
    <t>Whitlingham WRC Fugitive Emissions N2O</t>
  </si>
  <si>
    <t>Real time N2O control.</t>
  </si>
  <si>
    <t>CWW22.44</t>
  </si>
  <si>
    <t>Colchester WRC Fugitive Emissions N2O</t>
  </si>
  <si>
    <t>CWW22.45</t>
  </si>
  <si>
    <t>HDD</t>
  </si>
  <si>
    <t>(Post Submission) HDD16_150224 Data Tables.xlsb (sharepoint.com)</t>
  </si>
  <si>
    <t>Process Emissions Reduction</t>
  </si>
  <si>
    <t>Digital twin &amp; ASP Cover &amp; Treat to reduce N2O production - Included in our Net Zero Challenge Fund Investment Case</t>
  </si>
  <si>
    <t>Select from Dropdown</t>
  </si>
  <si>
    <t>Heat Decarbonisation</t>
  </si>
  <si>
    <t>Replacement of fossil fuel boilers with heat pumps for space heating - Included in our Net Zero Challenge Fund Investment Case</t>
  </si>
  <si>
    <t>SVE</t>
  </si>
  <si>
    <t>(Post Submission) SVE40_150224 Data Tables.xlsb (sharepoint.com)</t>
  </si>
  <si>
    <t>NZ#1</t>
  </si>
  <si>
    <t>Digital Twin</t>
  </si>
  <si>
    <t>Digital twin to reduce N2O production - Included in our Net Zero Challenge Fund Investment Case</t>
  </si>
  <si>
    <t>NZ#2</t>
  </si>
  <si>
    <t>Cover &amp; Treat</t>
  </si>
  <si>
    <t>Cover ASP reactors and liquor treatment plants and treat to remove N2O - Included in our Net Zero Challenge Fund Investment Case</t>
  </si>
  <si>
    <t>NZ#3</t>
  </si>
  <si>
    <t>ASP Intensification</t>
  </si>
  <si>
    <t>ASP intensification to reduce N2O production - Included in our Net Zero Challenge Fund Investment Case</t>
  </si>
  <si>
    <t>NZ#4</t>
  </si>
  <si>
    <t>Active gas capture</t>
  </si>
  <si>
    <t>Active gas capture around digestion to reduce CH4 production  - Included in our Net Zero Challenge Fund Investment Case</t>
  </si>
  <si>
    <t>NZ#5</t>
  </si>
  <si>
    <t>EV Charging Infrastructure</t>
  </si>
  <si>
    <t>EV charge points - Included in our Net Zero Challenge Fund Investment Case</t>
  </si>
  <si>
    <t>NZ#6</t>
  </si>
  <si>
    <t>Heat pumps</t>
  </si>
  <si>
    <t>NZ#7</t>
  </si>
  <si>
    <t>HVO diesel replacement</t>
  </si>
  <si>
    <t>Infrastructure to enable replacement of mineral diesel with HVO - Included in our Net Zero Challenge Fund Investment Case</t>
  </si>
  <si>
    <t>NZ#8</t>
  </si>
  <si>
    <t>Cellulose recovery</t>
  </si>
  <si>
    <t>Recovery of cellulose to use in biomass boilers to replace natural gas - Included in our Net Zero Challenge Fund Investment Case</t>
  </si>
  <si>
    <t>NZ#9</t>
  </si>
  <si>
    <t>Process Optimisation</t>
  </si>
  <si>
    <t>Instrumentation &amp; optimisation to reduce N2O production - Included in our Net Zero Challenge Fund Investment Case</t>
  </si>
  <si>
    <t>NZ#10</t>
  </si>
  <si>
    <t>Hydrogen Production</t>
  </si>
  <si>
    <t>Production of hydrogen by electrolysis of high strength liquors - Not included in our Investment Cases, we consider this to be base expenditure if economic.</t>
  </si>
  <si>
    <t>NZ#11</t>
  </si>
  <si>
    <t>Electrical storage</t>
  </si>
  <si>
    <t>Behind the meter battery storage  - Not included in our Investment Cases, we consider this to be base expenditure if economic.</t>
  </si>
  <si>
    <t>NZ#12</t>
  </si>
  <si>
    <t>EV fleet only</t>
  </si>
  <si>
    <t>EV vehicles - Not included in our Investment Cases, we consider vehicle replacement to be part of base expenditure but note that there is a cost premium for electric vehicles.</t>
  </si>
  <si>
    <t>NZ#13</t>
  </si>
  <si>
    <t>HVO fuel only</t>
  </si>
  <si>
    <t>HVO (marginal cost of fuel only) - Not included in our Investment Cases, we consider this to be base expenditure but note that there is a cost premium for HVO fuel.</t>
  </si>
  <si>
    <t>NZ#14</t>
  </si>
  <si>
    <t>Solar PV</t>
  </si>
  <si>
    <t>Solar PV (other than very small scale) - Not included in our Investment Cases, we consider this to be base expenditure if economic.</t>
  </si>
  <si>
    <t>TMS</t>
  </si>
  <si>
    <t>TMS55 PR24 Data Tables submitted 081223.xlsb (sharepoint.com)</t>
  </si>
  <si>
    <t>CWW22_1</t>
  </si>
  <si>
    <t>S40749/1 (Long Reach - Installation of Biomethane Plant - Delta from botex for bidding process)</t>
  </si>
  <si>
    <t>Biomethane plant</t>
  </si>
  <si>
    <t>CWW22_2</t>
  </si>
  <si>
    <t>Aylesbury - Installation of Biomethane Plant with heat pump - Delta from botex for bidding process</t>
  </si>
  <si>
    <t>CWW22_3</t>
  </si>
  <si>
    <t>Bishop Stortford - Installation of Biomethane Plant - enhancement from botex for bidding process</t>
  </si>
  <si>
    <t>CWW22_4</t>
  </si>
  <si>
    <t>Didcot - Installation of Biomethane Plant - enhancement from botex for bidding process</t>
  </si>
  <si>
    <t>CWW22_5</t>
  </si>
  <si>
    <t>East Hyde - Installation of Biomethane Plant - enhancement from botex for bidding process</t>
  </si>
  <si>
    <t>CWW22_6</t>
  </si>
  <si>
    <t>Hogsmill -Installation of Biomethane Plant - enhancement from botex for bidding process</t>
  </si>
  <si>
    <t>CWW22_7</t>
  </si>
  <si>
    <t>Reading - Installation of Biomethane Plant - enhancement from botex for bidding process</t>
  </si>
  <si>
    <t>CWW22_8</t>
  </si>
  <si>
    <t>S40040/4 (PR24 Fleet - Life expired Enhancement (cost to convert to electrical) (Waste))</t>
  </si>
  <si>
    <t>Costs above base of converting life-expired transport to electric or alternative fuelled vehicle.</t>
  </si>
  <si>
    <t>CWW22_9</t>
  </si>
  <si>
    <t>S40841/1 (PR24 Hybrid air source heat pump/existing boiler for 4 corporate offices (Waste))</t>
  </si>
  <si>
    <t>Lower GHG emission hybrid heating at four corporate offices</t>
  </si>
  <si>
    <t>CWW22_10</t>
  </si>
  <si>
    <t>S40842/2 (PR24 Air source heat pump for site office (enhancement cost) (Waste))</t>
  </si>
  <si>
    <t>Lower GHG emission heating for life-expired site office boilers</t>
  </si>
  <si>
    <t>NWT</t>
  </si>
  <si>
    <t>UUW93_OFW-OBQ-UUW-152 190224.xlsb (sharepoint.com)</t>
  </si>
  <si>
    <t>E00001337</t>
  </si>
  <si>
    <t>Stationary fossil fuel reductions</t>
  </si>
  <si>
    <t>Reducing fossil fuel use in our treatment operations by replacing with low/zero carbon fuels.</t>
  </si>
  <si>
    <t>E00001338</t>
  </si>
  <si>
    <t>Process emissions (Bioresources)</t>
  </si>
  <si>
    <t>This net zero enhancement provides a major reduction in fugitive methane releases. The proposal is to use new technology to extract more biogas from the sludge which would have otherwise be lost to atmosphere.</t>
  </si>
  <si>
    <t>E00001339</t>
  </si>
  <si>
    <t>Process emissions (Wastewater)</t>
  </si>
  <si>
    <t xml:space="preserve">Sector leading nitrous oxide (N2O) emissions reduction programme </t>
  </si>
  <si>
    <t>E00001340</t>
  </si>
  <si>
    <t>Transport fossil fuel reductions - Green fleet LCVs phase 1</t>
  </si>
  <si>
    <t>Procuring zero emission (Electric Vehicle, EV) cars &amp; vans</t>
  </si>
  <si>
    <t>E00001341</t>
  </si>
  <si>
    <t xml:space="preserve">Transport fossil fuel reductions - Green fleet LCVs phase 2 </t>
  </si>
  <si>
    <t>E00001342</t>
  </si>
  <si>
    <t xml:space="preserve">Transport fossil fuel reductions - Green fleet Biomethane HGVs </t>
  </si>
  <si>
    <t>Switching to biofuel for Bioresources HGV's.</t>
  </si>
  <si>
    <t>E00001426</t>
  </si>
  <si>
    <t>Phase 2 – Further low regrets emissions reductions in AMP8</t>
  </si>
  <si>
    <t xml:space="preserve">A selection of projects with GHG emissions as the primary driver for consideration within AMP8. Due to the uncertainty and rapid evolution within the market the potential cases within our proposed phase 2 require further investigation and will be defined within AMP8. </t>
  </si>
  <si>
    <t>E00001346</t>
  </si>
  <si>
    <t xml:space="preserve">Property emissions reductions </t>
  </si>
  <si>
    <t xml:space="preserve">Decarbonising heat within our UUW owned property portfolio, focused at moving away from fossil fuel usage. </t>
  </si>
  <si>
    <t>E00001425</t>
  </si>
  <si>
    <t>Net zero catchment strategy</t>
  </si>
  <si>
    <t>Development of a net zero catchment strategy for St Cuthbert's garden village development to support the new WwTw in Carlisle, facilitating the expected population growth</t>
  </si>
  <si>
    <t>WSH</t>
  </si>
  <si>
    <t>WSH201-Additional BP Tables 240209.xlsx (sharepoint.com)</t>
  </si>
  <si>
    <t>Net Zero Carbon Strategy:  Network Control Systems (Wastewater)</t>
  </si>
  <si>
    <t>Delivery of a new Network Control System for Wastewater to reduce energy consumption by using factors such as weather and demand patterns to predict optimum set points, and as a result, control and optimise pumping regimes</t>
  </si>
  <si>
    <t>Net Zero Carbon Strategy:  Reduction of Process Emissions</t>
  </si>
  <si>
    <t>Implementation of new controls for wastewater treatment processes to reduce emissions of methane and nitrous oxide</t>
  </si>
  <si>
    <t>WSX</t>
  </si>
  <si>
    <t>WSX PR24-BP-tables-V7-05.02.24.xlsb (sharepoint.com)</t>
  </si>
  <si>
    <t>Heat recovery</t>
  </si>
  <si>
    <t>Heat recovery (Avo SBR effluent) - displacing fossil gas</t>
  </si>
  <si>
    <t>Nitrous oxide - standard enhancement</t>
  </si>
  <si>
    <t>Monitoring &amp; control, 7 sites (out of 20), standard enhancement drivers</t>
  </si>
  <si>
    <t>Nitrous oxide - NZ challenge</t>
  </si>
  <si>
    <t>Monitoring &amp; control, 13 sites (out of 20), net zero carbon challenge</t>
  </si>
  <si>
    <t>Transport</t>
  </si>
  <si>
    <t>Decarbonised Fleet Infrastructure</t>
  </si>
  <si>
    <t>On-site renewables</t>
  </si>
  <si>
    <t>1x 3MW wind turbine on WW land</t>
  </si>
  <si>
    <t>Exported heat</t>
  </si>
  <si>
    <t>Heat recovery  - large pumping station</t>
  </si>
  <si>
    <t>YKY</t>
  </si>
  <si>
    <t>YKYSub3_PR24 Data Tables Resubmission 3- 25_01_24_Amended.xlsb (sharepoint.com)</t>
  </si>
  <si>
    <t>CWW22-1</t>
  </si>
  <si>
    <t xml:space="preserve">Solar </t>
  </si>
  <si>
    <t>Combination of rooftop and groundmount solar on YW sites.</t>
  </si>
  <si>
    <t>CWW22-2</t>
  </si>
  <si>
    <t>Methane reduction</t>
  </si>
  <si>
    <t>Investment to reduce methane emissions from process via digester upgrade, vacuum degassing and leak detection</t>
  </si>
  <si>
    <t>CWW22-3</t>
  </si>
  <si>
    <t>Nitrous oxide reduction</t>
  </si>
  <si>
    <t>Investment to reduce nitrous oxide emissions from ASP lanes via use of real time control coupled with monitoring of emission and limited additional investment in liquor buffering.</t>
  </si>
  <si>
    <t>Totex 2025-26</t>
  </si>
  <si>
    <t>Totex 2026-27</t>
  </si>
  <si>
    <t>Totex 2027-28</t>
  </si>
  <si>
    <t>Totex 2028-29</t>
  </si>
  <si>
    <t>Totex 2029-30</t>
  </si>
  <si>
    <t>AMP8 totex (£m, 2025-30)</t>
  </si>
  <si>
    <t>Carbon benefits (cumulated) 2025-26</t>
  </si>
  <si>
    <t>Carbon benefits (cumulated) 2026-27</t>
  </si>
  <si>
    <t>Carbon benefits (cumulated) 2027-28</t>
  </si>
  <si>
    <t>Carbon benefits (cumulated) 2028-29</t>
  </si>
  <si>
    <t>Carbon benefits (cumulated) 2029-30</t>
  </si>
  <si>
    <t>Scheme benefits (tCO2e cumulative, 2029-30)</t>
  </si>
  <si>
    <t>DD BPT link</t>
  </si>
  <si>
    <t>Scheme resubmitted at DD</t>
  </si>
  <si>
    <t>Reason for override</t>
  </si>
  <si>
    <t>Reason for override 2</t>
  </si>
  <si>
    <t>ANH_DD_004-v7-Main-data-tables.xlsb</t>
  </si>
  <si>
    <t>Yes</t>
  </si>
  <si>
    <t xml:space="preserve">Approved at DD and included in company representation response to DD. </t>
  </si>
  <si>
    <t>No</t>
  </si>
  <si>
    <t>Rejected at DD: no company representation.</t>
  </si>
  <si>
    <t>Rejected at DD: company representation.</t>
  </si>
  <si>
    <t>24.09.19 - HDD Original set BPDTs.xlsx</t>
  </si>
  <si>
    <t>24 09 12 - SVE BPDTS.xlsx</t>
  </si>
  <si>
    <t>Scheme has been split to remove in-series digestion which is not deemed acceptable. Updated figures reflect the cost and benefits of vacuum degassing only. (Query OFW-REP-SVE-114)</t>
  </si>
  <si>
    <t>TMS-DD-002-PR24-Draft-Determination-Data-Tables.xlsb</t>
  </si>
  <si>
    <t>24 09 16 - UUW BPDTS.xlsb</t>
  </si>
  <si>
    <t>Rejected at DD, no company representation.</t>
  </si>
  <si>
    <t>WSH-DD-101 PR24 Business Plan tables V7_Amended 240917.xlsb</t>
  </si>
  <si>
    <t>WSX-D00a – August 2024 data tables v8. WORKING VERSION POST-DD 12.09.24.xlsx</t>
  </si>
  <si>
    <t>YKY-PR24-DDR-85-Data-Tables-18Sept24_coastal.xlsb</t>
  </si>
  <si>
    <t>No.</t>
  </si>
  <si>
    <t>Unit cost over AMP8 (000£/tCO2e)</t>
  </si>
  <si>
    <t>Unit cost over AMP8 (£/tCO2e)</t>
  </si>
  <si>
    <t>Final Decision</t>
  </si>
  <si>
    <t>Total</t>
  </si>
  <si>
    <t>Is the scheme true enhancement, a core business activity and has the reduction of GHG emissions as its primary driver?</t>
  </si>
  <si>
    <t>Scheme submitted</t>
  </si>
  <si>
    <t>Enhancement expenditure</t>
  </si>
  <si>
    <t>Net zero as the primary driver</t>
  </si>
  <si>
    <t>Core business activity</t>
  </si>
  <si>
    <t>Decisions of phase 1</t>
  </si>
  <si>
    <t>Results of phase 1</t>
  </si>
  <si>
    <t>Category</t>
  </si>
  <si>
    <t>Was this activity previously delivered by base expenditure? (Yes/No)</t>
  </si>
  <si>
    <t>Justification</t>
  </si>
  <si>
    <t>Is net zero the primary driver of the scheme? (Yes/No)</t>
  </si>
  <si>
    <t>Is the scheme a core business activity? (Yes/No)</t>
  </si>
  <si>
    <t>Phase 1 assessment decision (pass/fail)</t>
  </si>
  <si>
    <t>Rationale</t>
  </si>
  <si>
    <t>Liquor recovery - Installation of Ammonia stripping and 
recovery into liquid Ammonium Sulphate. 
The cost includes the up and downstream pumping of flows to the recovery plant, product storage and loading facilities.</t>
  </si>
  <si>
    <t>Process emissions</t>
  </si>
  <si>
    <t>This is process is to capture and mitigate N2O from liquor treatment</t>
  </si>
  <si>
    <t>N2O emissions reductions from liquor treatment primary driver</t>
  </si>
  <si>
    <t>Net Zero from N2O reductions primary driver, no wider benefit</t>
  </si>
  <si>
    <t>Converting CHP engines at end of life to permit to inject into gas network.</t>
  </si>
  <si>
    <t>Gas to grid</t>
  </si>
  <si>
    <t>Gas to grid delivered under base expenditure for 2020-2025.</t>
  </si>
  <si>
    <t>Carbon benefit but also revenue generating scheme</t>
  </si>
  <si>
    <t>Should continue to be funded by Base expenditure</t>
  </si>
  <si>
    <t>Interventions for Advanced Anaerobic Digesters at eight Sludge Treatment Centres (STC). The technology is a combination of different methods to maximise collection of methane, minimise leakage. Containment of the emissions.
Covering of open digester limpet chambers to entrain gas.
Vacuum degassing of the digestate and connection to the gas header.
Covering of the post digestion storage tank, with appropriate safety systems to prevent over pressurisation of these tanks and connection to the gas header.
Replacement of the post digestion aeration system with gas mixing and the installation of a final stage of flash aeration (covered and odour controlled) prior to dewatering.</t>
  </si>
  <si>
    <t>Maintenance of assets under base. Spend to save (commercial opportunity from methane collection) not provided for in base.</t>
  </si>
  <si>
    <t>Methane capture in the bioresources stage of wastewater treatment is the primary driver. This is driven by Net Zero but could also be driven by IED</t>
  </si>
  <si>
    <t>Methane capture creates commercial opportunity. Industrial Emissions Directive methane requirement.</t>
  </si>
  <si>
    <t>Interventions for Advanced Anaerobic Digesters at eight Sludge Treatment Centres (STC). The technology is a combination of different methods to maximise collection of methane, minimise leakage, optimise connection of methane generating plant to the biogas system. Extraction of methane by vacuum degassing. Containment of the emissions.</t>
  </si>
  <si>
    <t>Methane capture in the bioresources stage of wastwater treatment is the primary driver. This is driven by Net Zero but could also be driven by IED</t>
  </si>
  <si>
    <t>Methane capture creates commercial opportunity. Industrial Emissions Directive methane requirement</t>
  </si>
  <si>
    <t xml:space="preserve">Contain and treat - Covering and odour control of the anoxic and 
aeration tanks on the Amtreat plant. </t>
  </si>
  <si>
    <t>Expenditure to cover assets to capture emissions not requested for 2020-2025</t>
  </si>
  <si>
    <t>Capture of N2O for no other purpose but to prevent emission</t>
  </si>
  <si>
    <t>Net Zero primary driver</t>
  </si>
  <si>
    <t>Contain and treat - connection of liquor treatment plant to new odour control plant</t>
  </si>
  <si>
    <t xml:space="preserve">Process modification to extend the anoxic zones to increase biodegradation and reduce N2O; and Real Time Control which includes the 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including adjustable nozzle upgrades for aeration blowers. </t>
  </si>
  <si>
    <t>Expenditure to upgrade assets for N2O not requested for 2020-2025</t>
  </si>
  <si>
    <t>Reduction of N2O emissions the primary driver</t>
  </si>
  <si>
    <t>Pass</t>
  </si>
  <si>
    <t xml:space="preserve">Enhanced aeration is a process modification to increase air flow for aerobic biodegradation. Real Time Control includes the 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including adjustable nozzle upgrades for aeration blowers. </t>
  </si>
  <si>
    <t xml:space="preserve">Anoxic extension is a process modification to extend the anoxic zones to increase biodegradation and reduce N2O. Aeration upgrade is a process modification to increase air flow for aerobic biodegradation. Real Time Control includes the 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including adjustable nozzle upgrades for aeration blowers. </t>
  </si>
  <si>
    <t xml:space="preserve">Diffuser upgrade to modify the aeration supplied to the wastewater load.
Real Time Control includes the 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including adjustable nozzle upgrades for aeration blowers. </t>
  </si>
  <si>
    <t xml:space="preserve">Real Time Control includes the 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including adjustable nozzle upgrades for aeration blowers. </t>
  </si>
  <si>
    <t xml:space="preserve">Diffuser upgrade to modify the aeration supplied to the wastewater load in the Activated Sludge Process.
Real Time Control includes the 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including adjustable nozzle upgrades for aeration blowers. </t>
  </si>
  <si>
    <t>Membrane Aerated Biofilm Reactors impact Net Zero by reducing energy demand of forced aeration treatments but could also be associated with significantly reduced nitrous oxide (N2O) process emissions. The MABR is supported by upgrades to Aeration and RTC.</t>
  </si>
  <si>
    <t>Net Zero primary driver. Innovative technology and opportunity for sector learning</t>
  </si>
  <si>
    <t xml:space="preserve">Anoxic extension is a process modification to extend the anoxic zones to increase biodegradation and reduce N2O. Real Time Control includes the use of sensors and monitoring equipment including liquid and gas sensors. This monitoring is connected to online monitoring and process control, such as adjusting air flow or ammonia-based aeration control (ABAC). The load can also be adjusted. This tends to require some infrastructure changes including adjustable nozzle upgrades for aeration blowers. </t>
  </si>
  <si>
    <t xml:space="preserve">Centrate treatment plant - construction of a liquor treatment plant - New sludge liquor treatment plant established at our largest sludge treatment centre, designed and operated to minimise nitrous oxide emissions from outset, including covering and treating nitrous oxide in off-gas. Currently the centrate is returned to the existing wastewater treatment works. </t>
  </si>
  <si>
    <t xml:space="preserve">Delivery of a new site. Net Zero incorporated into delivery planning. </t>
  </si>
  <si>
    <t>Scheme proposes to construct a new liquor treatment plant, this is Base expenditure.</t>
  </si>
  <si>
    <t xml:space="preserve">Transport historically funded under base expenditure. </t>
  </si>
  <si>
    <t>Clear net zero driver - HGVs represent 70% of transport emissions</t>
  </si>
  <si>
    <t>Renewable energy</t>
  </si>
  <si>
    <t>Renewables excluded from price review</t>
  </si>
  <si>
    <t>Clear net zero driver</t>
  </si>
  <si>
    <t>In our 2008 letter to the sector, we stated that our starting presumption is that companies’ renewable activities should not form part of the appointed business (i.e. a company's functions) unless there are compelling reasons for this. A 2021 board paper further outlined this position with renewables considered non-appointed business with rules in place (e.g. on transfer prices) to protect customers and mitigate the risks of cross-subsidy. </t>
  </si>
  <si>
    <t>Not a core business activity</t>
  </si>
  <si>
    <t>Intervention for reduction in N2O. Possible driver for efficiency and better operation of assets.</t>
  </si>
  <si>
    <t>Net Zero primary driver. Potential driver of improved asset operation and performance</t>
  </si>
  <si>
    <t>Membrane Aerated Biofilm Reactor is a technology which combines high nutrient removal and energy efficiency compared to traditional systems. It enables simultaneous nitrification-denitrification in a single tank and produce a high-quality effluent. They can reduce aeration energy use significantly. The MABR is supported by upgrades to Aeration and RTC.</t>
  </si>
  <si>
    <t>(HDD clarification) A digital twin is a virtual replica of a physical system, process, or product that can be used to simulate, predict, and optimise its performance. In the context of wastewater treatment works, a digital twin will be used to create a detailed model of the entire treatment process, from the inflow of wastewater to the discharge of treated water using a combination of mechanistic models and machine learning. This model can be used to simulate the behaviour of the system under different conditions, optimise the performance of the treatment process, and predict the impact of changes to the system. We intend to use the digital twin system to both reduce the creation and release of harmful greenhouse gases.
ASP Cover &amp; Treat to reduce N2O production - Welshpool site</t>
  </si>
  <si>
    <t xml:space="preserve">Replacement of fossil fuel boilers with heat pumps for space heating </t>
  </si>
  <si>
    <t>Heating historically funded under base expenditure.</t>
  </si>
  <si>
    <t>National Environment Programme (NEP) driver for net zero</t>
  </si>
  <si>
    <t>Digital Twin uses artificial intelligence, machine learning and mechanistic models to optimise the processes. Digital Twin has been identified for larger, more complex and dynamic processes. (SVE) [Digital Twin] can be described as real-time control, but we believe it represents the pinnacle of what is technically achievable and that all real-time control systems cannot considered to be equivalent.</t>
  </si>
  <si>
    <t>New technology not requested for funding for 2020-2025</t>
  </si>
  <si>
    <t>Novel technology to support reduction in N2O emissions</t>
  </si>
  <si>
    <t>Containment, or cover and treatment, of emissions involves building an impermeable canopy over wastewater treatment works to capture N2O emitted by activated sludge plants. The N2O is treated using a photocatalytic membrane which breaks down the gas into N2 and O2.  </t>
  </si>
  <si>
    <t>More effective digestion and removal of CH4 in the digester vessels, resulting in less carryover into downstream tanks. Digestate is then passed through a vacuum degassing process to remove any remaining traces of methane</t>
  </si>
  <si>
    <t xml:space="preserve">Methane capture in the bioresources stage of wastwater treatment is the primary driver. This is driven by Net Zero, it is outside of the requirements set by the Industrial Emissions Directive. </t>
  </si>
  <si>
    <t>Driver is methane capture.</t>
  </si>
  <si>
    <t>EV charge points</t>
  </si>
  <si>
    <t>Scheme continues investment in EV charging infrastructure for 2020-2025 (350 units already installed)</t>
  </si>
  <si>
    <t>A technological upgrade which is purely for the benefit of reducing direct consumption of fossil fuels for space heating</t>
  </si>
  <si>
    <t>Fail</t>
  </si>
  <si>
    <t xml:space="preserve">Infrastructure to enable replacement of mineral diesel with HVO </t>
  </si>
  <si>
    <t>Transition to HVO to reduce dependence on fossil diesel</t>
  </si>
  <si>
    <t>Cellulose recovery to use it to heat the biomass boilers, typically thermal hydrolysis sludge treatment. </t>
  </si>
  <si>
    <t>Fossil fuel reduction</t>
  </si>
  <si>
    <t>Boiler upgrade Should continue to be funded by Base expenditure.</t>
  </si>
  <si>
    <t>Reduction in fossil fuel use</t>
  </si>
  <si>
    <t xml:space="preserve">Instrumentation &amp; optimisation to reduce N2O production. Real Time Control includes the 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including adjustable nozzle upgrades for aeration blowers. </t>
  </si>
  <si>
    <t xml:space="preserve">Net Zero primary driver. </t>
  </si>
  <si>
    <t xml:space="preserve">Production of hydrogen by electrolysis of high strength liquors </t>
  </si>
  <si>
    <t>Energy</t>
  </si>
  <si>
    <t xml:space="preserve">Energy scheme historically funded under base expenditure. SVE also considers it to be base expenditure. </t>
  </si>
  <si>
    <t>Support switch from fossil fuel energy</t>
  </si>
  <si>
    <t>Should continue to be funded by Base expenditure. Severn Trent Water accepted this is Base expenditure in its submission.</t>
  </si>
  <si>
    <t xml:space="preserve">Behind the meter battery storage  </t>
  </si>
  <si>
    <t>Behind the metter battery storage to increase resilience of electricity supply</t>
  </si>
  <si>
    <t xml:space="preserve">EV vehicles </t>
  </si>
  <si>
    <t>Transport historically funded under base expenditure. SVE also considers it is a base activity.</t>
  </si>
  <si>
    <t>Decarbonisation of the vehicle fleet</t>
  </si>
  <si>
    <t xml:space="preserve">HVO (marginal cost of fuel only) </t>
  </si>
  <si>
    <t>Bunkers to support transition to HVO to reduce dependence on fossil diesel</t>
  </si>
  <si>
    <t xml:space="preserve">Solar PV (other than very small scale) </t>
  </si>
  <si>
    <t>Procurement of renewables infrastructure to reduce energy demand and provide clean electricity</t>
  </si>
  <si>
    <t>yes</t>
  </si>
  <si>
    <t>Switch from CHP powered by biogas to conversion of biogas to biomethane, with injection to grid. CHP engines are life expired in 2025-2030; base costs of CHP replacement have been removed.</t>
  </si>
  <si>
    <t xml:space="preserve">Linked to water scheme. replacing life expired vehicles- state that embedded emissions component relates to charging infra- unclear if ask includes charging infra and how much of cost relates to this. </t>
  </si>
  <si>
    <t xml:space="preserve">Conversion of fleet to EV at end of useful life. </t>
  </si>
  <si>
    <t xml:space="preserve">Additional cost for upgrading from end of life gas boilers to hybrid source, but hybrid will be cheaper to run. </t>
  </si>
  <si>
    <t>Reduction of emissions through transition to low carbon heat</t>
  </si>
  <si>
    <t xml:space="preserve">Additional cost for upgrading from end of life gas boilers to heat pumps, but heat pumps will be cheaper to run. </t>
  </si>
  <si>
    <t>New equipment at sludge treatment centres to transition from fossil fuels to a renewable alternative in the sludge or wastewater treatment processes (e.g. biogas, hydrogen, HVO, or heat pumps and electric boilers).</t>
  </si>
  <si>
    <t>Boiler upgrade Should continue to be funded by Base expenditure (extension of gas to grid decision).</t>
  </si>
  <si>
    <t>The scheme is clearly driven by net zero, contributing to reducing fossil fuel. The business case is well-evidenced apart from missing information on how it would contribute to sector learning. It would include locally produced biogas, hydrogen, or other fuels such as HVO or through technologies such as heat pumps and electric boilers</t>
  </si>
  <si>
    <t>This net zero enhancement provides a major reduction in fugitive methane releases. The proposal is to use new technology to extract more biogas from the sludge which would have otherwise be lost to atmosphere. This refers to Vaccum Degassing: Upgrade to the digester to include vacuum degassing and leak detection. This is described by UU as a “novel” solution, it is a pump attached to a tank which withdraws gas from the sewage sludge reducing the residual emissions in the sludge and increasing its density. </t>
  </si>
  <si>
    <t xml:space="preserve">(UUW) Introduce innovative technologies to monitor and reduce the release of nitrous oxide from wastewater processes. Sector leading nitrous oxide (N2O) emissions reduction programme.
(Interpretation from narrative is this is Real Time Control). Real Time Control includes the 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including adjustable nozzle upgrades for aeration blowers. </t>
  </si>
  <si>
    <t>Transport historically funded under base expenditure. The scheme replaces light commercial vehicles (diesel) at their end of their life cycle, and the enhancement case is only the extra costs from the base allowance for 2025-2030. They should be doing it from their base allowance.</t>
  </si>
  <si>
    <t>Replacing vehicles at their end of life</t>
  </si>
  <si>
    <t xml:space="preserve">Transport historically funded under base expenditure. The scheme includes the cost for switching away from fossil fuel vehicles, complementing 2025-2030 base allowances to replace some vehicles with a like for like option. But it concerns light commercial vehicles and will replace them before their end of life to make sure the all fleet is converted before the end of 2025-2030. </t>
  </si>
  <si>
    <t>Switch of vehicles to EVs before their end of life</t>
  </si>
  <si>
    <t>Switch of HGVs to EVs will significantly reduce transport emissions</t>
  </si>
  <si>
    <t xml:space="preserve">A selection of projects with GHG emissions as the primary driver for consideration within 2025-2030. Due to the uncertainty and rapid evolution within the market the potential cases within our proposed phase 2 require further investigation and will be defined within 2025-2030. The scheme is to secure funding to continue exploring the deployment of technologies proposed in schemes E00001338 and E00001339. </t>
  </si>
  <si>
    <t>Interventions mentioned include base expenditure (transport) and enhancement (P-removal).</t>
  </si>
  <si>
    <t>The company states this project would focus on a second phase of the process emission projects in wastewater and/or 
bioresources, taking learning from the first phase to develop our understanding further.</t>
  </si>
  <si>
    <t xml:space="preserve">The intervention is to continue exploring the deployment of interventions proposed under E00001338 and E00001339. This is dependent on the outcome of those schemes and therefore poses uncertainty. </t>
  </si>
  <si>
    <t>The scheme is enhancement (replacement of boilers and setting up a low emission heating system), with net zero being the driver. This is not maintenance as the project involves replacing functioning assets</t>
  </si>
  <si>
    <t>Working with partners, UU wants to develop a sustainability masterplan and test innovative approaches ​for low carbon water and wastewater priorities in the major new development of St Cuthbert's Garden ​Village (10,000 houses over a 30y period). This could include working with developers on storing surface water, recycling grey water, exploring ways to protect the sewers in operation (such as making smarter design choices and increasing community engagement) and potential reuse of low-grade heat from the sewer network. Also include minimising the need at the treatment works (enhanced treatment solutions and local composting) and opportunities to re-use by products from the treatment process. Carbon benefits are uncertain since UU still has to decide on specific interventions. ​</t>
  </si>
  <si>
    <t>NBS</t>
  </si>
  <si>
    <t>Clear enhancement scheme</t>
  </si>
  <si>
    <t>Development of a net zero catchment strategy</t>
  </si>
  <si>
    <t>This is to operate assets efficiently and effectively and comes under base expenditure</t>
  </si>
  <si>
    <t>The scheme will deliver efficiencies in the operation of the asset which are not certain to deliver emissions reductions or reduction in energy consumption</t>
  </si>
  <si>
    <t xml:space="preserve">This enhanced investment case will deliver an advanced process control system to reduce N2O emissions and reduce energy consumption (enabled by investment in new 
blowers at 14 sites and new diffusers at 20 sites). Real Time Control - 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such as new blowers and diffusers.
</t>
  </si>
  <si>
    <t>Net Zero Primary Driver</t>
  </si>
  <si>
    <t>Seeks to offset use of gas through use of a heatpump and injection of biomethane to grid</t>
  </si>
  <si>
    <t>Should be funded by Base Uplift</t>
  </si>
  <si>
    <t xml:space="preserve">Monitoring &amp; control of N2O at 7 sites (out of total 20), under standard enhancement drivers. Use of sensors and monitoring equipment including liquid and gas sensors. This monitoring is connected online monitoring and process control, such as adjusting air flow or ammonia-based aeration control (ABAC). The load can also be adjusted. Controlling emissions tends to require some infrastructure changes such as adjustable blowers and diffusers. 
</t>
  </si>
  <si>
    <t>Seven sites where enhancement investment is planned for 2025-2030 where the driver is another service 
improvement e.g. improved water quality in rivers of estuaries. The nitrous oxide monitoring in these cases 
will be classed as standard enhancement.</t>
  </si>
  <si>
    <t>The primary driver for these 7 site interventions is by another enhancement driver</t>
  </si>
  <si>
    <t>Monitoring &amp; control, 13 sites (out of 20), net zero carbon challenge. Investigatory monitoring will take place for two years, with the default technology being sensors that measure N2O in solution in the aqueous phase. Two years of continuous monitoring will help us better understand the cause effect relationships at specific sites of the variables noted above and N2O formation, while also allowing us to see the degree to which N2O spikes can be prevented and whether levels observed at other times can be reduced. After two years of monitoring at the first tranche of sites, rigs will be de-mounted, moved and re-assembled at other WRCs to repeat the exercise.</t>
  </si>
  <si>
    <t>No emissions monitoring was funded under PR19</t>
  </si>
  <si>
    <t xml:space="preserve">Thirteen sites where there is no other enhancement requirement, which means that net zero carbon is the 
primary driver. </t>
  </si>
  <si>
    <t>The primary driver for these 13 site interventions is net zero</t>
  </si>
  <si>
    <t>Decarbonised fleet infrastructure</t>
  </si>
  <si>
    <t>Provision of infrastructure to support low emission fleet</t>
  </si>
  <si>
    <t xml:space="preserve">Energy scheme historically funded under base expenditure. WSX also considers it is not deliverable in 2025-2030. </t>
  </si>
  <si>
    <t>There was not sufficient information provided on this scheme due to the company judging it non-deliverable.</t>
  </si>
  <si>
    <t>Clear net zero driver for investment in renewable energy</t>
  </si>
  <si>
    <t>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Investment to reduce nitrous oxide emissions from ASP lanes via use of real time control coupled with monitoring of emission and limited additional investment in liquor buffering.
 </t>
  </si>
  <si>
    <t>Net Zero primary driver.</t>
  </si>
  <si>
    <t>Totex (£m)</t>
  </si>
  <si>
    <t>AMP8 benefits (tCO2e)</t>
  </si>
  <si>
    <r>
      <rPr>
        <b/>
        <sz val="10"/>
        <color theme="1"/>
        <rFont val="Calibri"/>
        <family val="2"/>
      </rPr>
      <t xml:space="preserve">Process description
</t>
    </r>
    <r>
      <rPr>
        <sz val="10"/>
        <color theme="1"/>
        <rFont val="Calibri"/>
        <family val="2"/>
      </rPr>
      <t xml:space="preserve">This phase sought to establish whether the scheme is eligible for Net Zero Enhancement funding. In our process we reviewed each scheme narrative, associated costs, and projected emissions reductions forecast in the Business Plan Table (Table CWW22). 
Scheme details were assessed to ascertain whether:
- those technologies should or could be funded by Base; 
- had been funded in a previous Price Review;
- determine if Net Zero is the primary driver. 
Further to these questions, scheme details were assessed for:
- alignment with company net zero goals and Long Term Delivery Strategy
- alignment with Ofwat's Net Zero Principles
</t>
    </r>
    <r>
      <rPr>
        <b/>
        <sz val="10"/>
        <color theme="1"/>
        <rFont val="Calibri"/>
        <family val="2"/>
      </rPr>
      <t xml:space="preserve">Overview of decisions
</t>
    </r>
    <r>
      <rPr>
        <sz val="10"/>
        <color theme="1"/>
        <rFont val="Calibri"/>
        <family val="2"/>
      </rPr>
      <t>Schemes passed to the next phase showed clearly that:
- Net Zero is the primary driver, even if there were other commercial drivers or otherwise associated with the scheme
- the scheme was not previously funded under Base expenditure at a previous Price Review
- the scheme is a core business activity
- the scheme was not driven by obligations set by WINEP or the Industrial Emissions Directive</t>
    </r>
  </si>
  <si>
    <t>Is the scheme supporting UK government net zero targets, innovation and sector learning and align with our net zero principles</t>
  </si>
  <si>
    <t>Additional information requested</t>
  </si>
  <si>
    <t>Assessment of tech maturity and contribution to innovation, learning and efficiency. (Innovation judgements were supported by the Ofwat Net Zero Technology Review https://www.ofwat.gov.uk/publication/net-zero-technology-review/ Technology Readiness Levels have been provided where available[https://www.ukri.org/councils/stfc/guidance-for-applicants/check-if-youre-eligible-for-funding/eligibility-of-technology-readiness-levels-trl/])</t>
  </si>
  <si>
    <t>Confidence of impact on emissions</t>
  </si>
  <si>
    <t>IED overlap</t>
  </si>
  <si>
    <t>Decisions of phase 2</t>
  </si>
  <si>
    <t>Results of phase 2</t>
  </si>
  <si>
    <t>Query link</t>
  </si>
  <si>
    <t>Purpose of query</t>
  </si>
  <si>
    <t>Response/Description of technology</t>
  </si>
  <si>
    <t>Innovation level</t>
  </si>
  <si>
    <t>Confidence level</t>
  </si>
  <si>
    <t>Overlap (Yes/No)</t>
  </si>
  <si>
    <t>Phase 2 assessment decision (pass/fail)</t>
  </si>
  <si>
    <t>Environment team - OFW-OBQ-ANH-163.pdf - All Documents (sharepoint.com)</t>
  </si>
  <si>
    <t>To understand further detail of the scheme and to support determination if it is affected by the IED</t>
  </si>
  <si>
    <t>Liquor recovery - Installation of Ammonia stripping and recovery into liquid Ammonium Sulphate. 
The cost includes the up and downstream pumping of flows to the recovery plant, product storage and loading facilities.</t>
  </si>
  <si>
    <t>TRL 7 - technology prototype demonstration in an operational environment</t>
  </si>
  <si>
    <t xml:space="preserve">Ammonia stripping provides an N2O mitigation pathway, however there are concerns that the steam requirement might offset carbon emissions saved as a reliable source of steam is essential to the process. As an innovation and learning exercise this poses an opportunity for N2O reduction. </t>
  </si>
  <si>
    <t>Low</t>
  </si>
  <si>
    <t xml:space="preserve">Ofwat Technology Review suggests reductions in N2O might be offset by increases in CO2 in the provision of steam. Careful carbon assessments are advised in the technology summary. </t>
  </si>
  <si>
    <t xml:space="preserve">Scheme is applicable to liquors from the bio-reactor, primary and secondary settlement tanks. </t>
  </si>
  <si>
    <t xml:space="preserve">This scheme reduces GHG emissions in the early stages of the wastewater treatment process. There are concerns regarding the viability of the project in terms of net GHG emissions, however due to the innovative nature of the scheme and opportunity for sector learning this scheme has been passed. </t>
  </si>
  <si>
    <t>Request direction for finding further details of the sites and their specific interventions under each scheme</t>
  </si>
  <si>
    <t>Covering of open digester limpet chambers to entrain gas
Vacuum degassing of the digestate and connection to the gas header.
Covering of the post digestion storage tank, with appropriate safety systems to prevent over pressurisation of these tanks and connection to the gas header.
Replacement of the post digestion aeration system with gas mixing and the installation of a final stage of flash aeration (covered and odour controlled) prior to dewatering</t>
  </si>
  <si>
    <t>Methane containment - mature
Vacuum Degassing - TRL 7 - technology prototype demonstration in an operational environment
Covering of tanks - Mature</t>
  </si>
  <si>
    <t xml:space="preserve">Methane containment - limpet chambers. This is a standard technological intervention to trap methane gas
Vacuum degassing - is a pump attached to a tank which withdraws gas from the sewage sludge reducing the residual emissions in the sludge and increasing its density. Commercial systems are relatively new and the magnitude of methane emissions reduction, net of the energy requirement to run the system remains yet to be published by commercial vendors who to date claim that the increased biogas yield through system installation is sufficient for operation of the plant and equipment. It remains to be seen how big an impact vacuum extraction will have on methane emissions as a component of wider proactive methane mitigation measures and its cost effectiveness.
Covering of the post digestion storage tank and replacement of the post digestion aeration system. This is a standard technological intervention to trap methane gas. </t>
  </si>
  <si>
    <t>Methane containment - high
Vacuum degassing - medium
Aeration - high</t>
  </si>
  <si>
    <t>Containment of methane is proven for both coverings of tanks and limpet chambers. 
Vacuum degassing is a technical solution which, while there is no current data, would still be expected to capture methane. The net emisisons of running the vacuum chamber are not certain. 
Post-digestion aeration is a standard technological intervention.</t>
  </si>
  <si>
    <t xml:space="preserve">This scheme is focused on bioresource for which the IED is the driver. </t>
  </si>
  <si>
    <t xml:space="preserve">The scheme is considered to be driven by IED requirements. The scheme is considered to be driven by commercial benefit of capturing biogas for biomethane. </t>
  </si>
  <si>
    <t>Covering of open digester limpet chambers to 
entrain gas
Vacuum degassing of the digestate and connection to the gas header.
Covering of the post digestion storage tank and connection to odour control.</t>
  </si>
  <si>
    <t xml:space="preserve">Methane containment - limpet chambers. This is a standard technological intervention to trap methane gas
Vacuum degassing - Commercial systems are relatively new and the magnitude of methane emissions reduction, net of the energy requirement to run the system remains yet to be published by commercial vendors who to date claim that the increased biogas yield through system installation is sufficient for operation of the plant and equipment. It remains to be seen how big an impact vacuum extraction will have on methane emissions as a component of wider proactive methane mitigation measures and its cost effectiveness.
Covering of the post digestion storage tank and replacement of the post digestion aeration system. This is a standard technological intervention to trap methane gas. </t>
  </si>
  <si>
    <t>Methane containment - high
Vacuum degassing - medium</t>
  </si>
  <si>
    <t xml:space="preserve">Containment of methane is proven for both coverings of tanks and limpet chambers. 
Vacuum degassing is a technical solution which, while there is no current data, would still be expected to capture methane. The net emisisons of running the vacuum chamber are not certain. </t>
  </si>
  <si>
    <t xml:space="preserve">The Industrial Emissions Directive is a driver for capturing GHG pollution from this stage of the wastewater process (AAD, Dewatering etc). </t>
  </si>
  <si>
    <t xml:space="preserve">The scheme is considered to be driven by IED requirements. The scheme is considered to be driven by commercial benefit of capturing biogas for biomethane either for consumption by the company or for export. </t>
  </si>
  <si>
    <t xml:space="preserve">
Covering of open digester limpet chambers to 
entrain gas
Vacuum degassing of the digestate and 
connection to the gas header.
Connection of the covered post digestion storage 
tank to odour control.</t>
  </si>
  <si>
    <t xml:space="preserve">Methane containment - limpet chambers. This is a standard technological intervention to trap methane gas
Vacuum degassing - Commercial systems are relatively new and the magnitude of methane emissions reduction, net of the energy requirement to run the system remains yet to be published by commercial vendors who to date claim that the increased biogas yield through system installation is sufficient for operation of the plant and equipment. It remains to be seen how big an impact 
vacuum extraction will have on methane emissions as a component of wider proactive methane mitigation measures and its cost effectiveness
Covering of the post digestion storage tank and replacement of the post digestion aeration system. This is a standard technological intervention to trap methane gas. </t>
  </si>
  <si>
    <t>Covering of open digester limpet chambers to 
entrain gas
Vacuum degassing of the digestate and 
connection to the gas header.
Covering of the post digestion storage tank, with 
appropriate safety systems to prevent over 
pressurisation of these tanks
Connection to the gas header
Replacement of the post digestion aeration 
system with gas mixing and the installation of a 
final stage of flash aeration (covered and odour 
controlled) prior to dewatering.</t>
  </si>
  <si>
    <t xml:space="preserve">Methane containment - limpet chambers. This is a standard technological intervention to trap methane gas
Vacuum degassing - Commercial systems are relatively new and the magnitude of methane emissions reduction, net of the energy requirement to run the system remains yet to be published by commercial vendors who to date claim that the increased biogas yield through system installation is sufficient for operation of the plant and equipment. It remains to be seen how big an impact vacuum extraction will have on methane emissions as a component of wider proactive methane mitigation measures and its cost effectiveness
Covering of the post digestion storage tank and replacement of the post digestion aeration system. This is a standard technological intervention to trap methane gas. </t>
  </si>
  <si>
    <t>Interventions for Advanced Anaerobic Digesters at eight Sludge Treatment Centres (STC). The technology is a combination of different methods to maximise collection of methane, minimise leakage. Containment of the emissions.
Covering of open digester limpet chambers to entrain gas
Vacuum degassing of the digestate and connection to the gas header.
Covering of the post digestion storage tank, with appropriate safety systems to prevent over pressurisation of these tanks
Connection to the gas header
Replacement of the post digestion aeration system with gas mixing and the installation of a final stage of flash aeration (covered and odour 
controlled) prior to dewatering.</t>
  </si>
  <si>
    <t>Methane containment - mature
Vacuum Degassing - TRL 7 - technology prototype demonstration in an operational environment
Covering of tanks and aeration - Mature</t>
  </si>
  <si>
    <t>Interventions for Advanced Anaerobic Digesters at eight Sludge Treatment Centres (STC). The technology is a combination of different methods to maximise collection of methane, minimise leakage. Containment of the emissions.
Covering of open digester limpet chambers to 
entrain gas
Vacuum degassing of the digestate and 
connection to the gas header.
Covering of the post digestion storage tank, with 
appropriate safety systems to prevent over 
pressurisation of these tanks
Connection to the gas header
Replacement of the post digestion aeration 
system with gas mixing and the installation of a 
final stage of flash aeration (covered and odour 
controlled) prior to dewatering.</t>
  </si>
  <si>
    <t>Interventions for Advanced Anaerobic Digesters at eight Sludge Treatment Centres (STC). The technology is a combination of different methods to maximise collection of methane, minimise leakage. Containment of the emissions.
Cover the secondary activated sludge (SAS) holding tank</t>
  </si>
  <si>
    <t>Covering of tanks - Mature</t>
  </si>
  <si>
    <t xml:space="preserve">Covering of the secondary activated sludge holding tank. This is a standard technological intervention to trap methane gas. </t>
  </si>
  <si>
    <t>Methane containment - high</t>
  </si>
  <si>
    <t xml:space="preserve">Containment of methane is proven and a standard technological intervention. </t>
  </si>
  <si>
    <t>Covering and odour control of the anoxic and aeration tanks on the Amtreat plant</t>
  </si>
  <si>
    <t xml:space="preserve">Covering of tanks to capture N20 is an existing technological solution, innovation is limited. </t>
  </si>
  <si>
    <t>Covering of tanks - High</t>
  </si>
  <si>
    <t>Existing technology to contain GHGs</t>
  </si>
  <si>
    <t xml:space="preserve">The scheme as to capture N2O at a Sewage Treatment Centre and addresses liquors. </t>
  </si>
  <si>
    <t xml:space="preserve">The scheme will capture N2O emissions from assets. There is no wider benefit to undertaking this intervention other than to mitigate emissions. Innovation and learning is limited. </t>
  </si>
  <si>
    <t xml:space="preserve">Covering of tanks to capture N20 is an existing technological solution, innovations is limited. </t>
  </si>
  <si>
    <t>Connection of covered liquor treatment plant to new odour control</t>
  </si>
  <si>
    <t>Connectiong of treatment areas - Mature</t>
  </si>
  <si>
    <t>Connection of covered liquor treament plant to new odour control is existing technology.</t>
  </si>
  <si>
    <t>Existing technology to connect assets for GHG mitigation</t>
  </si>
  <si>
    <t>This scheme is to connect a covered liquor treatment plant to Odour control, which is driven by the IED</t>
  </si>
  <si>
    <t>This scheme is to address odour control which is driven by the IED.</t>
  </si>
  <si>
    <t>NA</t>
  </si>
  <si>
    <t>Anoxic extension and aeration upgrade - low - TRL8 - actual technology completed and qualified through test and demonstration
Real time control - Medium - TRL7 - technology prototype demonstration in an operational environment</t>
  </si>
  <si>
    <t>Anoxic extension and aeration upgrade: No contribution to learning but could increase efficiency
Real time control: developing technology, new technology for the sector and essential for N2O reductions</t>
  </si>
  <si>
    <t>Anoxic extension and aeration upgrade - Medium 
Real time control - Medium</t>
  </si>
  <si>
    <t xml:space="preserve">Anoxic extension and aeration upgrade: These are tried and tested technologies for implementation. Data is still being produced as the link between anoxic extension and N2O reductions. Aeration changes have shown reductions in N2O, however this can be offset by the increases in energy required for the aeration process. 
Real time control: likely to support reductions in emissions but can be offset by changes in energy demand for aeration to reduce N2O. </t>
  </si>
  <si>
    <t>The scheme is to driven by N2O mitigation and not affected by IED</t>
  </si>
  <si>
    <t>Representations referenced digital integration, a threshold requirement for innovation, learning, and efficiency.
Schemes meet the innovation threshold due to absence of schemes in the UK, and requirement for piloting. 
Monitoring is not standard practice in the industry, especially not with control.</t>
  </si>
  <si>
    <t>Real Time Control - Medium - TRL 7 - technology prototype demonstration in an operational environment
Aeration upgrade - Low</t>
  </si>
  <si>
    <t>Real time control: developing technology, new technology for the sector and essential for N2O reductions
Aeration upgrade: Change of diffusers makes limited contribution to learning but could increase efficiency</t>
  </si>
  <si>
    <t>Real Time Control - Medium - TRL 7 - technology prototype demonstration in an operational environment</t>
  </si>
  <si>
    <t>Real time control: developing technology, new technology for the sector and essential for N2O reductions</t>
  </si>
  <si>
    <t>Real time control - Medium</t>
  </si>
  <si>
    <t xml:space="preserve">Real time control: control of process variables expected to support reductions in emissions but can be offset by changes in energy demand for aeration to reduce N2O. </t>
  </si>
  <si>
    <t>Environment team - OFW-OBQ-ANH-067.pdf - All Documents (sharepoint.com)</t>
  </si>
  <si>
    <t>Request to understand how it differs from a WINEP scheme</t>
  </si>
  <si>
    <t>MABR - Medium - TRL 7 - technology prototype demonstration in an operational environment
Real Time Control - Medium - TRL 7 - technology prototype demonstration in an operational environment
Aeration upgrade - Low</t>
  </si>
  <si>
    <t xml:space="preserve">MABR considered a market ready solution showing promising results. This is technology provides an opportunity for learning and relatively easy retrofitting in the incidence it is found sufficiently effective.
Real time control: developing technology, new technology for the sector and essential for N2O reductions
Aeration upgrade: Change of diffusers makes limited contribution to learning but could increase efficiency
</t>
  </si>
  <si>
    <t>Real time control - Medium
Aeration upgrade - Medium
MABR - Medium</t>
  </si>
  <si>
    <t xml:space="preserve">MABR: The Net Zero Technology Review has shown there is some limited evidence for N2O reductions. Sevent Trent Water has reported reductions in trialling MABR for another purpose and a Danish company has corroborated these findings. 
Real time control: control of process variables expected to support reductions in emissions but can be offset by changes in energy demand for aeration to reduce N2O. 
Aeration upgrade: Aeration changes have shown reductions in N2O, however this can be offset by the increases in energy required for the aeration process. </t>
  </si>
  <si>
    <t xml:space="preserve">Membrane aerated biofilm reactor (MABR) represents a new technology at the deployment level. Learning from this innovation could provide substantial emissions reductions across the sector if successful due to the retrofit capability of the technology. </t>
  </si>
  <si>
    <t>OFW-OBQ-ANH-188.pdf</t>
  </si>
  <si>
    <t>To understand why this scheme and 22.28 appear more expensive under a unit cost analysis than schemes 22.25 and 22.29</t>
  </si>
  <si>
    <t xml:space="preserve">MABR: The Net Zero Technology Review has shown there is some limited evidence for N2O reductions. Sevent Trent Water has reported reductions in trialling MABR for another purpose and a Danish company has corroborated these findings. 
Real time control: control of the process variables is expected to support reductions in emissions but can be offset by changes in energy demand for aeration to reduce N2O. 
Aeration upgrade: Aeration changes have shown reductions in N2O, however this can be offset by the increases in energy required for the aeration process. </t>
  </si>
  <si>
    <t>To understand why this scheme and 22.26 appear more expensive under a unit cost analysis than schemes 22.25 and 22.29</t>
  </si>
  <si>
    <t>OFW-OBQ-ANH-163.pdf</t>
  </si>
  <si>
    <t>Installation of a traditional liquor treatment plant. It includes a high rate activated sludge process with the addition of an external carbon source, pumping of flows in and out of the process and the covering and odour control of the process tanks</t>
  </si>
  <si>
    <t>Scheme proposes to construct a new liquor treatment plant, this is Base allowance.</t>
  </si>
  <si>
    <t>Real time control - Medium
Aeration upgrade - Medium</t>
  </si>
  <si>
    <t xml:space="preserve">Real time control: control of the process variables is expected to support reductions in emissions but can be offset by changes in energy demand for aeration to reduce N2O. 
Aeration upgrade: Aeration changes have shown reductions in N2O, however this can be offset by the increases in energy required for the aeration process. </t>
  </si>
  <si>
    <t>Solution is designed for the wastewater treatment stage prior to bioresources treatment</t>
  </si>
  <si>
    <t xml:space="preserve">Real time control: control of the process variables is expected to support reductions in emissions but can be offset by changes in energy demand for aeration to reduce N2O. </t>
  </si>
  <si>
    <t xml:space="preserve">This scheme proposes using technology which is represents an improvement in operations of the asset. This comes under general maintenance and Base spending.  </t>
  </si>
  <si>
    <t>MABR - Medium - TRL 7 - technology prototype demonstration in an operational environment
Real Time Control - Medium - TRL 7 - technology prototype demonstration in an operational environment</t>
  </si>
  <si>
    <t>MABR considered a market ready solution showing promising results. This is technology provides an opportunity for learning and relatively easy retrofitting in the incidence it is found sufficiently effective.
Real time control: developing technology, new technology for the sector and essential for N2O reductions</t>
  </si>
  <si>
    <t>Real time control - Medium
MABR - Medium</t>
  </si>
  <si>
    <t xml:space="preserve">MABR: The Net Zero Technology Review has shown there is some limited evidence for N2O reductions. SVE has reported reductions in trialling MABR for another purpose and a Danish company has corroborated these findings. 
Real time control: likely to support reductions in emissions but can be offset by changes in energy demand for aeration to reduce N2O. </t>
  </si>
  <si>
    <t xml:space="preserve">MABR represents a new technology at the deployment level. Learning from this innovation could provide substantial emissions reductions across the sector if successful due to the retrofit capability of the technology. </t>
  </si>
  <si>
    <t>OFW-OBQ-HDD-081 Response.pdf</t>
  </si>
  <si>
    <t>To understand the scheme in greater detail due to difficulty in interpreting HDD narrative documents and because of percieved contradictions across documents regarding submission of an Enhancement Case.</t>
  </si>
  <si>
    <t>A digital twin solution, combined with cover of the ASP and treatment of N2O on the Welshpool site to enable net zero. 
(HDD) A digital twin is a virtual replica of a physical system, process, or product that can be used to simulate, predict, and optimise its performance. In the context of wastewater treatment works, a digital twin will be used to create a detailed model of the entire treatment process, from the inflow of wastewater to the discharge of treated water using a combination of mechanistic models and machine learning. This model can be used to simulate the behaviour of the system under different conditions, optimise the performance of the treatment process, and predict the impact of changes to the system. We intend to use the digital twin system to both reduce the creation and release of harmful greenhouse gases.</t>
  </si>
  <si>
    <t>Digital Twin - Low - TRL 8 - actual technology completed and qualified through test and demonstration
Containment of N2O emissions on ASP - Low</t>
  </si>
  <si>
    <t xml:space="preserve">A digital representation of complex treatment trains or whole treatment works. Can be used to drive efficiency and associated emissions reduction but depends on the type of digital twin. Digital twins are not considered a net zero technology in and of themselves (Net Zero Technology Review), however, the application of machine learning and Artificial Intelligence to a Digital Twin poses a much greater opportunity for process optimisation for emissions reductions and energy consumption.
Containment of emissions on the Activated Sludge Process is a standard technological intervention.  </t>
  </si>
  <si>
    <t>Digital Twins - Medium
Covering of ASP - High</t>
  </si>
  <si>
    <t xml:space="preserve">Digitial Twins are not a new technology or specifically a net zero technology. As with Real Time Control, the expectation is that control of the process variables will enable better outputs in terms of emissions and make more efficient use of energy. The understanding is that machine learning can optimise processes to a greater degree than Real Time Control and manage assets of greater complexity. 
Containment of emissions by covering the Activated Sludge Process is a standard technological solution. </t>
  </si>
  <si>
    <t xml:space="preserve">Digital Twins are a technological solution which goes beyond current implementation in the water sector. It presents an opportunity for sector learning and deployment of innovation in the realm of Digital Twins which could create emissions reductions and efficiency. </t>
  </si>
  <si>
    <t>the Welshpool site to enable net zero.</t>
  </si>
  <si>
    <t>Environment team - OFW-OBQ-SVE-173 response FINAL.pdf - All Documents (sharepoint.com); OFW-OBQ-SVE-041 Response.pdf</t>
  </si>
  <si>
    <t>Ref 173: To understand better the justification for the costs associated with Digital Twins and how these are calculated for the sites identified. It also sought to understand the difference between Digital Twin technology and Real Time Control (RTC)
Ref 41: To clarify costs involved in schemes in the submission of the BPT</t>
  </si>
  <si>
    <t>Ref 173: This uses existing instrumentation and mechanical equipment to allow optimum control of the treatment works using a new control system based upon both mechanistic models of wastewater treatment and machine learning.
[Digital Twin] can be described as real-time control, but we believe it represents the pinnacle of what is technically achievable and that all real-time control systems cannot considered to be equivalent.
Ref 41: SVE agreed to make updates to submission of SBT</t>
  </si>
  <si>
    <t>Digital Twin - Low - TRL 8 - actual technology completed and qualified through test and demonstration</t>
  </si>
  <si>
    <t>A digital representation of complex treatment trains or whole treatment works. Can be used to drive efficiency and associated emissions reduction but depends on the type of digital twin. Digital twins are not considered a net zero technology in and of themselves (Net Zero Technology Review), however, the application of machine learning and Artificial Intelligence to a Digital Twin poses a much greater opportunity for process optimisation for emissions reductions and energy consumption.</t>
  </si>
  <si>
    <t>Digital Twins - Medium</t>
  </si>
  <si>
    <t xml:space="preserve">Digitial Twins are not a new technology or specifically a net zero technology. As with Real Time Control, the expectation is that control of the process variables will enable better outputs in terms of emissions and make more efficient use of energy. The understanding is that machine learning can optimise processes to a greater degree than Real Time Control and manage assets of greater complexity. 
</t>
  </si>
  <si>
    <t>See Ref 41, above
See Ref 83, below</t>
  </si>
  <si>
    <t>Photocatalytic Membrane - Medium</t>
  </si>
  <si>
    <t>The photocatalytic membrane has been in development since 2002. The proposal is for trialling and learning to understand if the membrane is effective in deployment at field scale. The schemes present an opportunity for learning and innovation. </t>
  </si>
  <si>
    <t>Photocatalytic Membrane - Medium
Covering of ASP - Low</t>
  </si>
  <si>
    <t>There is a risk the trials of containment will not deliver emission reductions, however this technology has been developed over 20 years with evidence leading to this point for field trials. 
Covering of ASP - Standard technological intervention.</t>
  </si>
  <si>
    <t xml:space="preserve">The deployment of the Photocatalytic Membrate is novel in the wastewater sector and presents an opportunity for sector learning and innovation. </t>
  </si>
  <si>
    <t>Environment team - OFW-OBQ-SVE-083 Response.pdf - All Documents (sharepoint.com)</t>
  </si>
  <si>
    <t>Ref 83: Confirmation of values for GHG data
Ref 41: See above</t>
  </si>
  <si>
    <t>Ref 83: SVE agreed to update tables OUT4 and OUT5 to use comparable emissions data to other companes. SVE provided an explanation of their emissions factors for N2O, these have been used for table CWW22 technologies for N2O abatement. 
Description of technology: By using membrane aeration in anoxic or aerated zones, trials of MABR have shown extremely low levels of N2O production. The addition of MABR cassettes to an existing ASP gives additional treatment capacity. We are also investigating other intensification options.
From Query: As previously articulated, we originally updated the CAW17 assumptions around nitrous oxide in line with the functionality built into the workbook. Our updates were based on observed, measured data that we consider more closely aligns to the real-world impact of these greenhouse gases.</t>
  </si>
  <si>
    <t xml:space="preserve">MABR - Medium - TRL 7 - technology prototype demonstration in an operational environment </t>
  </si>
  <si>
    <t>MABR is considered a market ready solution showing promising results. This technology provides an opportunity for learning and relatively easy retrofitting in the incidence it is found sufficiently effective.</t>
  </si>
  <si>
    <t>MABR - Medium</t>
  </si>
  <si>
    <t>The Net Zero Technology Review has shown there is some limited evidence for N2O reductions. SVE have happened upon reductions in trialling MABR for another purpose and a Danish company has corroborated these findings. </t>
  </si>
  <si>
    <t>OFW-REP-SVE-114 response.pdf</t>
  </si>
  <si>
    <t xml:space="preserve">See Ref 41 above
Query 114 requested the separation of vacuum degassing and in-series digestion in the costs and benefits of this scheme. </t>
  </si>
  <si>
    <t xml:space="preserve">Ref 114: SVE provided cost and benefit figures separately for vacuum degassing and in-series digesters. </t>
  </si>
  <si>
    <t xml:space="preserve">Vacuum Degassing - TRL 7 - technology prototype demonstration in an operational environment
Series digester - low - this technology has been deployed and tested.  </t>
  </si>
  <si>
    <t>Vacuum degassing: It is considered a newer technology but is unlikely to fulfil requirements for innovation. Trials completed in 2020-2025. Vacuum degassing - is a pump attached to a tank which withdraws gas from the sewage sludge reducing the residual emissions in the sludge and increasing its density. Commercial systems are relatively new. The magnitude of methane emissions reduction, net of the energy requirement to run the system, remains to be published by commercial vendors who to date claim that the increased biogas yield through system installation is sufficient for operation of the plant and equipment. It remains to be seen how big an impact vacuum extraction will have on methane emissions as a component of wider proactive methane mitigation measures and its cost effectiveness.
Covering of the post digestion storage tank and replacement of the post digestion aeration system: This is a standard technological intervention to trap methane gas. 
Series digesters: Few existing schemes in 2020-2025. Reduction in redundancy and potentially efficiency as a result minimised time for maintenance</t>
  </si>
  <si>
    <t>Vacuum degassing - medium
Series digester - medium</t>
  </si>
  <si>
    <t>Vacuum degassing: is a technical solution which, while there is no current data, would still be expected to capture methane. The net emisisons of running the vacuum chamber are not certain. 
Post-digestion aeration is a standard technological intervention.
Series digester: the process involves relatively simple engineering to re-plum the digester</t>
  </si>
  <si>
    <t xml:space="preserve">At Draft Determinations the Industrial Emissions Directive was considered to be the driver for this scheme. After reviewing representations and the IED terms, this scheme is not considered to be driven by the IED. </t>
  </si>
  <si>
    <t>Vacuum degassing removes methane from sludge as it leaves the digester. The IED affects only the capture of methane from tanks.  
VD can demonstrate innovation and is expected to be revenue neutral. 
Series digester upgrades will likely help with redundancy and operation of the asset. This is a base cost.</t>
  </si>
  <si>
    <t>See Ref 83, above</t>
  </si>
  <si>
    <t>The scheme is driven by N2O mitigation and not affected by IED</t>
  </si>
  <si>
    <t>Environment team - OFW-OBQ-UUW-030-UUW response.pdf - All Documents (sharepoint.com); Environment team - OFW-OBQ-UUW-052-UUW response.pdf - All Documents (sharepoint.com)</t>
  </si>
  <si>
    <t>Ref 30: Query related to overlap with WINEP
Ref 52: Clarificaiton of WINEP drivers and names of sites under the scheme</t>
  </si>
  <si>
    <t>Ref: 30 Our net zero enhancement project, Process emissions (Bioresources) has a primary driver of GHG emissions reduction and funding has not been requested elsewhere and is not covered by any WINEP or Industrial Emissions Directive drivers.
Ref 52: Provided in the query response</t>
  </si>
  <si>
    <t>OFW-OBQ-UUW-120 - UUW response.pdf; Environment team - OFW-OBQ-UUW-041-UUW response.pdf - All Documents (sharepoint.com); Environment team - OFW-OBQ-UUW-110- UUW response (002).pdf - All Documents (sharepoint.com)</t>
  </si>
  <si>
    <t>Ref 120: Request for clarification of the technologies proposed for deployment to mitigate N2O emissions. 
Ref 41: Clarification of cumulative benefits of Net Zero enhancement scheme
Ref 110: To understand monitoring for the proposed schemes</t>
  </si>
  <si>
    <t>Ref 120: Installation of one nitrate analyser per lane, installation of one ammonia analyser every two lanes and installation of real time control to integrate current and new analysers with the control system, to adjust dissolved oxygen (DO) and minimise nitrous oxide production
Ref 41: Details of benefits provided in query response
Ref 110: Details provided in query response</t>
  </si>
  <si>
    <t>Up to here for Query updates</t>
  </si>
  <si>
    <t>OFW-OBQ-UUW-041-UUW response.pdf</t>
  </si>
  <si>
    <t>#41 To understand the carbon abatement impact of the scheme</t>
  </si>
  <si>
    <t>“At this early stage it is not possible to accurately quantify the potential for emissions reductions, as it is dependent on the phasing of the St Cuthbert’s Garden Village development. This first phase of work is to explore this in detail with partners to develop a masterplan, vision and supporting policies. We do not expect this first phase to deliver reductions itself, but the work completed in early AMP8 will be the enabler to substantial future emissions reductions as the development commences, and those benefits would continue to be felt for the lifespan of the new community. We would also explore options to test and trial latest innovations that could deliver reductions in this phase, depending on potential and timing. This visionary project has the potential to inform improvements nationally for far wider benefits.”</t>
  </si>
  <si>
    <t>Catchment Management - High</t>
  </si>
  <si>
    <t>Innovative project to create a net zero community in the context of a large housing development. Catchment system at early stages of development with opportunity to focus on net zero technology, with emphasise on sector learning</t>
  </si>
  <si>
    <t xml:space="preserve">The scheme is at its very beginning and interventions are not clearly defined yet. The project would contribute to an integrated strategy for water with meaningful impact on the 2050 target of the UK. The project is very uncertain and will depend on the agreement reached with development partners. So it is not directly contextualised in their LTDS because benefits are not yet clearly identified. </t>
  </si>
  <si>
    <t>The scheme is clearly driven by net zero and enhancement. However, it is quite uncertain in terms of interventions and benefits. It would clearly contribute to sector learning by allowing UU to try new practices in sustainable water management.</t>
  </si>
  <si>
    <t>Base Uplift</t>
  </si>
  <si>
    <t>OFW-OBQ-WSX-145-WSX response.docx (sharepoint.com)</t>
  </si>
  <si>
    <t>Query to understand how the schemes will be monitored for results</t>
  </si>
  <si>
    <t xml:space="preserve">Investigatory monitoring will take place for two years, with the default technology being sensors that measure N2O in solution in the aqueous phase. Two years of continuous monitoring will help us better understand the cause-effect relationships at specific sites of the variables noted above and N2O formation, while also allowing us to see the degree to which N2O spikes can be prevented and whether levels observed at other times can be reduced. After two years of monitoring at the first tranche of sites, rigs will be de-mounted, moved and re-assembled at other WRCs to repeat the exercise. </t>
  </si>
  <si>
    <t>This presents limited innovation in optimising assets. There is some learning to be taken from controlling the asset. [TRL 7 – Deployment]</t>
  </si>
  <si>
    <t>High</t>
  </si>
  <si>
    <t>There is research and literature to show this has impacts on the N2O emitted from wastewater sites</t>
  </si>
  <si>
    <t>Process monitoring and optimisation for nitrous oxide reduction - TRL8 - actual technology completed and qualified through test and demonstration</t>
  </si>
  <si>
    <t xml:space="preserve">Monitoring of N2O emissions is essential to setting a reliable baseline of emissions and then making interventions. The application of monitoring is still in development and there is currently no alternative deployment of soft sensor/digital approaches for montoring. Monitoring does not present a net zero technology for reducing emissions, but it does enable response to be implemented with the data it produces. </t>
  </si>
  <si>
    <t>Process monitoring and optimisation for nitrous oxide reduction - Low</t>
  </si>
  <si>
    <t xml:space="preserve">Monitoring to create a baseline of N2O emissions is essential for implementing responses for reduction of emissions, however it does not reduce emissions itself. </t>
  </si>
  <si>
    <t>OFW-OBQ-YKY-040 - response.docx (sharepoint.com)</t>
  </si>
  <si>
    <t xml:space="preserve">To understand the specific actions under the scheme </t>
  </si>
  <si>
    <t xml:space="preserve">In summary, we have proposed three key activities related to methane reduction as follows:
Upgrading of digesters to in-series configuration at 3 wastewater treatment sites (Blackburn Meadows, Esholt and Dewsbury). This improves digestion and importantly increases biogas yield and reduces downstream methane emissions.
Vacuum degassing post-digester to remove further methane entrained in the digestate at 9 sites (the 3 indicated in A, plus Knostrop, Huddersfield, Hull, Woodhouse Mill, Old Whittington and Sandall). 
Methane leak detection across the 9 sites (as identified in A and B) to identify leaks from digesters, pipes, valves, flanges etc., to target repair and maintenance. </t>
  </si>
  <si>
    <t>Vacuum Degassing - TRL 7 - technology prototype demonstration in an operational environment
Series digester - medium</t>
  </si>
  <si>
    <t>Vacuum degassing: It is considered a newer technology but is unlikely to fulfil requirements for innovation. Trials completed in period 2020-2025. Vacuum degassing - is a pump attached to a tank which withdraws gas from the sewage sludge reducing the residual emissions in the sludge and increasing its density. Commercial systems are relatively new. The magnitude of methane emissions reduction, net of the energy requirement to run the system, remains to be published by commercial vendors who to date claim that the increased biogas yield through system installation is sufficient for operation of the plant and equipment. It remains to be seen how big an impact vacuum extraction will have on methane emissions as a component of wider proactive methane mitigation measures and its cost effectiveness.
Series digesters: Few existing schemes in 2020-2025. Reduction in redundancy and potentially efficiency as a result minimised time for maintenance</t>
  </si>
  <si>
    <t>Vacuum degassing: newer technology with a simple process
Series digester: the process involves relatively simple engineering to re-plum the digester
Monitoring: monitoring methane will not reduce emissions itself but present data regarding fugitive emissions</t>
  </si>
  <si>
    <t xml:space="preserve">Ofwat's view is that anything dealing with pollutants from bioresources is an IED driver. Yorkshire Water's view (Query 40) is: The investment being undertaken in period 2020-2025 is for IED compliance, or that proposed as part of our Appropriate Measures Enhancement case YKY42 Appropriate measures enhancement case for 2025-2030 does not relate to the Net zero investment being made. 
The vacuum degassing installations proposed under Net Zero enhancement are designed to remove methane from the post digested sludge. Yorkshire Water has no plans to cover our post digested sludge storage tanks under IED for the purposes of capturing methane and has demonstrated through testing that it is not required. If covers are required on these tanks under IED or Appropriate Measures, the driver will be odour management, which could require a tank cover and odour control unit. However, any such odour control unit would not be designed to remove methane which is an odourless gas. </t>
  </si>
  <si>
    <t>Vacuum degassing removes methane from sludge as it leaves the digester. The IED affects only the capture of methane from tanks.  
VD can demonstrate innovation and is expected to be revenue neutral. 
Series digester upgrades will likely help with redundancy and operation of the asset. This is a base cost</t>
  </si>
  <si>
    <t>OFW-OBQ-YKY-130 - response.docx (sharepoint.com)</t>
  </si>
  <si>
    <t>To understand further details of how the scheme will be monitored</t>
  </si>
  <si>
    <t xml:space="preserve">For CWW22-3 we have included both capex and opex for monitoring of the effectiveness of our proposed nitrous oxide reduction investments. This provides for baseline and on-going monitoring at all sites where we make investment and is indicated as intervention 0 in Table 1.14 (mis-labelled as 1.1413) in our enhancement case. An indication of the site capex and opex allocated is shown in Figure 1.2, so we have included a significant investment across all sites.  
We have included monitoring costs for nitrous oxide monitoring using multiple Unisense monitors as recognised as the best means to measure emissions on a real time basis across ASP lanes and establish emission factors to enable emissions to be determined. We have allowed c. £28.5K capex and an annual c. £57k opex for each of the 13 sites with proposed nitrous oxide reductions aligned to the phased implementation of interventions. As part of our review of monitoring costs we will check that the amounts allocated are sufficient to facilitate monitoring at each site, and cover baseline investigations.  
It is envisaged that reporting will be integrated into APR reporting related to the performance commitments. </t>
  </si>
  <si>
    <t>Real Time Control - Medium - TRL 7 - technology prototype demonstration in an operational environment
Process monitoring and optimisation for nitrous oxide reduction - TRL8 - actual technology completed and qualified through test and demonstration</t>
  </si>
  <si>
    <t xml:space="preserve">Real time control: developing technology, new technology for the sector and essential for N2O reductions
Monitoring of N2O emissions is essential to setting a reliable baseline of emissions and then making interventions. The application of monitoring is still in development and there is currently no alternative deployment of soft sensor/digital approaches for montoring. Monitoring does not present a net zero technology for reducing emissions, but it does enable response to be implemented with the data it produces. </t>
  </si>
  <si>
    <t>Real time control - Medium
Process monitoring and optimisation for nitrous oxide reduction - Low</t>
  </si>
  <si>
    <t xml:space="preserve">Vacuum degassing: is a technical solution which, while there is no current data, would still be expected to capture methane. The net emisisons of running the vacuum chamber are not certain.
Real time control: control of the process variables is expected to support reductions in emissions but can be offset by changes in energy demand for aeration to reduce N2O. 
Monitoring to create a baseline of N2O emissions is essential for implementing responses for reduction of emissions, however it does not reduce emissions itself. </t>
  </si>
  <si>
    <r>
      <t xml:space="preserve">Process description
</t>
    </r>
    <r>
      <rPr>
        <sz val="10"/>
        <color theme="1"/>
        <rFont val="Calibri"/>
        <family val="2"/>
      </rPr>
      <t>Schemes which passed Phase 1 were assessed at Phase 2. References to the scheme including queries issued to the proposing company were catalogued. 
The key aspects of this phase were to: 
- review the technology maturity and contribution to innovation, sector learning and efficiency. 
- assess confidence of the delivery of emissions abatement
- further review where a scheme is affected or driven by the Industrial Emissions Directive
Additional expert opinion was sought in the instances where it was difficult to judge the technical merits, cost, commercial opportunities, or level of innovation of a scheme. Three rounds of expert review were provided:
1. Review of schemes with Richard Chamley, PR24 Engineering Advisor (18/12/23)
2. Review of schemes with Edoard Piano, PR24 Engineering Advisor (20/12/23)
3. Review of schemes with Eugenia Vela, Senior Associate, Water Engineer (29/1/24)</t>
    </r>
    <r>
      <rPr>
        <b/>
        <sz val="10"/>
        <color theme="1"/>
        <rFont val="Calibri"/>
        <family val="2"/>
      </rPr>
      <t xml:space="preserve">
Overview of decisions
</t>
    </r>
    <r>
      <rPr>
        <sz val="10"/>
        <color theme="1"/>
        <rFont val="Calibri"/>
        <family val="2"/>
      </rPr>
      <t xml:space="preserve">Decisions related to technology maturity and contribution to innovation, sector learning and efficiency were driven by the following considerations:
- technology maturity should be sufficient to give confidence that it can be delivered and offer value for money for customers, however it should not be so mature that it is using existing technology which is commonplace in the sector to the extent it would form part of general maintenance and operation of an asset. 
- innovation and sector learning is demonstrated by alternative or newer technologies which are not yet commonplace in the wastewater sector but offer confidence that they might deliver emissions reductions
- efficiency was deemed to have been met where the technology proposed offered a step change to a new model of operation. 
The Industrial Emissions Directive (IED) has been important for the assessment of schemes. Where the IED is a driver a scheme is ineligible for Net Zero Enhancement. 
Where Net Zero and emissions abatement are a driver but there are commercial benefits attached to the scheme, the scheme has not passed. This is particularly relevant for schemes which optimise the general operation of an asset or create a revenue stream (e.g. increase collection of biogas and biomethane for reuse). Net Zero as a primary driver for a scheme is expected to show emissions abatement through applying a technology soley for that purpose. </t>
    </r>
    <r>
      <rPr>
        <b/>
        <sz val="10"/>
        <color theme="1"/>
        <rFont val="Calibri"/>
        <family val="2"/>
      </rPr>
      <t xml:space="preserve">
</t>
    </r>
  </si>
  <si>
    <t xml:space="preserve">Carbon benefits </t>
  </si>
  <si>
    <t>Stated asset life</t>
  </si>
  <si>
    <t>AMP8 totex (£m)</t>
  </si>
  <si>
    <t>BPT stated carbon benefits (tCO2e)</t>
  </si>
  <si>
    <t>AMP8 (£000/tCO2e)</t>
  </si>
  <si>
    <t>AMP8 £/tCO2e</t>
  </si>
  <si>
    <t>5 years £/tCO2e</t>
  </si>
  <si>
    <t>10 years £/tCO2e</t>
  </si>
  <si>
    <t>15 years £/tCO2e</t>
  </si>
  <si>
    <t>20 years £/tCO2e</t>
  </si>
  <si>
    <t>25 years £/tCO2e</t>
  </si>
  <si>
    <t>30 years £/tCO2e</t>
  </si>
  <si>
    <t>Years</t>
  </si>
  <si>
    <t>tCo2e</t>
  </si>
  <si>
    <r>
      <t>Process description
T</t>
    </r>
    <r>
      <rPr>
        <sz val="10"/>
        <color theme="1"/>
        <rFont val="Arial"/>
        <family val="2"/>
      </rPr>
      <t xml:space="preserve">he schemes were assessed against the unit cost of abatement (£/tCO2e abated). 
For the unit cost of abatement, the schemes were assessed using the information available for AMP 8 - the value of the investment in AMP 8 and emissions abated in AMP 8. However, this did not produce unit costs of abatement comparable to government values for unit costs of abatement under the UK Govenments valuation of greenhouse gas emissions, 2021 (https://www.gov.uk/government/publications/valuing-greenhouse-gas-emissions-in-policy-appraisal/valuation-of-greenhouse-gas-emissions-for-policy-appraisal-and-evaluation). 
Scheme costs were extrapolated across a 20 year period to reflect a more realistic asset life of investments where no further information was provided by companies. Where companies have calculated the unit cost of abatement this has been recorded. 
</t>
    </r>
  </si>
  <si>
    <t>Schemes passed in phase 2</t>
  </si>
  <si>
    <t>Phase 3 decisions</t>
  </si>
  <si>
    <t>Unit cost over 20 years (£/tCO2e)</t>
  </si>
  <si>
    <t>Phase 3 decision</t>
  </si>
  <si>
    <t>Decision was made not to take out schemes based on unit costs</t>
  </si>
  <si>
    <r>
      <rPr>
        <b/>
        <sz val="10"/>
        <color theme="1"/>
        <rFont val="Arial"/>
        <family val="2"/>
      </rPr>
      <t>Process description</t>
    </r>
    <r>
      <rPr>
        <sz val="10"/>
        <color theme="1"/>
        <rFont val="Arial"/>
        <family val="2"/>
      </rPr>
      <t xml:space="preserve">
Phase three drew from the deep dive review of process emissions schemes. It identifies where, according to the limited unit cost of abatement benchmarking, schemes showed best value for emissions abatement. </t>
    </r>
  </si>
  <si>
    <t>Allowance</t>
  </si>
  <si>
    <t xml:space="preserve">Summary of allowed costs </t>
  </si>
  <si>
    <t>Final list of schemes</t>
  </si>
  <si>
    <t>Cumulated carbon benefits (tCO2e)</t>
  </si>
  <si>
    <t>AMP8 totex</t>
  </si>
  <si>
    <t>AMP8 benefits</t>
  </si>
  <si>
    <t>Cotton Valley WRC Fugitive Emissions N20</t>
  </si>
  <si>
    <t>Great Billing WRC Fugitive Emissions N20</t>
  </si>
  <si>
    <t>Basildon WRC Fugitive emissions N2O</t>
  </si>
  <si>
    <t>Bedford WRC Fugitive Emissions N20</t>
  </si>
  <si>
    <t>Kings Lynn WRC Fugitive Emissions N20</t>
  </si>
  <si>
    <t>Newton Marsh WRC Fugitive Emissions N20</t>
  </si>
  <si>
    <t>Broadholme wrc Fugitive Emissions N20</t>
  </si>
  <si>
    <t>Hitchin WRC Fugitive Emissions N20</t>
  </si>
  <si>
    <t>Huntingdon WRC Fugitive Emissions N20</t>
  </si>
  <si>
    <t>Process emissions (wastewater)</t>
  </si>
  <si>
    <t>Net Zero Carbon Strategy: Reduction of Process Emissions</t>
  </si>
  <si>
    <t>Nitrous oxide- NZ challenge</t>
  </si>
  <si>
    <t>Methane Reduction</t>
  </si>
  <si>
    <t>Allowances per company in DD representations</t>
  </si>
  <si>
    <t>Cumulated carbon benefits (tCO2e) in DD representations</t>
  </si>
  <si>
    <t>Assessed totex (£m) in DD representations- Selected schemes</t>
  </si>
  <si>
    <t>Assessed totex (£m) in DD representations- Feasible schemes</t>
  </si>
  <si>
    <t>Assessed totex (£m) in DD representations- Selected and Feasible schemes</t>
  </si>
  <si>
    <t>Overall assessed totex</t>
  </si>
  <si>
    <t>Compared to CWW3</t>
  </si>
  <si>
    <t>match</t>
  </si>
  <si>
    <t>NES</t>
  </si>
  <si>
    <t>415.133, checked CWW22 and the amount is 435.25</t>
  </si>
  <si>
    <t>SBB</t>
  </si>
  <si>
    <t>SRN</t>
  </si>
  <si>
    <t>0, checked CWW22 and the amount is 55.45</t>
  </si>
  <si>
    <t>5.66, seems that only selected schemes are counted</t>
  </si>
  <si>
    <t>SWB</t>
  </si>
  <si>
    <t>Allowance requested in DD representations</t>
  </si>
  <si>
    <r>
      <t xml:space="preserve">Pivot Table Note: </t>
    </r>
    <r>
      <rPr>
        <sz val="10"/>
        <color theme="1"/>
        <rFont val="Arial"/>
        <family val="2"/>
      </rPr>
      <t>Select "scheme name" in pivot table options to see all schemes</t>
    </r>
  </si>
  <si>
    <t>Sum of AMP8 totex (£m, 2025-30)</t>
  </si>
  <si>
    <t>Column Labels</t>
  </si>
  <si>
    <t>Feasible Total</t>
  </si>
  <si>
    <t>Selected Total</t>
  </si>
  <si>
    <t>Grand Total</t>
  </si>
  <si>
    <t>Row Labels</t>
  </si>
  <si>
    <t>NWT2</t>
  </si>
  <si>
    <t>Acronym</t>
  </si>
  <si>
    <t>Reference</t>
  </si>
  <si>
    <t>Item description</t>
  </si>
  <si>
    <t>Unit</t>
  </si>
  <si>
    <t>Model</t>
  </si>
  <si>
    <t>Constant</t>
  </si>
  <si>
    <t>2023-24</t>
  </si>
  <si>
    <t>2024-25</t>
  </si>
  <si>
    <t>Total enhancement allowance - Wastewater - Net zero wastewater - Totex</t>
  </si>
  <si>
    <t>Price Review 2024</t>
  </si>
  <si>
    <t>Total enhancement allowance - Wastewater - Net zero wastewater - Accelerated programme</t>
  </si>
  <si>
    <t>Total enhancement allowance - Wastewater - Net zero wastewater - Transition allowance</t>
  </si>
  <si>
    <t>Text</t>
  </si>
  <si>
    <t>nr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</si>
</sst>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0_);\(#,##0\);&quot;-  &quot;;&quot; &quot;@&quot; &quot;"/>
    <numFmt numFmtId="165" formatCode="_(* #,##0.0_);_(* \(#,##0.0\);_(* &quot;-&quot;??_);_(@_)"/>
    <numFmt numFmtId="166" formatCode="#,##0_);\(#,##0\);&quot;-  &quot;;&quot; &quot;@"/>
    <numFmt numFmtId="167" formatCode="dd\ mmm\ yyyy_);;&quot;-  &quot;;&quot; &quot;@&quot; &quot;"/>
    <numFmt numFmtId="168" formatCode="dd\ mmm\ yy_);;&quot;-  &quot;;&quot; &quot;@&quot; &quot;"/>
    <numFmt numFmtId="169" formatCode="#,##0.0000_);\(#,##0.0000\);&quot;-  &quot;;&quot; &quot;@&quot; &quot;"/>
    <numFmt numFmtId="170" formatCode="0.000"/>
    <numFmt numFmtId="171" formatCode="###0_);\(###0\);&quot;-  &quot;;&quot; &quot;@&quot; &quot;"/>
    <numFmt numFmtId="172" formatCode="#,##0.0_);\(#,##0.0\);&quot;-  &quot;;&quot; &quot;@&quot; &quot;"/>
  </numFmts>
  <fonts count="76">
    <font>
      <sz val="10"/>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0"/>
      <color theme="1"/>
      <name val="Arial"/>
      <family val="2"/>
    </font>
    <font>
      <b/>
      <sz val="18"/>
      <color theme="3"/>
      <name val="Krub SemiBold"/>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i/>
      <sz val="10"/>
      <color rgb="FF7F7F7F"/>
      <name val="Arial"/>
      <family val="2"/>
    </font>
    <font>
      <b/>
      <sz val="10"/>
      <color theme="1"/>
      <name val="Arial"/>
      <family val="2"/>
    </font>
    <font>
      <sz val="10"/>
      <color theme="0"/>
      <name val="Arial"/>
      <family val="2"/>
    </font>
    <font>
      <sz val="10"/>
      <name val="Arial"/>
      <family val="2"/>
    </font>
    <font>
      <sz val="16"/>
      <color rgb="FF002664"/>
      <name val="Arial Rounded MT Bold"/>
      <family val="2"/>
    </font>
    <font>
      <sz val="14"/>
      <color rgb="FF002664"/>
      <name val="Arial Rounded MT Bold"/>
      <family val="2"/>
    </font>
    <font>
      <sz val="12"/>
      <color rgb="FF002664"/>
      <name val="Arial Rounded MT Bold"/>
      <family val="2"/>
    </font>
    <font>
      <b/>
      <sz val="10"/>
      <name val="Arial"/>
      <family val="2"/>
    </font>
    <font>
      <u/>
      <sz val="10"/>
      <name val="Arial"/>
      <family val="2"/>
    </font>
    <font>
      <sz val="10"/>
      <color indexed="12"/>
      <name val="Arial"/>
      <family val="2"/>
    </font>
    <font>
      <sz val="10"/>
      <color indexed="10"/>
      <name val="Arial"/>
      <family val="2"/>
    </font>
    <font>
      <i/>
      <sz val="10"/>
      <color rgb="FF00B050"/>
      <name val="Arial"/>
      <family val="2"/>
    </font>
    <font>
      <sz val="11"/>
      <color theme="1"/>
      <name val="Arial"/>
      <family val="2"/>
    </font>
    <font>
      <sz val="24"/>
      <color theme="0"/>
      <name val="Calibri"/>
      <family val="2"/>
    </font>
    <font>
      <sz val="10"/>
      <color theme="1"/>
      <name val="Calibri"/>
      <family val="2"/>
    </font>
    <font>
      <sz val="10"/>
      <name val="Calibri"/>
      <family val="2"/>
    </font>
    <font>
      <sz val="10"/>
      <color theme="0"/>
      <name val="Calibri"/>
      <family val="2"/>
    </font>
    <font>
      <sz val="10"/>
      <color rgb="FF000000"/>
      <name val="Arial"/>
      <family val="2"/>
    </font>
    <font>
      <sz val="10"/>
      <color rgb="FF000000"/>
      <name val="Calibri"/>
      <family val="2"/>
    </font>
    <font>
      <b/>
      <sz val="10"/>
      <name val="Calibri"/>
      <family val="2"/>
    </font>
    <font>
      <b/>
      <sz val="14"/>
      <color theme="0"/>
      <name val="Calibri"/>
      <family val="2"/>
    </font>
    <font>
      <sz val="14"/>
      <color theme="1"/>
      <name val="Arial"/>
      <family val="2"/>
    </font>
    <font>
      <u/>
      <sz val="10"/>
      <color theme="10"/>
      <name val="Arial"/>
      <family val="2"/>
    </font>
    <font>
      <sz val="14"/>
      <color theme="0"/>
      <name val="Arial"/>
      <family val="2"/>
    </font>
    <font>
      <sz val="10.5"/>
      <name val="Arial"/>
      <family val="2"/>
    </font>
    <font>
      <sz val="8"/>
      <name val="Arial"/>
      <family val="2"/>
    </font>
    <font>
      <sz val="10"/>
      <name val="Krub"/>
      <family val="2"/>
      <scheme val="minor"/>
    </font>
    <font>
      <sz val="8"/>
      <color theme="1"/>
      <name val="Tahoma"/>
      <family val="2"/>
    </font>
    <font>
      <u/>
      <sz val="8"/>
      <color theme="10"/>
      <name val="Tahoma"/>
      <family val="2"/>
    </font>
    <font>
      <sz val="18"/>
      <name val="Krub"/>
      <family val="2"/>
      <scheme val="minor"/>
    </font>
    <font>
      <b/>
      <sz val="18"/>
      <name val="Krub"/>
      <family val="2"/>
      <scheme val="minor"/>
    </font>
    <font>
      <sz val="24"/>
      <color theme="0"/>
      <name val="Krub"/>
      <family val="2"/>
      <scheme val="minor"/>
    </font>
    <font>
      <b/>
      <sz val="10"/>
      <color rgb="FF0071CE"/>
      <name val="Calibri"/>
      <family val="2"/>
    </font>
    <font>
      <b/>
      <sz val="10.5"/>
      <name val="Calibri"/>
      <family val="2"/>
    </font>
    <font>
      <sz val="10.5"/>
      <name val="Calibri"/>
      <family val="2"/>
    </font>
    <font>
      <b/>
      <sz val="10.5"/>
      <color indexed="8"/>
      <name val="Calibri"/>
      <family val="2"/>
    </font>
    <font>
      <sz val="10.5"/>
      <color indexed="8"/>
      <name val="Calibri"/>
      <family val="2"/>
    </font>
    <font>
      <sz val="10.5"/>
      <color indexed="9"/>
      <name val="Calibri"/>
      <family val="2"/>
    </font>
    <font>
      <sz val="10"/>
      <color indexed="9"/>
      <name val="Calibri"/>
      <family val="2"/>
    </font>
    <font>
      <sz val="10"/>
      <color indexed="8"/>
      <name val="Calibri"/>
      <family val="2"/>
    </font>
    <font>
      <sz val="10.5"/>
      <color theme="1"/>
      <name val="Calibri"/>
      <family val="2"/>
    </font>
    <font>
      <b/>
      <sz val="10"/>
      <color theme="1"/>
      <name val="Calibri"/>
      <family val="2"/>
    </font>
    <font>
      <u/>
      <sz val="10"/>
      <color theme="10"/>
      <name val="Calibri"/>
      <family val="2"/>
    </font>
    <font>
      <sz val="14"/>
      <color theme="0"/>
      <name val="Calibri"/>
      <family val="2"/>
    </font>
    <font>
      <sz val="14"/>
      <color theme="1"/>
      <name val="Calibri"/>
      <family val="2"/>
    </font>
    <font>
      <strike/>
      <sz val="10"/>
      <color theme="1"/>
      <name val="Krub SemiBold"/>
    </font>
    <font>
      <sz val="10"/>
      <color rgb="FF000000"/>
      <name val="Calibri"/>
    </font>
    <font>
      <strike/>
      <sz val="10"/>
      <color rgb="FF000000"/>
      <name val="Aptos Display"/>
    </font>
    <font>
      <sz val="10"/>
      <color theme="1"/>
      <name val="Calibri"/>
    </font>
    <font>
      <strike/>
      <sz val="10"/>
      <color rgb="FF000000"/>
      <name val="Calibri"/>
      <family val="2"/>
    </font>
    <font>
      <strike/>
      <sz val="10"/>
      <color theme="1"/>
      <name val="Arial"/>
      <family val="2"/>
    </font>
    <font>
      <strike/>
      <sz val="10"/>
      <color rgb="FF000000"/>
      <name val="Arial"/>
      <family val="2"/>
    </font>
    <font>
      <sz val="12"/>
      <color theme="1"/>
      <name val="Arial"/>
      <family val="2"/>
    </font>
    <font>
      <strike/>
      <sz val="12"/>
      <color theme="1"/>
      <name val="Arial"/>
      <family val="2"/>
    </font>
    <font>
      <b/>
      <sz val="10"/>
      <color rgb="FF000000"/>
      <name val="Arial"/>
      <family val="2"/>
    </font>
    <font>
      <b/>
      <sz val="10"/>
      <name val="Krub"/>
      <scheme val="minor"/>
    </font>
  </fonts>
  <fills count="62">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2664"/>
        <bgColor indexed="64"/>
      </patternFill>
    </fill>
    <fill>
      <patternFill patternType="solid">
        <fgColor rgb="FF4B92DB"/>
        <bgColor indexed="64"/>
      </patternFill>
    </fill>
    <fill>
      <patternFill patternType="solid">
        <fgColor rgb="FFADA07A"/>
        <bgColor indexed="64"/>
      </patternFill>
    </fill>
    <fill>
      <patternFill patternType="solid">
        <fgColor rgb="FFF0AB00"/>
        <bgColor indexed="64"/>
      </patternFill>
    </fill>
    <fill>
      <patternFill patternType="solid">
        <fgColor rgb="FF007EA3"/>
        <bgColor indexed="64"/>
      </patternFill>
    </fill>
    <fill>
      <patternFill patternType="solid">
        <fgColor rgb="FFA8B400"/>
        <bgColor indexed="64"/>
      </patternFill>
    </fill>
    <fill>
      <patternFill patternType="solid">
        <fgColor rgb="FF240078"/>
        <bgColor indexed="64"/>
      </patternFill>
    </fill>
    <fill>
      <patternFill patternType="solid">
        <fgColor rgb="FFEA3BAE"/>
        <bgColor indexed="64"/>
      </patternFill>
    </fill>
    <fill>
      <patternFill patternType="solid">
        <fgColor rgb="FFDD3D28"/>
        <bgColor indexed="64"/>
      </patternFill>
    </fill>
    <fill>
      <patternFill patternType="solid">
        <fgColor indexed="13"/>
        <bgColor indexed="64"/>
      </patternFill>
    </fill>
    <fill>
      <patternFill patternType="solid">
        <fgColor indexed="22"/>
        <bgColor indexed="64"/>
      </patternFill>
    </fill>
    <fill>
      <patternFill patternType="solid">
        <fgColor indexed="41"/>
        <bgColor indexed="64"/>
      </patternFill>
    </fill>
    <fill>
      <patternFill patternType="solid">
        <fgColor rgb="FFFF0000"/>
        <bgColor indexed="64"/>
      </patternFill>
    </fill>
    <fill>
      <patternFill patternType="solid">
        <fgColor theme="3"/>
        <bgColor indexed="64"/>
      </patternFill>
    </fill>
    <fill>
      <patternFill patternType="solid">
        <fgColor rgb="FFDCECF5"/>
        <bgColor indexed="64"/>
      </patternFill>
    </fill>
    <fill>
      <patternFill patternType="solid">
        <fgColor theme="6"/>
        <bgColor indexed="64"/>
      </patternFill>
    </fill>
    <fill>
      <patternFill patternType="solid">
        <fgColor rgb="FFFFDB8E"/>
        <bgColor indexed="64"/>
      </patternFill>
    </fill>
    <fill>
      <patternFill patternType="solid">
        <fgColor rgb="FFB9D9EC"/>
        <bgColor indexed="64"/>
      </patternFill>
    </fill>
    <fill>
      <patternFill patternType="solid">
        <fgColor theme="4"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D9E1F2"/>
        <bgColor indexed="64"/>
      </patternFill>
    </fill>
    <fill>
      <patternFill patternType="solid">
        <fgColor rgb="FF003595"/>
        <bgColor indexed="64"/>
      </patternFill>
    </fill>
    <fill>
      <patternFill patternType="solid">
        <fgColor rgb="FFD9D9D9"/>
        <bgColor indexed="64"/>
      </patternFill>
    </fill>
    <fill>
      <patternFill patternType="solid">
        <fgColor rgb="FFFFDB8E"/>
        <bgColor rgb="FF000000"/>
      </patternFill>
    </fill>
    <fill>
      <patternFill patternType="solid">
        <fgColor theme="2" tint="-9.9978637043366805E-2"/>
        <bgColor indexed="64"/>
      </patternFill>
    </fill>
    <fill>
      <patternFill patternType="solid">
        <fgColor theme="6" tint="0.79998168889431442"/>
        <bgColor indexed="64"/>
      </patternFill>
    </fill>
    <fill>
      <patternFill patternType="solid">
        <fgColor theme="6" tint="0.79998168889431442"/>
        <bgColor rgb="FF000000"/>
      </patternFill>
    </fill>
  </fills>
  <borders count="3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rgb="FF000000"/>
      </right>
      <top style="thin">
        <color rgb="FF000000"/>
      </top>
      <bottom style="thin">
        <color rgb="FF000000"/>
      </bottom>
      <diagonal/>
    </border>
    <border>
      <left style="thin">
        <color indexed="64"/>
      </left>
      <right style="thin">
        <color indexed="64"/>
      </right>
      <top/>
      <bottom/>
      <diagonal/>
    </border>
    <border>
      <left style="thick">
        <color rgb="FF808080"/>
      </left>
      <right style="thick">
        <color rgb="FF808080"/>
      </right>
      <top/>
      <bottom/>
      <diagonal/>
    </border>
    <border>
      <left style="thick">
        <color rgb="FF808080"/>
      </left>
      <right style="thick">
        <color rgb="FF808080"/>
      </right>
      <top style="thick">
        <color rgb="FF808080"/>
      </top>
      <bottom/>
      <diagonal/>
    </border>
    <border>
      <left style="thick">
        <color rgb="FF808080"/>
      </left>
      <right style="thick">
        <color rgb="FF808080"/>
      </right>
      <top/>
      <bottom style="thick">
        <color rgb="FF808080"/>
      </bottom>
      <diagonal/>
    </border>
    <border>
      <left/>
      <right/>
      <top style="medium">
        <color indexed="64"/>
      </top>
      <bottom/>
      <diagonal/>
    </border>
    <border>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rgb="FF000000"/>
      </left>
      <right style="medium">
        <color rgb="FF45B4FF"/>
      </right>
      <top style="thin">
        <color rgb="FF000000"/>
      </top>
      <bottom style="thin">
        <color rgb="FF000000"/>
      </bottom>
      <diagonal/>
    </border>
    <border>
      <left/>
      <right style="medium">
        <color rgb="FF45B4FF"/>
      </right>
      <top style="thin">
        <color rgb="FF000000"/>
      </top>
      <bottom style="thin">
        <color rgb="FF000000"/>
      </bottom>
      <diagonal/>
    </border>
    <border>
      <left/>
      <right style="thin">
        <color indexed="64"/>
      </right>
      <top/>
      <bottom/>
      <diagonal/>
    </border>
    <border>
      <left style="thin">
        <color rgb="FF808080"/>
      </left>
      <right style="thin">
        <color rgb="FF808080"/>
      </right>
      <top style="thick">
        <color rgb="FF808080"/>
      </top>
      <bottom/>
      <diagonal/>
    </border>
  </borders>
  <cellStyleXfs count="94">
    <xf numFmtId="0" fontId="0" fillId="0" borderId="0"/>
    <xf numFmtId="43" fontId="7" fillId="0" borderId="0" applyFont="0" applyFill="0" applyBorder="0" applyAlignment="0" applyProtection="0"/>
    <xf numFmtId="10" fontId="7" fillId="0" borderId="0" applyFont="0" applyFill="0" applyBorder="0" applyAlignment="0" applyProtection="0"/>
    <xf numFmtId="0" fontId="8" fillId="0" borderId="0" applyNumberForma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1" fillId="0" borderId="3" applyNumberFormat="0" applyFill="0" applyAlignment="0" applyProtection="0"/>
    <xf numFmtId="0" fontId="11" fillId="0" borderId="0" applyNumberFormat="0" applyFill="0" applyBorder="0" applyAlignment="0" applyProtection="0"/>
    <xf numFmtId="0" fontId="12" fillId="2" borderId="0" applyNumberFormat="0" applyBorder="0" applyAlignment="0" applyProtection="0"/>
    <xf numFmtId="0" fontId="13" fillId="3" borderId="0" applyNumberFormat="0" applyBorder="0" applyAlignment="0" applyProtection="0"/>
    <xf numFmtId="0" fontId="14" fillId="4" borderId="0" applyNumberFormat="0" applyBorder="0" applyAlignment="0" applyProtection="0"/>
    <xf numFmtId="0" fontId="15" fillId="5" borderId="4" applyNumberFormat="0" applyAlignment="0" applyProtection="0"/>
    <xf numFmtId="0" fontId="16" fillId="6" borderId="5" applyNumberFormat="0" applyAlignment="0" applyProtection="0"/>
    <xf numFmtId="0" fontId="17" fillId="6" borderId="4" applyNumberFormat="0" applyAlignment="0" applyProtection="0"/>
    <xf numFmtId="0" fontId="18" fillId="0" borderId="6" applyNumberFormat="0" applyFill="0" applyAlignment="0" applyProtection="0"/>
    <xf numFmtId="0" fontId="19" fillId="7" borderId="7" applyNumberFormat="0" applyAlignment="0" applyProtection="0"/>
    <xf numFmtId="0" fontId="19" fillId="45" borderId="0" applyNumberFormat="0" applyBorder="0" applyAlignment="0" applyProtection="0"/>
    <xf numFmtId="0" fontId="7" fillId="8" borderId="8" applyNumberFormat="0" applyFont="0" applyAlignment="0" applyProtection="0"/>
    <xf numFmtId="0" fontId="20" fillId="0" borderId="0" applyNumberFormat="0" applyFill="0" applyBorder="0" applyAlignment="0" applyProtection="0"/>
    <xf numFmtId="0" fontId="21" fillId="0" borderId="9" applyNumberFormat="0" applyFill="0" applyAlignment="0" applyProtection="0"/>
    <xf numFmtId="0" fontId="22"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22" fillId="12" borderId="0" applyNumberFormat="0" applyBorder="0" applyAlignment="0" applyProtection="0"/>
    <xf numFmtId="0" fontId="22"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22" fillId="20" borderId="0" applyNumberFormat="0" applyBorder="0" applyAlignment="0" applyProtection="0"/>
    <xf numFmtId="0" fontId="22" fillId="21"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22" fillId="24" borderId="0" applyNumberFormat="0" applyBorder="0" applyAlignment="0" applyProtection="0"/>
    <xf numFmtId="0" fontId="22" fillId="25"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22" fillId="28" borderId="0" applyNumberFormat="0" applyBorder="0" applyAlignment="0" applyProtection="0"/>
    <xf numFmtId="0" fontId="22" fillId="29"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22" fillId="32" borderId="0" applyNumberFormat="0" applyBorder="0" applyAlignment="0" applyProtection="0"/>
    <xf numFmtId="0" fontId="22" fillId="33" borderId="0" applyNumberFormat="0" applyBorder="0" applyAlignment="0" applyProtection="0"/>
    <xf numFmtId="0" fontId="22" fillId="34" borderId="0" applyNumberFormat="0" applyBorder="0" applyAlignment="0" applyProtection="0"/>
    <xf numFmtId="0" fontId="22" fillId="35" borderId="0" applyNumberFormat="0" applyBorder="0" applyAlignment="0" applyProtection="0"/>
    <xf numFmtId="0" fontId="22" fillId="36" borderId="0" applyNumberFormat="0" applyBorder="0" applyAlignment="0" applyProtection="0"/>
    <xf numFmtId="0" fontId="22" fillId="37" borderId="0" applyNumberFormat="0" applyBorder="0" applyAlignment="0" applyProtection="0"/>
    <xf numFmtId="0" fontId="22" fillId="38"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41" borderId="0" applyNumberFormat="0" applyBorder="0" applyAlignment="0" applyProtection="0"/>
    <xf numFmtId="165" fontId="7" fillId="42" borderId="0" applyNumberFormat="0" applyFont="0" applyBorder="0" applyAlignment="0" applyProtection="0"/>
    <xf numFmtId="0" fontId="7" fillId="43" borderId="0" applyNumberFormat="0" applyFont="0" applyBorder="0" applyAlignment="0" applyProtection="0"/>
    <xf numFmtId="166" fontId="29" fillId="0" borderId="0" applyNumberFormat="0" applyProtection="0">
      <alignment vertical="top"/>
    </xf>
    <xf numFmtId="166" fontId="30" fillId="0" borderId="0" applyNumberFormat="0" applyProtection="0">
      <alignment vertical="top"/>
    </xf>
    <xf numFmtId="166" fontId="23" fillId="44" borderId="0" applyNumberFormat="0" applyProtection="0">
      <alignment vertical="top"/>
    </xf>
    <xf numFmtId="9" fontId="7" fillId="0" borderId="0" applyFont="0" applyFill="0" applyBorder="0" applyAlignment="0" applyProtection="0"/>
    <xf numFmtId="0" fontId="31" fillId="0" borderId="0" applyNumberFormat="0" applyFill="0" applyBorder="0" applyProtection="0">
      <alignment vertical="top"/>
    </xf>
    <xf numFmtId="167" fontId="23" fillId="0" borderId="0" applyFont="0" applyFill="0" applyBorder="0" applyProtection="0">
      <alignment vertical="top"/>
    </xf>
    <xf numFmtId="168" fontId="23" fillId="0" borderId="0" applyFont="0" applyFill="0" applyBorder="0" applyProtection="0">
      <alignment vertical="top"/>
    </xf>
    <xf numFmtId="169" fontId="23" fillId="0" borderId="0" applyFont="0" applyFill="0" applyBorder="0" applyProtection="0">
      <alignment vertical="top"/>
    </xf>
    <xf numFmtId="0" fontId="24" fillId="0" borderId="0"/>
    <xf numFmtId="0" fontId="25" fillId="0" borderId="0"/>
    <xf numFmtId="0" fontId="26" fillId="0" borderId="0"/>
    <xf numFmtId="168" fontId="27" fillId="0" borderId="0" applyNumberFormat="0" applyFill="0" applyBorder="0" applyProtection="0">
      <alignment vertical="top"/>
    </xf>
    <xf numFmtId="0" fontId="28" fillId="0" borderId="0" applyNumberFormat="0" applyFill="0" applyBorder="0" applyProtection="0">
      <alignment vertical="top"/>
    </xf>
    <xf numFmtId="0" fontId="23" fillId="0" borderId="0" applyNumberFormat="0" applyFill="0" applyBorder="0" applyProtection="0">
      <alignment horizontal="right" vertical="top"/>
    </xf>
    <xf numFmtId="0" fontId="23" fillId="0" borderId="0"/>
    <xf numFmtId="0" fontId="32" fillId="0" borderId="0"/>
    <xf numFmtId="0" fontId="42" fillId="0" borderId="0" applyNumberForma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6" fillId="0" borderId="0"/>
    <xf numFmtId="0" fontId="6" fillId="0" borderId="0"/>
    <xf numFmtId="0" fontId="5" fillId="0" borderId="0"/>
    <xf numFmtId="164" fontId="35" fillId="0" borderId="0" applyFill="0" applyBorder="0" applyProtection="0">
      <alignment vertical="top"/>
    </xf>
    <xf numFmtId="164" fontId="47" fillId="0" borderId="0" applyFont="0" applyFill="0" applyBorder="0" applyProtection="0">
      <alignment vertical="top"/>
    </xf>
    <xf numFmtId="0" fontId="48" fillId="0" borderId="0" applyNumberFormat="0" applyFill="0" applyBorder="0" applyAlignment="0" applyProtection="0"/>
    <xf numFmtId="171" fontId="35" fillId="0" borderId="0" applyFont="0" applyFill="0" applyBorder="0" applyProtection="0">
      <alignment vertical="top"/>
    </xf>
    <xf numFmtId="164" fontId="47" fillId="0" borderId="0" applyFont="0" applyFill="0" applyBorder="0" applyProtection="0">
      <alignment vertical="top"/>
    </xf>
    <xf numFmtId="0" fontId="4" fillId="0" borderId="0"/>
    <xf numFmtId="0" fontId="34" fillId="0" borderId="0"/>
    <xf numFmtId="43" fontId="3" fillId="0" borderId="0"/>
    <xf numFmtId="0" fontId="2" fillId="0" borderId="0"/>
    <xf numFmtId="43" fontId="7" fillId="0" borderId="0" applyFont="0" applyFill="0" applyBorder="0" applyAlignment="0" applyProtection="0"/>
    <xf numFmtId="0" fontId="1" fillId="0" borderId="0"/>
    <xf numFmtId="43" fontId="7" fillId="0" borderId="0" applyFont="0" applyFill="0" applyBorder="0" applyAlignment="0" applyProtection="0"/>
    <xf numFmtId="43" fontId="7" fillId="0" borderId="0" applyFont="0" applyFill="0" applyBorder="0" applyAlignment="0" applyProtection="0"/>
    <xf numFmtId="0" fontId="1" fillId="0" borderId="0"/>
    <xf numFmtId="0" fontId="1" fillId="0" borderId="0"/>
    <xf numFmtId="0" fontId="1" fillId="0" borderId="0"/>
    <xf numFmtId="0" fontId="1" fillId="0" borderId="0"/>
  </cellStyleXfs>
  <cellXfs count="242">
    <xf numFmtId="0" fontId="0" fillId="0" borderId="0" xfId="0"/>
    <xf numFmtId="164" fontId="33" fillId="46" borderId="0" xfId="0" applyNumberFormat="1" applyFont="1" applyFill="1" applyAlignment="1">
      <alignment vertical="top"/>
    </xf>
    <xf numFmtId="0" fontId="34" fillId="0" borderId="0" xfId="0" applyFont="1"/>
    <xf numFmtId="0" fontId="0" fillId="0" borderId="10" xfId="0" applyBorder="1"/>
    <xf numFmtId="0" fontId="0" fillId="0" borderId="0" xfId="0" applyAlignment="1">
      <alignment horizontal="center"/>
    </xf>
    <xf numFmtId="0" fontId="21" fillId="0" borderId="0" xfId="0" applyFont="1"/>
    <xf numFmtId="0" fontId="0" fillId="0" borderId="10" xfId="0" applyBorder="1" applyAlignment="1">
      <alignment vertical="center"/>
    </xf>
    <xf numFmtId="0" fontId="0" fillId="0" borderId="12" xfId="0" applyBorder="1"/>
    <xf numFmtId="0" fontId="0" fillId="51" borderId="10" xfId="0" applyFill="1" applyBorder="1" applyAlignment="1">
      <alignment vertical="center" wrapText="1"/>
    </xf>
    <xf numFmtId="4" fontId="0" fillId="0" borderId="10" xfId="0" applyNumberFormat="1" applyBorder="1"/>
    <xf numFmtId="0" fontId="0" fillId="51" borderId="10" xfId="0" applyFill="1" applyBorder="1" applyAlignment="1">
      <alignment horizontal="center" vertical="center" wrapText="1"/>
    </xf>
    <xf numFmtId="0" fontId="44" fillId="0" borderId="0" xfId="0" applyFont="1" applyAlignment="1">
      <alignment vertical="center"/>
    </xf>
    <xf numFmtId="0" fontId="43" fillId="0" borderId="0" xfId="0" applyFont="1"/>
    <xf numFmtId="0" fontId="41" fillId="0" borderId="0" xfId="0" applyFont="1"/>
    <xf numFmtId="4" fontId="0" fillId="0" borderId="0" xfId="0" applyNumberFormat="1"/>
    <xf numFmtId="4" fontId="0" fillId="51" borderId="10" xfId="0" applyNumberFormat="1" applyFill="1" applyBorder="1" applyAlignment="1">
      <alignment horizontal="center" vertical="center" wrapText="1"/>
    </xf>
    <xf numFmtId="170" fontId="0" fillId="0" borderId="10" xfId="0" applyNumberFormat="1" applyBorder="1"/>
    <xf numFmtId="170" fontId="0" fillId="0" borderId="0" xfId="0" applyNumberFormat="1"/>
    <xf numFmtId="0" fontId="0" fillId="53" borderId="10" xfId="0" applyFill="1" applyBorder="1"/>
    <xf numFmtId="0" fontId="0" fillId="54" borderId="10" xfId="0" applyFill="1" applyBorder="1"/>
    <xf numFmtId="0" fontId="0" fillId="53" borderId="0" xfId="0" applyFill="1"/>
    <xf numFmtId="4" fontId="0" fillId="53" borderId="10" xfId="0" applyNumberFormat="1" applyFill="1" applyBorder="1"/>
    <xf numFmtId="4" fontId="0" fillId="53" borderId="0" xfId="0" applyNumberFormat="1" applyFill="1"/>
    <xf numFmtId="0" fontId="40" fillId="46" borderId="0" xfId="0" applyFont="1" applyFill="1" applyAlignment="1">
      <alignment horizontal="left"/>
    </xf>
    <xf numFmtId="170" fontId="0" fillId="51" borderId="10" xfId="0" applyNumberFormat="1" applyFill="1" applyBorder="1" applyAlignment="1">
      <alignment horizontal="center" vertical="center" wrapText="1"/>
    </xf>
    <xf numFmtId="4" fontId="0" fillId="0" borderId="10" xfId="0" applyNumberFormat="1" applyBorder="1" applyAlignment="1">
      <alignment horizontal="right"/>
    </xf>
    <xf numFmtId="4" fontId="0" fillId="0" borderId="10" xfId="0" applyNumberFormat="1" applyBorder="1" applyAlignment="1">
      <alignment horizontal="center"/>
    </xf>
    <xf numFmtId="0" fontId="21" fillId="0" borderId="10" xfId="0" applyFont="1" applyBorder="1"/>
    <xf numFmtId="4" fontId="21" fillId="0" borderId="10" xfId="0" applyNumberFormat="1" applyFont="1" applyBorder="1"/>
    <xf numFmtId="170" fontId="21" fillId="51" borderId="10" xfId="0" applyNumberFormat="1" applyFont="1" applyFill="1" applyBorder="1" applyAlignment="1">
      <alignment horizontal="center" vertical="center" wrapText="1"/>
    </xf>
    <xf numFmtId="0" fontId="0" fillId="0" borderId="15" xfId="0" applyBorder="1"/>
    <xf numFmtId="0" fontId="0" fillId="0" borderId="0" xfId="0" pivotButton="1"/>
    <xf numFmtId="0" fontId="0" fillId="0" borderId="0" xfId="0" applyAlignment="1">
      <alignment horizontal="left"/>
    </xf>
    <xf numFmtId="0" fontId="37" fillId="0" borderId="0" xfId="0" applyFont="1"/>
    <xf numFmtId="0" fontId="0" fillId="0" borderId="20" xfId="0" applyBorder="1"/>
    <xf numFmtId="2" fontId="0" fillId="0" borderId="10" xfId="0" applyNumberFormat="1" applyBorder="1"/>
    <xf numFmtId="0" fontId="0" fillId="51" borderId="10" xfId="0" applyFill="1" applyBorder="1" applyAlignment="1">
      <alignment horizontal="center" vertical="top" wrapText="1"/>
    </xf>
    <xf numFmtId="164" fontId="46" fillId="0" borderId="0" xfId="77" applyFont="1" applyFill="1">
      <alignment vertical="top"/>
    </xf>
    <xf numFmtId="164" fontId="48" fillId="0" borderId="0" xfId="79" applyNumberFormat="1" applyFill="1" applyAlignment="1">
      <alignment vertical="top"/>
    </xf>
    <xf numFmtId="164" fontId="46" fillId="0" borderId="0" xfId="77" applyFont="1" applyFill="1" applyAlignment="1">
      <alignment horizontal="left" vertical="center"/>
    </xf>
    <xf numFmtId="172" fontId="46" fillId="0" borderId="0" xfId="77" applyNumberFormat="1" applyFont="1" applyFill="1" applyAlignment="1">
      <alignment horizontal="left" vertical="top"/>
    </xf>
    <xf numFmtId="164" fontId="49" fillId="0" borderId="0" xfId="77" applyFont="1" applyFill="1">
      <alignment vertical="top"/>
    </xf>
    <xf numFmtId="164" fontId="50" fillId="0" borderId="0" xfId="77" applyFont="1" applyFill="1">
      <alignment vertical="top"/>
    </xf>
    <xf numFmtId="164" fontId="46" fillId="56" borderId="0" xfId="77" applyFont="1" applyFill="1">
      <alignment vertical="top"/>
    </xf>
    <xf numFmtId="164" fontId="51" fillId="56" borderId="0" xfId="78" applyFont="1" applyFill="1">
      <alignment vertical="top"/>
    </xf>
    <xf numFmtId="164" fontId="33" fillId="56" borderId="0" xfId="81" applyFont="1" applyFill="1">
      <alignment vertical="top"/>
    </xf>
    <xf numFmtId="0" fontId="34" fillId="0" borderId="0" xfId="82" applyFont="1"/>
    <xf numFmtId="0" fontId="39" fillId="0" borderId="0" xfId="82" applyFont="1" applyAlignment="1">
      <alignment vertical="top"/>
    </xf>
    <xf numFmtId="0" fontId="35" fillId="0" borderId="0" xfId="82" applyFont="1" applyAlignment="1">
      <alignment vertical="top"/>
    </xf>
    <xf numFmtId="0" fontId="35" fillId="0" borderId="0" xfId="82" applyFont="1" applyAlignment="1">
      <alignment horizontal="center" vertical="top"/>
    </xf>
    <xf numFmtId="0" fontId="52" fillId="47" borderId="0" xfId="83" applyFont="1" applyFill="1" applyAlignment="1">
      <alignment vertical="center"/>
    </xf>
    <xf numFmtId="0" fontId="53" fillId="0" borderId="0" xfId="82" applyFont="1" applyAlignment="1">
      <alignment vertical="top"/>
    </xf>
    <xf numFmtId="0" fontId="54" fillId="0" borderId="0" xfId="82" applyFont="1" applyAlignment="1">
      <alignment vertical="top"/>
    </xf>
    <xf numFmtId="0" fontId="54" fillId="0" borderId="0" xfId="82" applyFont="1" applyAlignment="1">
      <alignment horizontal="center" vertical="top"/>
    </xf>
    <xf numFmtId="0" fontId="55" fillId="0" borderId="0" xfId="82" applyFont="1" applyAlignment="1">
      <alignment vertical="top"/>
    </xf>
    <xf numFmtId="0" fontId="56" fillId="0" borderId="0" xfId="82" applyFont="1" applyAlignment="1">
      <alignment vertical="top"/>
    </xf>
    <xf numFmtId="0" fontId="53" fillId="0" borderId="0" xfId="82" applyFont="1" applyAlignment="1">
      <alignment horizontal="centerContinuous" vertical="top"/>
    </xf>
    <xf numFmtId="0" fontId="57" fillId="0" borderId="0" xfId="82" applyFont="1" applyAlignment="1">
      <alignment horizontal="centerContinuous" vertical="top"/>
    </xf>
    <xf numFmtId="0" fontId="54" fillId="0" borderId="0" xfId="82" applyFont="1" applyAlignment="1">
      <alignment horizontal="centerContinuous" vertical="top"/>
    </xf>
    <xf numFmtId="0" fontId="58" fillId="0" borderId="0" xfId="82" applyFont="1" applyAlignment="1">
      <alignment horizontal="centerContinuous" vertical="top"/>
    </xf>
    <xf numFmtId="0" fontId="59" fillId="0" borderId="0" xfId="82" applyFont="1" applyAlignment="1">
      <alignment vertical="top"/>
    </xf>
    <xf numFmtId="0" fontId="53" fillId="0" borderId="0" xfId="82" applyFont="1" applyAlignment="1">
      <alignment horizontal="center" vertical="top"/>
    </xf>
    <xf numFmtId="0" fontId="60" fillId="0" borderId="0" xfId="82" applyFont="1" applyAlignment="1">
      <alignment vertical="top"/>
    </xf>
    <xf numFmtId="0" fontId="55" fillId="0" borderId="0" xfId="82" applyFont="1" applyAlignment="1">
      <alignment horizontal="centerContinuous" vertical="top"/>
    </xf>
    <xf numFmtId="0" fontId="56" fillId="0" borderId="0" xfId="82" applyFont="1" applyAlignment="1">
      <alignment horizontal="centerContinuous" vertical="top"/>
    </xf>
    <xf numFmtId="0" fontId="59" fillId="0" borderId="0" xfId="82" applyFont="1" applyAlignment="1">
      <alignment horizontal="centerContinuous" vertical="top"/>
    </xf>
    <xf numFmtId="0" fontId="61" fillId="57" borderId="0" xfId="82" applyFont="1" applyFill="1" applyAlignment="1">
      <alignment vertical="top"/>
    </xf>
    <xf numFmtId="0" fontId="61" fillId="57" borderId="0" xfId="82" applyFont="1" applyFill="1" applyAlignment="1">
      <alignment wrapText="1"/>
    </xf>
    <xf numFmtId="0" fontId="61" fillId="57" borderId="0" xfId="82" applyFont="1" applyFill="1" applyAlignment="1">
      <alignment horizontal="left" vertical="center" wrapText="1"/>
    </xf>
    <xf numFmtId="0" fontId="61" fillId="57" borderId="0" xfId="82" applyFont="1" applyFill="1" applyAlignment="1">
      <alignment vertical="top" wrapText="1"/>
    </xf>
    <xf numFmtId="0" fontId="34" fillId="0" borderId="0" xfId="82" applyFont="1" applyAlignment="1">
      <alignment vertical="top"/>
    </xf>
    <xf numFmtId="0" fontId="38" fillId="0" borderId="0" xfId="0" applyFont="1" applyAlignment="1">
      <alignment vertical="center"/>
    </xf>
    <xf numFmtId="0" fontId="34" fillId="0" borderId="10" xfId="0" applyFont="1" applyBorder="1"/>
    <xf numFmtId="14" fontId="34" fillId="0" borderId="10" xfId="0" applyNumberFormat="1" applyFont="1" applyBorder="1"/>
    <xf numFmtId="0" fontId="38" fillId="0" borderId="10" xfId="0" applyFont="1" applyBorder="1" applyAlignment="1">
      <alignment horizontal="center" vertical="center"/>
    </xf>
    <xf numFmtId="4" fontId="38" fillId="0" borderId="10" xfId="0" applyNumberFormat="1" applyFont="1" applyBorder="1" applyAlignment="1">
      <alignment horizontal="center" vertical="center"/>
    </xf>
    <xf numFmtId="0" fontId="38" fillId="58" borderId="10" xfId="0" applyFont="1" applyFill="1" applyBorder="1" applyAlignment="1">
      <alignment horizontal="center" vertical="center"/>
    </xf>
    <xf numFmtId="4" fontId="38" fillId="58" borderId="10" xfId="0" applyNumberFormat="1" applyFont="1" applyFill="1" applyBorder="1" applyAlignment="1">
      <alignment horizontal="center" vertical="center"/>
    </xf>
    <xf numFmtId="9" fontId="38" fillId="0" borderId="10" xfId="0" applyNumberFormat="1" applyFont="1" applyBorder="1" applyAlignment="1">
      <alignment horizontal="center" vertical="center"/>
    </xf>
    <xf numFmtId="0" fontId="35" fillId="0" borderId="10" xfId="0" applyFont="1" applyBorder="1" applyAlignment="1">
      <alignment horizontal="center" vertical="center"/>
    </xf>
    <xf numFmtId="0" fontId="38" fillId="49" borderId="10" xfId="0" applyFont="1" applyFill="1" applyBorder="1" applyAlignment="1">
      <alignment horizontal="center" vertical="center"/>
    </xf>
    <xf numFmtId="0" fontId="35" fillId="58" borderId="10" xfId="0" applyFont="1" applyFill="1" applyBorder="1" applyAlignment="1">
      <alignment horizontal="center" vertical="center"/>
    </xf>
    <xf numFmtId="0" fontId="35" fillId="58" borderId="10" xfId="0" applyFont="1" applyFill="1" applyBorder="1" applyAlignment="1">
      <alignment horizontal="left" vertical="top"/>
    </xf>
    <xf numFmtId="0" fontId="34" fillId="49" borderId="10" xfId="0" applyFont="1" applyFill="1" applyBorder="1"/>
    <xf numFmtId="0" fontId="0" fillId="49" borderId="10" xfId="0" applyFill="1" applyBorder="1"/>
    <xf numFmtId="0" fontId="0" fillId="49" borderId="10" xfId="0" applyFill="1" applyBorder="1" applyAlignment="1">
      <alignment horizontal="center"/>
    </xf>
    <xf numFmtId="4" fontId="0" fillId="49" borderId="10" xfId="0" applyNumberFormat="1" applyFill="1" applyBorder="1"/>
    <xf numFmtId="170" fontId="0" fillId="0" borderId="27" xfId="0" applyNumberFormat="1" applyBorder="1" applyAlignment="1">
      <alignment vertical="center" wrapText="1"/>
    </xf>
    <xf numFmtId="0" fontId="34" fillId="50" borderId="10" xfId="0" applyFont="1" applyFill="1" applyBorder="1" applyAlignment="1">
      <alignment horizontal="center" vertical="center" wrapText="1"/>
    </xf>
    <xf numFmtId="0" fontId="34" fillId="50" borderId="10" xfId="0" applyFont="1" applyFill="1" applyBorder="1" applyAlignment="1">
      <alignment horizontal="center" vertical="center"/>
    </xf>
    <xf numFmtId="0" fontId="34" fillId="50" borderId="0" xfId="0" applyFont="1" applyFill="1" applyAlignment="1">
      <alignment vertical="center"/>
    </xf>
    <xf numFmtId="0" fontId="34" fillId="0" borderId="0" xfId="0" applyFont="1" applyAlignment="1">
      <alignment vertical="center"/>
    </xf>
    <xf numFmtId="0" fontId="0" fillId="50" borderId="10" xfId="0" applyFill="1" applyBorder="1" applyAlignment="1">
      <alignment vertical="center" wrapText="1"/>
    </xf>
    <xf numFmtId="0" fontId="0" fillId="50" borderId="10" xfId="0" applyFill="1" applyBorder="1" applyAlignment="1">
      <alignment horizontal="center" vertical="center" wrapText="1"/>
    </xf>
    <xf numFmtId="170" fontId="0" fillId="50" borderId="10" xfId="0" applyNumberFormat="1" applyFill="1" applyBorder="1" applyAlignment="1">
      <alignment vertical="center" wrapText="1"/>
    </xf>
    <xf numFmtId="0" fontId="34" fillId="51" borderId="10" xfId="0" applyFont="1" applyFill="1" applyBorder="1" applyAlignment="1">
      <alignment vertical="center" wrapText="1"/>
    </xf>
    <xf numFmtId="0" fontId="34" fillId="51" borderId="10" xfId="0" applyFont="1" applyFill="1" applyBorder="1" applyAlignment="1">
      <alignment horizontal="center" vertical="center" wrapText="1"/>
    </xf>
    <xf numFmtId="170" fontId="34" fillId="51" borderId="10" xfId="0" applyNumberFormat="1" applyFont="1" applyFill="1" applyBorder="1" applyAlignment="1">
      <alignment vertical="center" wrapText="1"/>
    </xf>
    <xf numFmtId="0" fontId="34" fillId="0" borderId="10" xfId="0" applyFont="1" applyBorder="1" applyAlignment="1">
      <alignment horizontal="center"/>
    </xf>
    <xf numFmtId="0" fontId="61" fillId="0" borderId="0" xfId="0" applyFont="1"/>
    <xf numFmtId="0" fontId="34" fillId="0" borderId="0" xfId="0" applyFont="1" applyAlignment="1">
      <alignment horizontal="center"/>
    </xf>
    <xf numFmtId="170" fontId="34" fillId="0" borderId="0" xfId="0" applyNumberFormat="1" applyFont="1"/>
    <xf numFmtId="0" fontId="34" fillId="0" borderId="0" xfId="0" applyFont="1" applyAlignment="1">
      <alignment horizontal="right"/>
    </xf>
    <xf numFmtId="0" fontId="34" fillId="0" borderId="10" xfId="0" applyFont="1" applyBorder="1" applyAlignment="1">
      <alignment horizontal="center" vertical="center"/>
    </xf>
    <xf numFmtId="4" fontId="34" fillId="0" borderId="10" xfId="0" applyNumberFormat="1" applyFont="1" applyBorder="1"/>
    <xf numFmtId="0" fontId="54" fillId="0" borderId="0" xfId="0" applyFont="1" applyAlignment="1">
      <alignment vertical="center"/>
    </xf>
    <xf numFmtId="0" fontId="34" fillId="52" borderId="0" xfId="0" applyFont="1" applyFill="1"/>
    <xf numFmtId="0" fontId="64" fillId="52" borderId="0" xfId="0" applyFont="1" applyFill="1"/>
    <xf numFmtId="0" fontId="34" fillId="55" borderId="10" xfId="0" applyFont="1" applyFill="1" applyBorder="1" applyAlignment="1">
      <alignment horizontal="center" vertical="center" wrapText="1"/>
    </xf>
    <xf numFmtId="0" fontId="34" fillId="51" borderId="11" xfId="0" applyFont="1" applyFill="1" applyBorder="1" applyAlignment="1">
      <alignment horizontal="center" vertical="center" wrapText="1"/>
    </xf>
    <xf numFmtId="0" fontId="34" fillId="0" borderId="0" xfId="0" applyFont="1" applyAlignment="1">
      <alignment horizontal="center" wrapText="1"/>
    </xf>
    <xf numFmtId="0" fontId="34" fillId="0" borderId="10" xfId="0" applyFont="1" applyBorder="1" applyAlignment="1">
      <alignment horizontal="left"/>
    </xf>
    <xf numFmtId="0" fontId="34" fillId="0" borderId="10" xfId="0" applyFont="1" applyBorder="1" applyAlignment="1">
      <alignment vertical="top"/>
    </xf>
    <xf numFmtId="0" fontId="34" fillId="0" borderId="10" xfId="0" applyFont="1" applyBorder="1" applyAlignment="1">
      <alignment vertical="center"/>
    </xf>
    <xf numFmtId="0" fontId="38" fillId="0" borderId="10" xfId="0" applyFont="1" applyBorder="1" applyAlignment="1">
      <alignment horizontal="left" vertical="center"/>
    </xf>
    <xf numFmtId="0" fontId="34" fillId="45" borderId="10" xfId="0" applyFont="1" applyFill="1" applyBorder="1" applyAlignment="1">
      <alignment vertical="top"/>
    </xf>
    <xf numFmtId="0" fontId="62" fillId="0" borderId="10" xfId="71" applyFont="1" applyFill="1" applyBorder="1" applyAlignment="1"/>
    <xf numFmtId="0" fontId="35" fillId="0" borderId="10" xfId="0" applyFont="1" applyBorder="1" applyAlignment="1">
      <alignment vertical="center"/>
    </xf>
    <xf numFmtId="0" fontId="34" fillId="52" borderId="10" xfId="0" applyFont="1" applyFill="1" applyBorder="1" applyAlignment="1">
      <alignment vertical="top"/>
    </xf>
    <xf numFmtId="0" fontId="34" fillId="0" borderId="0" xfId="0" applyFont="1" applyAlignment="1">
      <alignment vertical="top"/>
    </xf>
    <xf numFmtId="4" fontId="34" fillId="0" borderId="10" xfId="0" applyNumberFormat="1" applyFont="1" applyBorder="1" applyAlignment="1">
      <alignment horizontal="left"/>
    </xf>
    <xf numFmtId="0" fontId="34" fillId="0" borderId="0" xfId="0" applyFont="1" applyAlignment="1">
      <alignment horizontal="left" vertical="center"/>
    </xf>
    <xf numFmtId="0" fontId="34" fillId="0" borderId="0" xfId="0" applyFont="1" applyAlignment="1">
      <alignment horizontal="center" vertical="center"/>
    </xf>
    <xf numFmtId="0" fontId="63" fillId="0" borderId="0" xfId="0" applyFont="1" applyAlignment="1">
      <alignment vertical="center"/>
    </xf>
    <xf numFmtId="0" fontId="64" fillId="0" borderId="0" xfId="0" applyFont="1" applyAlignment="1">
      <alignment vertical="center"/>
    </xf>
    <xf numFmtId="0" fontId="61" fillId="0" borderId="0" xfId="0" applyFont="1" applyAlignment="1">
      <alignment vertical="center"/>
    </xf>
    <xf numFmtId="0" fontId="61" fillId="0" borderId="0" xfId="0" applyFont="1" applyAlignment="1">
      <alignment horizontal="left" vertical="center"/>
    </xf>
    <xf numFmtId="0" fontId="34" fillId="51" borderId="10" xfId="0" applyFont="1" applyFill="1" applyBorder="1" applyAlignment="1">
      <alignment horizontal="center" vertical="center"/>
    </xf>
    <xf numFmtId="0" fontId="34" fillId="53" borderId="10" xfId="0" applyFont="1" applyFill="1" applyBorder="1" applyAlignment="1">
      <alignment vertical="center"/>
    </xf>
    <xf numFmtId="0" fontId="62" fillId="0" borderId="0" xfId="71" applyFont="1" applyAlignment="1"/>
    <xf numFmtId="0" fontId="34" fillId="0" borderId="10" xfId="0" applyFont="1" applyBorder="1" applyAlignment="1">
      <alignment horizontal="left" vertical="center"/>
    </xf>
    <xf numFmtId="0" fontId="34" fillId="52" borderId="10" xfId="0" applyFont="1" applyFill="1" applyBorder="1" applyAlignment="1">
      <alignment vertical="center"/>
    </xf>
    <xf numFmtId="0" fontId="34" fillId="0" borderId="10" xfId="0" applyFont="1" applyBorder="1" applyAlignment="1">
      <alignment horizontal="left" vertical="top"/>
    </xf>
    <xf numFmtId="0" fontId="34" fillId="0" borderId="0" xfId="0" applyFont="1" applyAlignment="1">
      <alignment horizontal="left" vertical="top"/>
    </xf>
    <xf numFmtId="0" fontId="62" fillId="0" borderId="0" xfId="71" applyFont="1" applyFill="1" applyAlignment="1"/>
    <xf numFmtId="0" fontId="36" fillId="0" borderId="10" xfId="0" applyFont="1" applyBorder="1" applyAlignment="1">
      <alignment vertical="center"/>
    </xf>
    <xf numFmtId="0" fontId="36" fillId="0" borderId="10" xfId="0" applyFont="1" applyBorder="1" applyAlignment="1">
      <alignment horizontal="center" vertical="center"/>
    </xf>
    <xf numFmtId="0" fontId="36" fillId="0" borderId="0" xfId="0" applyFont="1" applyAlignment="1">
      <alignment vertical="center"/>
    </xf>
    <xf numFmtId="0" fontId="36" fillId="0" borderId="10" xfId="0" applyFont="1" applyBorder="1" applyAlignment="1">
      <alignment horizontal="left" vertical="center"/>
    </xf>
    <xf numFmtId="4" fontId="34" fillId="0" borderId="10" xfId="0" applyNumberFormat="1" applyFont="1" applyBorder="1" applyAlignment="1">
      <alignment vertical="center"/>
    </xf>
    <xf numFmtId="4" fontId="34" fillId="0" borderId="10" xfId="0" applyNumberFormat="1" applyFont="1" applyBorder="1" applyAlignment="1">
      <alignment horizontal="left" vertical="center"/>
    </xf>
    <xf numFmtId="0" fontId="34" fillId="51" borderId="10" xfId="0" applyFont="1" applyFill="1" applyBorder="1" applyAlignment="1">
      <alignment horizontal="left" vertical="center"/>
    </xf>
    <xf numFmtId="0" fontId="34" fillId="51" borderId="10" xfId="0" applyFont="1" applyFill="1" applyBorder="1" applyAlignment="1">
      <alignment horizontal="center"/>
    </xf>
    <xf numFmtId="0" fontId="34" fillId="0" borderId="11" xfId="0" applyFont="1" applyBorder="1"/>
    <xf numFmtId="4" fontId="0" fillId="0" borderId="15" xfId="0" applyNumberFormat="1" applyBorder="1"/>
    <xf numFmtId="0" fontId="65" fillId="0" borderId="0" xfId="0" applyFont="1"/>
    <xf numFmtId="0" fontId="68" fillId="0" borderId="10" xfId="0" applyFont="1" applyBorder="1"/>
    <xf numFmtId="170" fontId="68" fillId="0" borderId="10" xfId="0" applyNumberFormat="1" applyFont="1" applyBorder="1"/>
    <xf numFmtId="0" fontId="68" fillId="51" borderId="10" xfId="0" applyFont="1" applyFill="1" applyBorder="1" applyAlignment="1">
      <alignment vertical="center" wrapText="1"/>
    </xf>
    <xf numFmtId="0" fontId="68" fillId="0" borderId="0" xfId="0" applyFont="1"/>
    <xf numFmtId="14" fontId="68" fillId="0" borderId="10" xfId="0" applyNumberFormat="1" applyFont="1" applyBorder="1"/>
    <xf numFmtId="0" fontId="66" fillId="58" borderId="10" xfId="0" applyFont="1" applyFill="1" applyBorder="1" applyAlignment="1">
      <alignment horizontal="center" vertical="center"/>
    </xf>
    <xf numFmtId="0" fontId="67" fillId="58" borderId="10" xfId="0" applyFont="1" applyFill="1" applyBorder="1" applyAlignment="1">
      <alignment horizontal="center" vertical="center"/>
    </xf>
    <xf numFmtId="0" fontId="69" fillId="58" borderId="10" xfId="0" applyFont="1" applyFill="1" applyBorder="1" applyAlignment="1">
      <alignment horizontal="center" vertical="center"/>
    </xf>
    <xf numFmtId="0" fontId="42" fillId="0" borderId="0" xfId="71"/>
    <xf numFmtId="0" fontId="34" fillId="0" borderId="10" xfId="0" applyFont="1" applyBorder="1" applyAlignment="1">
      <alignment vertical="center" wrapText="1"/>
    </xf>
    <xf numFmtId="0" fontId="34" fillId="59" borderId="10" xfId="0" applyFont="1" applyFill="1" applyBorder="1" applyAlignment="1">
      <alignment vertical="center"/>
    </xf>
    <xf numFmtId="0" fontId="34" fillId="48" borderId="10" xfId="0" applyFont="1" applyFill="1" applyBorder="1"/>
    <xf numFmtId="0" fontId="34" fillId="0" borderId="30" xfId="0" applyFont="1" applyBorder="1" applyAlignment="1">
      <alignment wrapText="1"/>
    </xf>
    <xf numFmtId="0" fontId="34" fillId="0" borderId="10" xfId="0" applyFont="1" applyBorder="1" applyAlignment="1">
      <alignment wrapText="1"/>
    </xf>
    <xf numFmtId="0" fontId="21" fillId="0" borderId="0" xfId="0" applyFont="1" applyAlignment="1">
      <alignment wrapText="1"/>
    </xf>
    <xf numFmtId="2" fontId="0" fillId="0" borderId="0" xfId="0" applyNumberFormat="1"/>
    <xf numFmtId="4" fontId="21" fillId="0" borderId="0" xfId="0" applyNumberFormat="1" applyFont="1"/>
    <xf numFmtId="0" fontId="0" fillId="0" borderId="10" xfId="0" applyBorder="1" applyAlignment="1">
      <alignment horizontal="center"/>
    </xf>
    <xf numFmtId="0" fontId="34" fillId="51" borderId="10" xfId="0" applyFont="1" applyFill="1" applyBorder="1" applyAlignment="1">
      <alignment wrapText="1"/>
    </xf>
    <xf numFmtId="0" fontId="34" fillId="51" borderId="10" xfId="0" applyFont="1" applyFill="1" applyBorder="1" applyAlignment="1">
      <alignment horizontal="left" vertical="center" wrapText="1"/>
    </xf>
    <xf numFmtId="14" fontId="68" fillId="60" borderId="10" xfId="0" applyNumberFormat="1" applyFont="1" applyFill="1" applyBorder="1"/>
    <xf numFmtId="0" fontId="66" fillId="0" borderId="10" xfId="0" applyFont="1" applyBorder="1" applyAlignment="1">
      <alignment horizontal="center" vertical="center" wrapText="1"/>
    </xf>
    <xf numFmtId="0" fontId="66" fillId="0" borderId="10" xfId="0" applyFont="1" applyBorder="1" applyAlignment="1">
      <alignment horizontal="center" vertical="center"/>
    </xf>
    <xf numFmtId="0" fontId="34" fillId="60" borderId="10" xfId="0" applyFont="1" applyFill="1" applyBorder="1"/>
    <xf numFmtId="0" fontId="34" fillId="60" borderId="10" xfId="0" applyFont="1" applyFill="1" applyBorder="1" applyAlignment="1">
      <alignment horizontal="center"/>
    </xf>
    <xf numFmtId="14" fontId="34" fillId="0" borderId="13" xfId="0" applyNumberFormat="1" applyFont="1" applyBorder="1"/>
    <xf numFmtId="14" fontId="34" fillId="60" borderId="10" xfId="0" applyNumberFormat="1" applyFont="1" applyFill="1" applyBorder="1"/>
    <xf numFmtId="14" fontId="0" fillId="0" borderId="10" xfId="0" applyNumberFormat="1" applyBorder="1" applyAlignment="1">
      <alignment vertical="top" wrapText="1"/>
    </xf>
    <xf numFmtId="14" fontId="65" fillId="60" borderId="10" xfId="0" applyNumberFormat="1" applyFont="1" applyFill="1" applyBorder="1"/>
    <xf numFmtId="3" fontId="34" fillId="0" borderId="0" xfId="0" applyNumberFormat="1" applyFont="1"/>
    <xf numFmtId="4" fontId="34" fillId="0" borderId="0" xfId="0" applyNumberFormat="1" applyFont="1"/>
    <xf numFmtId="0" fontId="34" fillId="0" borderId="0" xfId="0" applyFont="1" applyAlignment="1">
      <alignment wrapText="1"/>
    </xf>
    <xf numFmtId="0" fontId="70" fillId="60" borderId="10" xfId="0" applyFont="1" applyFill="1" applyBorder="1"/>
    <xf numFmtId="0" fontId="70" fillId="60" borderId="10" xfId="0" applyFont="1" applyFill="1" applyBorder="1" applyAlignment="1">
      <alignment horizontal="center"/>
    </xf>
    <xf numFmtId="0" fontId="71" fillId="61" borderId="10" xfId="0" applyFont="1" applyFill="1" applyBorder="1" applyAlignment="1">
      <alignment horizontal="center" vertical="center" wrapText="1"/>
    </xf>
    <xf numFmtId="0" fontId="71" fillId="60" borderId="10" xfId="0" applyFont="1" applyFill="1" applyBorder="1" applyAlignment="1">
      <alignment horizontal="center" vertical="center"/>
    </xf>
    <xf numFmtId="0" fontId="0" fillId="60" borderId="10" xfId="0" applyFill="1" applyBorder="1" applyAlignment="1">
      <alignment wrapText="1"/>
    </xf>
    <xf numFmtId="0" fontId="0" fillId="60" borderId="10" xfId="0" applyFill="1" applyBorder="1"/>
    <xf numFmtId="0" fontId="0" fillId="60" borderId="10" xfId="0" applyFill="1" applyBorder="1" applyAlignment="1">
      <alignment horizontal="center"/>
    </xf>
    <xf numFmtId="0" fontId="37" fillId="0" borderId="10" xfId="0" applyFont="1" applyBorder="1" applyAlignment="1">
      <alignment horizontal="center" vertical="center" wrapText="1"/>
    </xf>
    <xf numFmtId="0" fontId="37" fillId="49" borderId="10" xfId="0" applyFont="1" applyFill="1" applyBorder="1" applyAlignment="1">
      <alignment horizontal="center" vertical="center"/>
    </xf>
    <xf numFmtId="0" fontId="0" fillId="0" borderId="10" xfId="0" applyBorder="1" applyAlignment="1">
      <alignment wrapText="1"/>
    </xf>
    <xf numFmtId="0" fontId="0" fillId="0" borderId="13" xfId="0" applyBorder="1"/>
    <xf numFmtId="0" fontId="0" fillId="0" borderId="13" xfId="0" applyBorder="1" applyAlignment="1">
      <alignment horizontal="center"/>
    </xf>
    <xf numFmtId="0" fontId="37" fillId="0" borderId="13" xfId="0" applyFont="1" applyBorder="1" applyAlignment="1">
      <alignment horizontal="center" vertical="center" wrapText="1"/>
    </xf>
    <xf numFmtId="0" fontId="72" fillId="0" borderId="31" xfId="0" applyFont="1" applyBorder="1" applyAlignment="1" applyProtection="1">
      <alignment horizontal="center" vertical="center" wrapText="1"/>
      <protection locked="0"/>
    </xf>
    <xf numFmtId="170" fontId="0" fillId="0" borderId="13" xfId="0" applyNumberFormat="1" applyBorder="1"/>
    <xf numFmtId="4" fontId="0" fillId="0" borderId="13" xfId="0" applyNumberFormat="1" applyBorder="1"/>
    <xf numFmtId="0" fontId="0" fillId="0" borderId="13" xfId="0" applyBorder="1" applyAlignment="1">
      <alignment wrapText="1"/>
    </xf>
    <xf numFmtId="0" fontId="73" fillId="60" borderId="10" xfId="0" applyFont="1" applyFill="1" applyBorder="1" applyAlignment="1" applyProtection="1">
      <alignment horizontal="center" vertical="center" wrapText="1"/>
      <protection locked="0"/>
    </xf>
    <xf numFmtId="0" fontId="74" fillId="0" borderId="10" xfId="0" applyFont="1" applyBorder="1" applyAlignment="1">
      <alignment horizontal="center" vertical="center" wrapText="1"/>
    </xf>
    <xf numFmtId="0" fontId="0" fillId="0" borderId="12" xfId="0" applyBorder="1" applyAlignment="1">
      <alignment horizontal="center"/>
    </xf>
    <xf numFmtId="0" fontId="37" fillId="0" borderId="12" xfId="0" applyFont="1" applyBorder="1" applyAlignment="1">
      <alignment horizontal="center" vertical="center" wrapText="1"/>
    </xf>
    <xf numFmtId="0" fontId="37" fillId="49" borderId="12" xfId="0" applyFont="1" applyFill="1" applyBorder="1" applyAlignment="1">
      <alignment horizontal="center" vertical="center"/>
    </xf>
    <xf numFmtId="170" fontId="0" fillId="0" borderId="12" xfId="0" applyNumberFormat="1" applyBorder="1"/>
    <xf numFmtId="0" fontId="0" fillId="0" borderId="12" xfId="0" applyBorder="1" applyAlignment="1">
      <alignment wrapText="1"/>
    </xf>
    <xf numFmtId="0" fontId="23" fillId="0" borderId="10" xfId="0" applyFont="1" applyBorder="1" applyAlignment="1">
      <alignment horizontal="left" vertical="top" wrapText="1"/>
    </xf>
    <xf numFmtId="0" fontId="23" fillId="58" borderId="10" xfId="0" applyFont="1" applyFill="1" applyBorder="1" applyAlignment="1">
      <alignment horizontal="center" vertical="center"/>
    </xf>
    <xf numFmtId="0" fontId="0" fillId="0" borderId="28" xfId="0" applyBorder="1" applyAlignment="1">
      <alignment horizontal="right" vertical="center" wrapText="1"/>
    </xf>
    <xf numFmtId="0" fontId="0" fillId="0" borderId="29" xfId="0" applyBorder="1" applyAlignment="1">
      <alignment horizontal="right" vertical="center" wrapText="1"/>
    </xf>
    <xf numFmtId="3" fontId="0" fillId="0" borderId="29" xfId="0" applyNumberFormat="1" applyBorder="1" applyAlignment="1">
      <alignment horizontal="right" vertical="center" wrapText="1"/>
    </xf>
    <xf numFmtId="3" fontId="0" fillId="0" borderId="14" xfId="0" applyNumberFormat="1" applyBorder="1" applyAlignment="1">
      <alignment horizontal="right" vertical="center" wrapText="1"/>
    </xf>
    <xf numFmtId="170" fontId="34" fillId="0" borderId="10" xfId="0" applyNumberFormat="1" applyFont="1" applyBorder="1"/>
    <xf numFmtId="4" fontId="34" fillId="0" borderId="10" xfId="0" applyNumberFormat="1" applyFont="1" applyBorder="1" applyAlignment="1">
      <alignment horizontal="right"/>
    </xf>
    <xf numFmtId="0" fontId="61" fillId="0" borderId="0" xfId="0" applyFont="1" applyAlignment="1">
      <alignment horizontal="center"/>
    </xf>
    <xf numFmtId="0" fontId="61" fillId="0" borderId="10" xfId="0" applyFont="1" applyBorder="1"/>
    <xf numFmtId="3" fontId="61" fillId="0" borderId="10" xfId="0" applyNumberFormat="1" applyFont="1" applyBorder="1"/>
    <xf numFmtId="170" fontId="61" fillId="0" borderId="10" xfId="0" applyNumberFormat="1" applyFont="1" applyBorder="1"/>
    <xf numFmtId="4" fontId="61" fillId="0" borderId="10" xfId="0" applyNumberFormat="1" applyFont="1" applyBorder="1"/>
    <xf numFmtId="4" fontId="61" fillId="0" borderId="10" xfId="0" applyNumberFormat="1" applyFont="1" applyBorder="1" applyAlignment="1">
      <alignment horizontal="right"/>
    </xf>
    <xf numFmtId="0" fontId="34" fillId="60" borderId="0" xfId="0" applyFont="1" applyFill="1"/>
    <xf numFmtId="170" fontId="34" fillId="60" borderId="10" xfId="0" applyNumberFormat="1" applyFont="1" applyFill="1" applyBorder="1"/>
    <xf numFmtId="4" fontId="34" fillId="60" borderId="10" xfId="0" applyNumberFormat="1" applyFont="1" applyFill="1" applyBorder="1" applyAlignment="1">
      <alignment horizontal="right"/>
    </xf>
    <xf numFmtId="0" fontId="34" fillId="0" borderId="10" xfId="0" applyFont="1" applyBorder="1" applyAlignment="1">
      <alignment horizontal="left" vertical="center" wrapText="1"/>
    </xf>
    <xf numFmtId="164" fontId="75" fillId="0" borderId="0" xfId="77" applyFont="1" applyFill="1">
      <alignment vertical="top"/>
    </xf>
    <xf numFmtId="49" fontId="46" fillId="0" borderId="0" xfId="80" applyNumberFormat="1" applyFont="1" applyFill="1" applyAlignment="1">
      <alignment horizontal="left" vertical="top"/>
    </xf>
    <xf numFmtId="0" fontId="34" fillId="50" borderId="13" xfId="0" applyFont="1" applyFill="1" applyBorder="1" applyAlignment="1">
      <alignment horizontal="center" vertical="center"/>
    </xf>
    <xf numFmtId="0" fontId="34" fillId="50" borderId="15" xfId="0" applyFont="1" applyFill="1" applyBorder="1" applyAlignment="1">
      <alignment horizontal="center" vertical="center"/>
    </xf>
    <xf numFmtId="0" fontId="34" fillId="50" borderId="12" xfId="0" applyFont="1" applyFill="1" applyBorder="1" applyAlignment="1">
      <alignment horizontal="center" vertical="center"/>
    </xf>
    <xf numFmtId="0" fontId="34" fillId="50" borderId="10" xfId="0" applyFont="1" applyFill="1" applyBorder="1" applyAlignment="1">
      <alignment horizontal="center" vertical="center" wrapText="1"/>
    </xf>
    <xf numFmtId="0" fontId="34" fillId="50" borderId="17" xfId="0" applyFont="1" applyFill="1" applyBorder="1" applyAlignment="1">
      <alignment horizontal="center" vertical="center" wrapText="1"/>
    </xf>
    <xf numFmtId="0" fontId="34" fillId="50" borderId="16" xfId="0" applyFont="1" applyFill="1" applyBorder="1" applyAlignment="1">
      <alignment horizontal="center" vertical="center" wrapText="1"/>
    </xf>
    <xf numFmtId="0" fontId="34" fillId="50" borderId="18" xfId="0" applyFont="1" applyFill="1" applyBorder="1" applyAlignment="1">
      <alignment horizontal="center" vertical="center" wrapText="1"/>
    </xf>
    <xf numFmtId="0" fontId="34" fillId="0" borderId="19" xfId="0" applyFont="1" applyBorder="1" applyAlignment="1">
      <alignment horizontal="left" vertical="top" wrapText="1"/>
    </xf>
    <xf numFmtId="0" fontId="34" fillId="0" borderId="0" xfId="0" applyFont="1" applyAlignment="1">
      <alignment horizontal="left" vertical="top" wrapText="1"/>
    </xf>
    <xf numFmtId="0" fontId="61" fillId="0" borderId="19" xfId="0" applyFont="1" applyBorder="1" applyAlignment="1">
      <alignment horizontal="left" vertical="top" wrapText="1"/>
    </xf>
    <xf numFmtId="0" fontId="61" fillId="0" borderId="0" xfId="0" applyFont="1" applyAlignment="1">
      <alignment horizontal="left" vertical="top" wrapText="1"/>
    </xf>
    <xf numFmtId="0" fontId="21" fillId="0" borderId="0" xfId="0" applyFont="1" applyAlignment="1">
      <alignment horizontal="left" vertical="top" wrapText="1"/>
    </xf>
    <xf numFmtId="0" fontId="0" fillId="0" borderId="0" xfId="0" applyAlignment="1">
      <alignment horizontal="left" vertical="top"/>
    </xf>
    <xf numFmtId="0" fontId="0" fillId="0" borderId="0" xfId="0" applyAlignment="1">
      <alignment horizontal="left" vertical="top" wrapText="1"/>
    </xf>
    <xf numFmtId="0" fontId="21" fillId="0" borderId="21" xfId="0" applyFont="1" applyBorder="1" applyAlignment="1">
      <alignment horizontal="left" vertical="top" wrapText="1"/>
    </xf>
    <xf numFmtId="0" fontId="21" fillId="0" borderId="22" xfId="0" applyFont="1" applyBorder="1" applyAlignment="1">
      <alignment horizontal="left" vertical="top" wrapText="1"/>
    </xf>
    <xf numFmtId="0" fontId="21" fillId="0" borderId="23" xfId="0" applyFont="1" applyBorder="1" applyAlignment="1">
      <alignment horizontal="left" vertical="top" wrapText="1"/>
    </xf>
    <xf numFmtId="0" fontId="21" fillId="0" borderId="24" xfId="0" applyFont="1" applyBorder="1" applyAlignment="1">
      <alignment horizontal="left" vertical="top" wrapText="1"/>
    </xf>
    <xf numFmtId="0" fontId="21" fillId="0" borderId="25" xfId="0" applyFont="1" applyBorder="1" applyAlignment="1">
      <alignment horizontal="left" vertical="top" wrapText="1"/>
    </xf>
    <xf numFmtId="0" fontId="21" fillId="0" borderId="26" xfId="0" applyFont="1" applyBorder="1" applyAlignment="1">
      <alignment horizontal="left" vertical="top" wrapText="1"/>
    </xf>
  </cellXfs>
  <cellStyles count="94">
    <cellStyle name="20% - Accent1" xfId="21" builtinId="30" hidden="1"/>
    <cellStyle name="20% - Accent2" xfId="25" builtinId="34" hidden="1"/>
    <cellStyle name="20% - Accent3" xfId="29" builtinId="38" hidden="1"/>
    <cellStyle name="20% - Accent4" xfId="33" builtinId="42" hidden="1"/>
    <cellStyle name="20% - Accent5" xfId="37" builtinId="46" hidden="1"/>
    <cellStyle name="20% - Accent6" xfId="41" builtinId="50" hidden="1"/>
    <cellStyle name="40% - Accent1" xfId="22" builtinId="31" hidden="1"/>
    <cellStyle name="40% - Accent2" xfId="26" builtinId="35" hidden="1"/>
    <cellStyle name="40% - Accent3" xfId="30" builtinId="39" hidden="1"/>
    <cellStyle name="40% - Accent4" xfId="34" builtinId="43" hidden="1"/>
    <cellStyle name="40% - Accent5" xfId="38" builtinId="47" hidden="1"/>
    <cellStyle name="40% - Accent6" xfId="42" builtinId="51" hidden="1"/>
    <cellStyle name="60% - Accent1" xfId="23" builtinId="32" hidden="1"/>
    <cellStyle name="60% - Accent2" xfId="27" builtinId="36" hidden="1"/>
    <cellStyle name="60% - Accent3" xfId="31" builtinId="40" hidden="1"/>
    <cellStyle name="60% - Accent4" xfId="35" builtinId="44" hidden="1"/>
    <cellStyle name="60% - Accent5" xfId="39" builtinId="48" hidden="1"/>
    <cellStyle name="60% - Accent6" xfId="43" builtinId="52" hidden="1"/>
    <cellStyle name="Accent1" xfId="20" builtinId="29" hidden="1"/>
    <cellStyle name="Accent2" xfId="24" builtinId="33" hidden="1"/>
    <cellStyle name="Accent3" xfId="28" builtinId="37" hidden="1"/>
    <cellStyle name="Accent4" xfId="32" builtinId="41" hidden="1"/>
    <cellStyle name="Accent5" xfId="36" builtinId="45" hidden="1"/>
    <cellStyle name="Accent6" xfId="40" builtinId="49" hidden="1"/>
    <cellStyle name="Bad" xfId="9" builtinId="27" hidden="1"/>
    <cellStyle name="Calculation" xfId="13" builtinId="22" hidden="1"/>
    <cellStyle name="Check Cell" xfId="15" builtinId="23" hidden="1"/>
    <cellStyle name="Column 1" xfId="66" xr:uid="{00000000-0005-0000-0000-00001B000000}"/>
    <cellStyle name="Column 2 + 3" xfId="67" xr:uid="{00000000-0005-0000-0000-00001C000000}"/>
    <cellStyle name="Column 4" xfId="68" xr:uid="{00000000-0005-0000-0000-00001D000000}"/>
    <cellStyle name="Comma" xfId="1" builtinId="3" customBuiltin="1"/>
    <cellStyle name="Comma 2" xfId="72" xr:uid="{BD973CBB-403F-48B9-B6C8-355B2FC527CF}"/>
    <cellStyle name="Comma 2 2" xfId="88" xr:uid="{68B4AFC0-919F-4DD5-96C3-C8C8B33693C9}"/>
    <cellStyle name="Comma 2 3" xfId="84" xr:uid="{41730A71-DA89-458F-9C44-DFC045080940}"/>
    <cellStyle name="Comma 3" xfId="73" xr:uid="{3EBF8819-5847-4F07-B50D-426FDA5B14E0}"/>
    <cellStyle name="Comma 3 2" xfId="89" xr:uid="{3463765D-54AF-46D0-8C00-6547CA214F0F}"/>
    <cellStyle name="Comma 4" xfId="86" xr:uid="{7A7AB853-F699-4CE6-B5F3-1B7F242E9CDB}"/>
    <cellStyle name="Counterflow" xfId="54" xr:uid="{00000000-0005-0000-0000-00001F000000}"/>
    <cellStyle name="DateLong" xfId="60" xr:uid="{00000000-0005-0000-0000-000020000000}"/>
    <cellStyle name="DateShort" xfId="61" xr:uid="{00000000-0005-0000-0000-000021000000}"/>
    <cellStyle name="Documentation" xfId="59" xr:uid="{00000000-0005-0000-0000-000022000000}"/>
    <cellStyle name="Explanatory Text" xfId="18" builtinId="53" hidden="1"/>
    <cellStyle name="Export" xfId="56" xr:uid="{00000000-0005-0000-0000-000024000000}"/>
    <cellStyle name="Factor" xfId="62" xr:uid="{00000000-0005-0000-0000-000025000000}"/>
    <cellStyle name="Good" xfId="8" builtinId="26" hidden="1"/>
    <cellStyle name="Hard coded" xfId="57" xr:uid="{00000000-0005-0000-0000-000027000000}"/>
    <cellStyle name="Heading 1" xfId="4" builtinId="16" hidden="1"/>
    <cellStyle name="Heading 2" xfId="5" builtinId="17" hidden="1"/>
    <cellStyle name="Heading 3" xfId="6" builtinId="18" hidden="1"/>
    <cellStyle name="Heading 4" xfId="7" builtinId="19" hidden="1"/>
    <cellStyle name="Hyperlink" xfId="71" builtinId="8"/>
    <cellStyle name="Hyperlink 2" xfId="79" xr:uid="{5B38C4FB-28B3-4EE4-B3C6-EE58A9665529}"/>
    <cellStyle name="Import" xfId="55" xr:uid="{00000000-0005-0000-0000-00002C000000}"/>
    <cellStyle name="Input" xfId="11" builtinId="20" hidden="1"/>
    <cellStyle name="Level 1 Heading" xfId="63" xr:uid="{00000000-0005-0000-0000-00002E000000}"/>
    <cellStyle name="Level 2 Heading" xfId="64" xr:uid="{00000000-0005-0000-0000-00002F000000}"/>
    <cellStyle name="Level 3 Heading" xfId="65" xr:uid="{00000000-0005-0000-0000-000030000000}"/>
    <cellStyle name="Linked Cell" xfId="14" builtinId="24" hidden="1"/>
    <cellStyle name="Neutral" xfId="10" builtinId="28" hidden="1"/>
    <cellStyle name="Normal" xfId="0" builtinId="0"/>
    <cellStyle name="Normal 2" xfId="69" xr:uid="{00000000-0005-0000-0000-000034000000}"/>
    <cellStyle name="Normal 2 2" xfId="77" xr:uid="{A84C07A9-206C-435B-969C-8997193370A0}"/>
    <cellStyle name="Normal 3" xfId="70" xr:uid="{00000000-0005-0000-0000-000035000000}"/>
    <cellStyle name="Normal 3 2" xfId="74" xr:uid="{6354DF30-39A8-495D-AA6D-E66B2E654F1D}"/>
    <cellStyle name="Normal 3 2 2" xfId="90" xr:uid="{FA6B09CF-3232-4CA9-A080-82CC8218E672}"/>
    <cellStyle name="Normal 3 3" xfId="75" xr:uid="{87331718-9361-4A5E-AB5E-C9A0EEBE9A78}"/>
    <cellStyle name="Normal 3 3 2" xfId="91" xr:uid="{37E7C438-00BB-433B-B56F-DF7365E4EEF7}"/>
    <cellStyle name="Normal 3 4" xfId="85" xr:uid="{BC642096-3B23-486A-9D41-44B6F0254252}"/>
    <cellStyle name="Normal 3 5" xfId="87" xr:uid="{D3FB36DC-FB5B-4596-A38E-EF6F03BE2305}"/>
    <cellStyle name="Normal 4" xfId="76" xr:uid="{D356D35A-CD01-4672-AA0E-18AECF0BE114}"/>
    <cellStyle name="Normal 4 2" xfId="92" xr:uid="{B4529F11-7445-4D7A-A09B-D373F5FF9B6D}"/>
    <cellStyle name="Normal 5" xfId="78" xr:uid="{3B24AF51-FA4C-4E79-8586-571B9386F05A}"/>
    <cellStyle name="Normal 7 2" xfId="81" xr:uid="{AB64D525-7F4E-4456-9BB4-C07670F319C1}"/>
    <cellStyle name="Normal 7 2 2" xfId="83" xr:uid="{B6D15305-2F47-4010-8462-C9F70FAF5ED9}"/>
    <cellStyle name="Normal 8" xfId="82" xr:uid="{68A4CBE5-5588-4C26-9EB6-B820674924C5}"/>
    <cellStyle name="Normal 8 2" xfId="93" xr:uid="{E88A46AE-298C-4777-8E61-AFC20039E468}"/>
    <cellStyle name="Note" xfId="17" builtinId="10" hidden="1"/>
    <cellStyle name="Output" xfId="12" builtinId="21" hidden="1"/>
    <cellStyle name="Pantone 130C" xfId="47" xr:uid="{00000000-0005-0000-0000-000038000000}"/>
    <cellStyle name="Pantone 179C" xfId="52" xr:uid="{00000000-0005-0000-0000-000039000000}"/>
    <cellStyle name="Pantone 232C" xfId="51" xr:uid="{00000000-0005-0000-0000-00003A000000}"/>
    <cellStyle name="Pantone 2745C" xfId="50" xr:uid="{00000000-0005-0000-0000-00003B000000}"/>
    <cellStyle name="Pantone 279C" xfId="45" xr:uid="{00000000-0005-0000-0000-00003C000000}"/>
    <cellStyle name="Pantone 281C" xfId="44" xr:uid="{00000000-0005-0000-0000-00003D000000}"/>
    <cellStyle name="Pantone 451C" xfId="46" xr:uid="{00000000-0005-0000-0000-00003E000000}"/>
    <cellStyle name="Pantone 583C" xfId="49" xr:uid="{00000000-0005-0000-0000-00003F000000}"/>
    <cellStyle name="Pantone 633C" xfId="48" xr:uid="{00000000-0005-0000-0000-000040000000}"/>
    <cellStyle name="Percent" xfId="2" builtinId="5" customBuiltin="1"/>
    <cellStyle name="Percent [0]" xfId="58" xr:uid="{00000000-0005-0000-0000-000042000000}"/>
    <cellStyle name="Title" xfId="3" builtinId="15" hidden="1"/>
    <cellStyle name="Total" xfId="19" builtinId="25" hidden="1"/>
    <cellStyle name="Warning Text" xfId="16" builtinId="11" customBuiltin="1"/>
    <cellStyle name="WIP" xfId="53" xr:uid="{00000000-0005-0000-0000-000046000000}"/>
    <cellStyle name="Year" xfId="80" xr:uid="{84EA0219-E860-4BCC-A036-D9A4A69D2801}"/>
  </cellStyles>
  <dxfs count="8">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0"/>
        <color auto="1"/>
        <name val="Krub"/>
        <family val="2"/>
        <scheme val="minor"/>
      </font>
      <fill>
        <patternFill patternType="none">
          <fgColor indexed="64"/>
          <bgColor indexed="65"/>
        </patternFill>
      </fill>
    </dxf>
    <dxf>
      <font>
        <b val="0"/>
        <i val="0"/>
        <strike val="0"/>
        <condense val="0"/>
        <extend val="0"/>
        <outline val="0"/>
        <shadow val="0"/>
        <u val="none"/>
        <vertAlign val="baseline"/>
        <sz val="10"/>
        <color auto="1"/>
        <name val="Krub"/>
        <family val="2"/>
        <scheme val="minor"/>
      </font>
      <fill>
        <patternFill patternType="none">
          <fgColor indexed="64"/>
          <bgColor indexed="65"/>
        </patternFill>
      </fill>
    </dxf>
    <dxf>
      <font>
        <b val="0"/>
        <i val="0"/>
        <strike val="0"/>
        <condense val="0"/>
        <extend val="0"/>
        <outline val="0"/>
        <shadow val="0"/>
        <u val="none"/>
        <vertAlign val="baseline"/>
        <sz val="10"/>
        <color auto="1"/>
        <name val="Krub"/>
        <family val="2"/>
        <scheme val="minor"/>
      </font>
      <fill>
        <patternFill patternType="none">
          <fgColor indexed="64"/>
          <bgColor indexed="65"/>
        </patternFill>
      </fill>
    </dxf>
    <dxf>
      <font>
        <b val="0"/>
        <i val="0"/>
        <strike val="0"/>
        <condense val="0"/>
        <extend val="0"/>
        <outline val="0"/>
        <shadow val="0"/>
        <u val="none"/>
        <vertAlign val="baseline"/>
        <sz val="10"/>
        <color auto="1"/>
        <name val="Krub"/>
        <family val="2"/>
        <scheme val="minor"/>
      </font>
      <fill>
        <patternFill patternType="none">
          <fgColor indexed="64"/>
          <bgColor indexed="65"/>
        </patternFill>
      </fill>
    </dxf>
    <dxf>
      <numFmt numFmtId="2" formatCode="0.00"/>
    </dxf>
  </dxfs>
  <tableStyles count="0" defaultTableStyle="TableStyleMedium2" defaultPivotStyle="PivotStyleLight16"/>
  <colors>
    <mruColors>
      <color rgb="FFCCCCCE"/>
      <color rgb="FFFFDB8E"/>
      <color rgb="FFB9D9EC"/>
      <color rgb="FF57A1DF"/>
      <color rgb="FFD9E1F2"/>
      <color rgb="FFDCECF5"/>
      <color rgb="FF98C561"/>
      <color rgb="FFB97BB4"/>
      <color rgb="FFF0F3B3"/>
      <color rgb="FF0071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619941</xdr:colOff>
      <xdr:row>12</xdr:row>
      <xdr:rowOff>74839</xdr:rowOff>
    </xdr:from>
    <xdr:to>
      <xdr:col>8</xdr:col>
      <xdr:colOff>524382</xdr:colOff>
      <xdr:row>24</xdr:row>
      <xdr:rowOff>130968</xdr:rowOff>
    </xdr:to>
    <xdr:sp macro="" textlink="">
      <xdr:nvSpPr>
        <xdr:cNvPr id="2" name="TextBox 2">
          <a:extLst>
            <a:ext uri="{FF2B5EF4-FFF2-40B4-BE49-F238E27FC236}">
              <a16:creationId xmlns:a16="http://schemas.microsoft.com/office/drawing/2014/main" id="{F9C93FAB-5135-4E8A-944D-5E5B2AEA86FD}"/>
            </a:ext>
          </a:extLst>
        </xdr:cNvPr>
        <xdr:cNvSpPr txBox="1"/>
      </xdr:nvSpPr>
      <xdr:spPr>
        <a:xfrm>
          <a:off x="619941" y="4015808"/>
          <a:ext cx="14239566" cy="3199379"/>
        </a:xfrm>
        <a:prstGeom prst="rect">
          <a:avLst/>
        </a:prstGeom>
        <a:noFill/>
        <a:ln>
          <a:noFill/>
        </a:ln>
      </xdr:spPr>
      <xdr:txBody>
        <a:bodyPr lIns="27432" tIns="22860" rIns="0" bIns="0" rtlCol="0"/>
        <a:lstStyle/>
        <a:p>
          <a:pPr algn="l"/>
          <a:r>
            <a:rPr lang="en-US" sz="1100" b="1">
              <a:latin typeface="Calibri" panose="020F0502020204030204" pitchFamily="34" charset="0"/>
              <a:ea typeface="Calibri" panose="020F0502020204030204" pitchFamily="34" charset="0"/>
              <a:cs typeface="Calibri" panose="020F0502020204030204" pitchFamily="34" charset="0"/>
            </a:rPr>
            <a:t>Summary of the model:</a:t>
          </a:r>
          <a:endParaRPr lang="en-US" sz="1100">
            <a:latin typeface="Calibri" panose="020F0502020204030204" pitchFamily="34" charset="0"/>
            <a:ea typeface="Calibri" panose="020F0502020204030204" pitchFamily="34" charset="0"/>
            <a:cs typeface="Calibri" panose="020F0502020204030204" pitchFamily="34" charset="0"/>
          </a:endParaRPr>
        </a:p>
        <a:p>
          <a:pPr algn="l"/>
          <a:endParaRPr lang="en-US" sz="1000" b="1">
            <a:solidFill>
              <a:srgbClr val="000000"/>
            </a:solidFill>
            <a:latin typeface="Calibri" panose="020F0502020204030204" pitchFamily="34" charset="0"/>
            <a:ea typeface="Calibri" panose="020F0502020204030204" pitchFamily="34" charset="0"/>
            <a:cs typeface="Calibri" panose="020F0502020204030204" pitchFamily="34" charset="0"/>
          </a:endParaRPr>
        </a:p>
        <a:p>
          <a:pPr algn="l"/>
          <a:r>
            <a:rPr lang="en-US" sz="1000">
              <a:latin typeface="Calibri" panose="020F0502020204030204" pitchFamily="34" charset="0"/>
              <a:ea typeface="Calibri" panose="020F0502020204030204" pitchFamily="34" charset="0"/>
              <a:cs typeface="Calibri" panose="020F0502020204030204" pitchFamily="34" charset="0"/>
            </a:rPr>
            <a:t>To</a:t>
          </a:r>
          <a:r>
            <a:rPr lang="en-US" sz="1000" baseline="0">
              <a:latin typeface="Calibri" panose="020F0502020204030204" pitchFamily="34" charset="0"/>
              <a:ea typeface="Calibri" panose="020F0502020204030204" pitchFamily="34" charset="0"/>
              <a:cs typeface="Calibri" panose="020F0502020204030204" pitchFamily="34" charset="0"/>
            </a:rPr>
            <a:t> assess submitted schemes to the net zero challenge in company's PR24 business plan submissions in table CWW22. Following the PR24 methodology, we assessed company submissions over three phases:</a:t>
          </a:r>
        </a:p>
        <a:p>
          <a:pPr algn="l"/>
          <a:endParaRPr lang="en-US" sz="1000" baseline="0">
            <a:latin typeface="Calibri" panose="020F0502020204030204" pitchFamily="34" charset="0"/>
            <a:ea typeface="Calibri" panose="020F0502020204030204" pitchFamily="34" charset="0"/>
            <a:cs typeface="Calibri" panose="020F0502020204030204" pitchFamily="34" charset="0"/>
          </a:endParaRPr>
        </a:p>
        <a:p>
          <a:pPr algn="l"/>
          <a:r>
            <a:rPr lang="en-US" sz="1000" baseline="0">
              <a:latin typeface="Calibri" panose="020F0502020204030204" pitchFamily="34" charset="0"/>
              <a:ea typeface="Calibri" panose="020F0502020204030204" pitchFamily="34" charset="0"/>
              <a:cs typeface="Calibri" panose="020F0502020204030204" pitchFamily="34" charset="0"/>
            </a:rPr>
            <a:t>1. Net zero challenge eligibility- proposed schemes were considered eligible if driven by net zero and not related to other cost drivers (e.g., overlap with base expenditure and other enhancment areas such as WINEP/NEP and IED). </a:t>
          </a:r>
        </a:p>
        <a:p>
          <a:pPr algn="l"/>
          <a:r>
            <a:rPr lang="en-US" sz="1000" baseline="0">
              <a:latin typeface="Calibri" panose="020F0502020204030204" pitchFamily="34" charset="0"/>
              <a:ea typeface="Calibri" panose="020F0502020204030204" pitchFamily="34" charset="0"/>
              <a:cs typeface="Calibri" panose="020F0502020204030204" pitchFamily="34" charset="0"/>
            </a:rPr>
            <a:t>2. Best value assessment- assessed ability of schemes to support sector innovation and learning, the impacts of schemes being clearly demonstrated through a proposed programme of monitoring and reporting, with the schemes forming part of a long-term delivery strategy that enables achievement of net zero. We conducted a deep dive into proposed process emissions schemes. </a:t>
          </a:r>
        </a:p>
        <a:p>
          <a:pPr algn="l"/>
          <a:r>
            <a:rPr lang="en-US" sz="1000" baseline="0">
              <a:latin typeface="Calibri" panose="020F0502020204030204" pitchFamily="34" charset="0"/>
              <a:ea typeface="Calibri" panose="020F0502020204030204" pitchFamily="34" charset="0"/>
              <a:cs typeface="Calibri" panose="020F0502020204030204" pitchFamily="34" charset="0"/>
            </a:rPr>
            <a:t>3. Unit ranking cost- we assessed unit cost in two ways. One, the unit rate of emission abatement delivered for each investment in AMP8. Two, the lifetime unit costs of carbon abatement. </a:t>
          </a:r>
        </a:p>
        <a:p>
          <a:pPr algn="l"/>
          <a:endParaRPr lang="en-US" sz="1000" baseline="0">
            <a:latin typeface="Calibri" panose="020F0502020204030204" pitchFamily="34" charset="0"/>
            <a:ea typeface="Calibri" panose="020F0502020204030204" pitchFamily="34" charset="0"/>
            <a:cs typeface="Calibri" panose="020F0502020204030204" pitchFamily="34" charset="0"/>
          </a:endParaRPr>
        </a:p>
        <a:p>
          <a:pPr algn="l"/>
          <a:r>
            <a:rPr lang="en-US" sz="1000" baseline="0">
              <a:latin typeface="Calibri" panose="020F0502020204030204" pitchFamily="34" charset="0"/>
              <a:ea typeface="Calibri" panose="020F0502020204030204" pitchFamily="34" charset="0"/>
              <a:cs typeface="Calibri" panose="020F0502020204030204" pitchFamily="34" charset="0"/>
            </a:rPr>
            <a:t>Proposed schemes had to pass each phase of the assessment to </a:t>
          </a:r>
          <a:r>
            <a:rPr lang="en-US" sz="1000" baseline="0">
              <a:effectLst/>
              <a:latin typeface="Calibri" panose="020F0502020204030204" pitchFamily="34" charset="0"/>
              <a:ea typeface="Calibri" panose="020F0502020204030204" pitchFamily="34" charset="0"/>
              <a:cs typeface="Calibri" panose="020F0502020204030204" pitchFamily="34" charset="0"/>
            </a:rPr>
            <a:t>progress through the phases</a:t>
          </a:r>
          <a:r>
            <a:rPr lang="en-US" sz="1000" baseline="0">
              <a:latin typeface="Calibri" panose="020F0502020204030204" pitchFamily="34" charset="0"/>
              <a:ea typeface="Calibri" panose="020F0502020204030204" pitchFamily="34" charset="0"/>
              <a:cs typeface="Calibri" panose="020F0502020204030204" pitchFamily="34" charset="0"/>
            </a:rPr>
            <a:t>. 14 schemes passed all three phases and are considered eligible for funding. </a:t>
          </a:r>
        </a:p>
        <a:p>
          <a:pPr algn="l"/>
          <a:endParaRPr lang="en-US" sz="1000" baseline="0">
            <a:latin typeface="Calibri" panose="020F0502020204030204" pitchFamily="34" charset="0"/>
            <a:ea typeface="Calibri" panose="020F0502020204030204" pitchFamily="34" charset="0"/>
            <a:cs typeface="Calibri" panose="020F0502020204030204" pitchFamily="34" charset="0"/>
          </a:endParaRPr>
        </a:p>
        <a:p>
          <a:pPr algn="l"/>
          <a:r>
            <a:rPr lang="en-US" sz="1100" b="1">
              <a:latin typeface="Calibri" panose="020F0502020204030204" pitchFamily="34" charset="0"/>
              <a:ea typeface="Calibri" panose="020F0502020204030204" pitchFamily="34" charset="0"/>
              <a:cs typeface="Calibri" panose="020F0502020204030204" pitchFamily="34" charset="0"/>
            </a:rPr>
            <a:t>Quality assurance</a:t>
          </a:r>
          <a:r>
            <a:rPr lang="en-US" sz="1000" b="1">
              <a:latin typeface="Calibri" panose="020F0502020204030204" pitchFamily="34" charset="0"/>
              <a:ea typeface="Calibri" panose="020F0502020204030204" pitchFamily="34" charset="0"/>
              <a:cs typeface="Calibri" panose="020F0502020204030204" pitchFamily="34" charset="0"/>
            </a:rPr>
            <a:t>: </a:t>
          </a:r>
          <a:r>
            <a:rPr lang="en-GB" sz="1000" baseline="0">
              <a:effectLst/>
              <a:latin typeface="Calibri" panose="020F0502020204030204" pitchFamily="34" charset="0"/>
              <a:ea typeface="Calibri" panose="020F0502020204030204" pitchFamily="34" charset="0"/>
              <a:cs typeface="Calibri" panose="020F0502020204030204" pitchFamily="34" charset="0"/>
            </a:rPr>
            <a:t>This model has been subject to Ofwat internal quality assurance and has been subject to external review</a:t>
          </a:r>
          <a:r>
            <a:rPr lang="en-US" sz="1000" b="0" baseline="0">
              <a:latin typeface="Calibri" panose="020F0502020204030204" pitchFamily="34" charset="0"/>
              <a:ea typeface="Calibri" panose="020F0502020204030204" pitchFamily="34" charset="0"/>
              <a:cs typeface="Calibri" panose="020F0502020204030204" pitchFamily="34" charset="0"/>
            </a:rPr>
            <a:t>. </a:t>
          </a:r>
          <a:endParaRPr lang="en-US" sz="1000" b="0">
            <a:latin typeface="Calibri" panose="020F0502020204030204" pitchFamily="34" charset="0"/>
            <a:ea typeface="Calibri" panose="020F0502020204030204" pitchFamily="34" charset="0"/>
            <a:cs typeface="Calibri" panose="020F0502020204030204" pitchFamily="34" charset="0"/>
          </a:endParaRPr>
        </a:p>
        <a:p>
          <a:pPr algn="l"/>
          <a:endParaRPr lang="en-US" sz="1000">
            <a:latin typeface="Calibri" panose="020F0502020204030204" pitchFamily="34" charset="0"/>
            <a:ea typeface="Calibri" panose="020F0502020204030204" pitchFamily="34" charset="0"/>
            <a:cs typeface="Calibri" panose="020F0502020204030204" pitchFamily="34" charset="0"/>
          </a:endParaRPr>
        </a:p>
        <a:p>
          <a:pPr algn="l"/>
          <a:r>
            <a:rPr lang="en-US" sz="1000">
              <a:latin typeface="Calibri" panose="020F0502020204030204" pitchFamily="34" charset="0"/>
              <a:ea typeface="Calibri" panose="020F0502020204030204" pitchFamily="34" charset="0"/>
              <a:cs typeface="Calibri" panose="020F0502020204030204" pitchFamily="34" charset="0"/>
            </a:rPr>
            <a:t>  </a:t>
          </a:r>
          <a:endParaRPr lang="en-US" sz="1000" b="1">
            <a:solidFill>
              <a:srgbClr val="000000"/>
            </a:solidFill>
            <a:latin typeface="Calibri" panose="020F0502020204030204" pitchFamily="34" charset="0"/>
            <a:ea typeface="Calibri" panose="020F0502020204030204" pitchFamily="34" charset="0"/>
            <a:cs typeface="Calibri" panose="020F0502020204030204" pitchFamily="34" charset="0"/>
          </a:endParaRPr>
        </a:p>
        <a:p>
          <a:pPr algn="l"/>
          <a:r>
            <a:rPr lang="en-US" sz="1100" b="1">
              <a:solidFill>
                <a:srgbClr val="000000"/>
              </a:solidFill>
              <a:latin typeface="Calibri" panose="020F0502020204030204" pitchFamily="34" charset="0"/>
              <a:ea typeface="Calibri" panose="020F0502020204030204" pitchFamily="34" charset="0"/>
              <a:cs typeface="Calibri" panose="020F0502020204030204" pitchFamily="34" charset="0"/>
            </a:rPr>
            <a:t>Disclaimer: </a:t>
          </a:r>
          <a:r>
            <a:rPr lang="en-US" sz="1100" b="0">
              <a:solidFill>
                <a:srgbClr val="000000"/>
              </a:solidFill>
              <a:latin typeface="Calibri" panose="020F0502020204030204" pitchFamily="34" charset="0"/>
              <a:ea typeface="Calibri" panose="020F0502020204030204" pitchFamily="34" charset="0"/>
              <a:cs typeface="Calibri" panose="020F0502020204030204" pitchFamily="34" charset="0"/>
            </a:rPr>
            <a:t>This model is part of our final determinations setting out the price, service, and incentive package for water companies for the period 2025-30. It should be read together with the other documents and information that we have now published.</a:t>
          </a:r>
        </a:p>
        <a:p>
          <a:pPr algn="l"/>
          <a:endParaRPr lang="en-US" sz="1000">
            <a:solidFill>
              <a:srgbClr val="000000"/>
            </a:solidFill>
            <a:latin typeface="Calibri" panose="020F0502020204030204" pitchFamily="34" charset="0"/>
            <a:ea typeface="Calibri" panose="020F0502020204030204" pitchFamily="34" charset="0"/>
            <a:cs typeface="Calibri" panose="020F0502020204030204" pitchFamily="34" charset="0"/>
          </a:endParaRPr>
        </a:p>
        <a:p>
          <a:pPr algn="l"/>
          <a:endParaRPr lang="en-US" sz="1000">
            <a:solidFill>
              <a:srgbClr val="000000"/>
            </a:solidFill>
            <a:latin typeface="Calibri" panose="020F0502020204030204" pitchFamily="34" charset="0"/>
            <a:ea typeface="Calibri" panose="020F0502020204030204" pitchFamily="34" charset="0"/>
            <a:cs typeface="Calibri" panose="020F0502020204030204" pitchFamily="34" charset="0"/>
          </a:endParaRPr>
        </a:p>
        <a:p>
          <a:pPr algn="l"/>
          <a:r>
            <a:rPr lang="en-US" sz="1100" b="1">
              <a:solidFill>
                <a:srgbClr val="000000"/>
              </a:solidFill>
              <a:latin typeface="Calibri" panose="020F0502020204030204" pitchFamily="34" charset="0"/>
              <a:ea typeface="Calibri" panose="020F0502020204030204" pitchFamily="34" charset="0"/>
              <a:cs typeface="Calibri" panose="020F0502020204030204" pitchFamily="34" charset="0"/>
            </a:rPr>
            <a:t>Changes since previous published model: </a:t>
          </a:r>
          <a:r>
            <a:rPr lang="en-US" sz="1100" b="0">
              <a:solidFill>
                <a:srgbClr val="000000"/>
              </a:solidFill>
              <a:latin typeface="Calibri" panose="020F0502020204030204" pitchFamily="34" charset="0"/>
              <a:ea typeface="Calibri" panose="020F0502020204030204" pitchFamily="34" charset="0"/>
              <a:cs typeface="Calibri" panose="020F0502020204030204" pitchFamily="34" charset="0"/>
            </a:rPr>
            <a:t>N/A</a:t>
          </a:r>
        </a:p>
        <a:p>
          <a:pPr algn="l"/>
          <a:endParaRPr lang="en-US" sz="1000" b="1">
            <a:solidFill>
              <a:srgbClr val="000000"/>
            </a:solidFill>
            <a:latin typeface="Calibri" panose="020F0502020204030204" pitchFamily="34" charset="0"/>
            <a:ea typeface="Calibri" panose="020F0502020204030204" pitchFamily="34" charset="0"/>
            <a:cs typeface="Calibri" panose="020F0502020204030204" pitchFamily="34" charset="0"/>
          </a:endParaRPr>
        </a:p>
        <a:p>
          <a:pPr algn="l"/>
          <a:endParaRPr lang="en-US" sz="1100">
            <a:latin typeface="+mn-lt"/>
          </a:endParaRPr>
        </a:p>
      </xdr:txBody>
    </xdr:sp>
    <xdr:clientData/>
  </xdr:twoCellAnchor>
  <xdr:oneCellAnchor>
    <xdr:from>
      <xdr:col>6</xdr:col>
      <xdr:colOff>514351</xdr:colOff>
      <xdr:row>1</xdr:row>
      <xdr:rowOff>9524</xdr:rowOff>
    </xdr:from>
    <xdr:ext cx="1680657" cy="921131"/>
    <xdr:pic>
      <xdr:nvPicPr>
        <xdr:cNvPr id="3" name="Picture 2">
          <a:extLst>
            <a:ext uri="{FF2B5EF4-FFF2-40B4-BE49-F238E27FC236}">
              <a16:creationId xmlns:a16="http://schemas.microsoft.com/office/drawing/2014/main" id="{BB745B7A-9E90-434A-98A6-1A9FB97BCBA1}"/>
            </a:ext>
          </a:extLst>
        </xdr:cNvPr>
        <xdr:cNvPicPr>
          <a:picLocks noChangeAspect="1"/>
        </xdr:cNvPicPr>
      </xdr:nvPicPr>
      <xdr:blipFill>
        <a:blip xmlns:r="http://schemas.openxmlformats.org/officeDocument/2006/relationships" r:embed="rId1"/>
        <a:stretch>
          <a:fillRect/>
        </a:stretch>
      </xdr:blipFill>
      <xdr:spPr>
        <a:xfrm>
          <a:off x="8362951" y="139064"/>
          <a:ext cx="1680657" cy="921131"/>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twoCellAnchor>
    <xdr:from>
      <xdr:col>7</xdr:col>
      <xdr:colOff>950119</xdr:colOff>
      <xdr:row>22</xdr:row>
      <xdr:rowOff>38099</xdr:rowOff>
    </xdr:from>
    <xdr:to>
      <xdr:col>8</xdr:col>
      <xdr:colOff>160734</xdr:colOff>
      <xdr:row>25</xdr:row>
      <xdr:rowOff>161924</xdr:rowOff>
    </xdr:to>
    <xdr:sp macro="" textlink="">
      <xdr:nvSpPr>
        <xdr:cNvPr id="2" name="Rectangle 1">
          <a:extLst>
            <a:ext uri="{FF2B5EF4-FFF2-40B4-BE49-F238E27FC236}">
              <a16:creationId xmlns:a16="http://schemas.microsoft.com/office/drawing/2014/main" id="{8E404AE8-D1FA-4A30-A5C3-9BB519CAD35B}"/>
            </a:ext>
          </a:extLst>
        </xdr:cNvPr>
        <xdr:cNvSpPr/>
      </xdr:nvSpPr>
      <xdr:spPr>
        <a:xfrm>
          <a:off x="2055019" y="4259579"/>
          <a:ext cx="1389935" cy="672465"/>
        </a:xfrm>
        <a:prstGeom prst="rect">
          <a:avLst/>
        </a:prstGeom>
        <a:solidFill>
          <a:srgbClr val="CCCCCE"/>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vertOverflow="clip" horzOverflow="clip" rtlCol="0" anchor="ctr"/>
        <a:lstStyle/>
        <a:p>
          <a:pPr marL="0" indent="0" algn="ctr"/>
          <a:r>
            <a:rPr lang="en-GB" sz="1050">
              <a:solidFill>
                <a:schemeClr val="tx1"/>
              </a:solidFill>
              <a:latin typeface="Calibri" panose="020F0502020204030204" pitchFamily="34" charset="0"/>
              <a:ea typeface="Calibri" panose="020F0502020204030204" pitchFamily="34" charset="0"/>
              <a:cs typeface="Calibri" panose="020F0502020204030204" pitchFamily="34" charset="0"/>
            </a:rPr>
            <a:t>Phase 1</a:t>
          </a:r>
        </a:p>
      </xdr:txBody>
    </xdr:sp>
    <xdr:clientData/>
  </xdr:twoCellAnchor>
  <xdr:twoCellAnchor>
    <xdr:from>
      <xdr:col>11</xdr:col>
      <xdr:colOff>1954213</xdr:colOff>
      <xdr:row>22</xdr:row>
      <xdr:rowOff>47625</xdr:rowOff>
    </xdr:from>
    <xdr:to>
      <xdr:col>16</xdr:col>
      <xdr:colOff>173038</xdr:colOff>
      <xdr:row>26</xdr:row>
      <xdr:rowOff>9525</xdr:rowOff>
    </xdr:to>
    <xdr:sp macro="" textlink="">
      <xdr:nvSpPr>
        <xdr:cNvPr id="3" name="Rectangle 2">
          <a:extLst>
            <a:ext uri="{FF2B5EF4-FFF2-40B4-BE49-F238E27FC236}">
              <a16:creationId xmlns:a16="http://schemas.microsoft.com/office/drawing/2014/main" id="{280B8AA4-1629-4458-868C-E11EF50AD854}"/>
            </a:ext>
          </a:extLst>
        </xdr:cNvPr>
        <xdr:cNvSpPr/>
      </xdr:nvSpPr>
      <xdr:spPr>
        <a:xfrm>
          <a:off x="5916613" y="4269105"/>
          <a:ext cx="1259205" cy="693420"/>
        </a:xfrm>
        <a:prstGeom prst="rect">
          <a:avLst/>
        </a:prstGeom>
        <a:solidFill>
          <a:srgbClr val="CCCCCE"/>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vertOverflow="clip" horzOverflow="clip" rtlCol="0" anchor="ctr"/>
        <a:lstStyle/>
        <a:p>
          <a:pPr marL="0" indent="0" algn="ctr"/>
          <a:r>
            <a:rPr lang="en-GB" sz="1050">
              <a:solidFill>
                <a:schemeClr val="tx1"/>
              </a:solidFill>
              <a:latin typeface="Calibri" panose="020F0502020204030204" pitchFamily="34" charset="0"/>
              <a:ea typeface="Calibri" panose="020F0502020204030204" pitchFamily="34" charset="0"/>
              <a:cs typeface="Calibri" panose="020F0502020204030204" pitchFamily="34" charset="0"/>
            </a:rPr>
            <a:t>Deep dive on process emissions (part of phase 2)</a:t>
          </a:r>
        </a:p>
      </xdr:txBody>
    </xdr:sp>
    <xdr:clientData/>
  </xdr:twoCellAnchor>
  <xdr:twoCellAnchor>
    <xdr:from>
      <xdr:col>6</xdr:col>
      <xdr:colOff>132159</xdr:colOff>
      <xdr:row>4</xdr:row>
      <xdr:rowOff>22222</xdr:rowOff>
    </xdr:from>
    <xdr:to>
      <xdr:col>7</xdr:col>
      <xdr:colOff>1293415</xdr:colOff>
      <xdr:row>7</xdr:row>
      <xdr:rowOff>160733</xdr:rowOff>
    </xdr:to>
    <xdr:sp macro="" textlink="">
      <xdr:nvSpPr>
        <xdr:cNvPr id="4" name="Rectangle 3">
          <a:extLst>
            <a:ext uri="{FF2B5EF4-FFF2-40B4-BE49-F238E27FC236}">
              <a16:creationId xmlns:a16="http://schemas.microsoft.com/office/drawing/2014/main" id="{BA2B56D5-E89B-476A-B251-D2D5F9E83589}"/>
            </a:ext>
          </a:extLst>
        </xdr:cNvPr>
        <xdr:cNvSpPr/>
      </xdr:nvSpPr>
      <xdr:spPr>
        <a:xfrm>
          <a:off x="1054179" y="951862"/>
          <a:ext cx="1344136" cy="687151"/>
        </a:xfrm>
        <a:prstGeom prst="rect">
          <a:avLst/>
        </a:prstGeom>
        <a:solidFill>
          <a:srgbClr val="FFDB8E"/>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vertOverflow="clip" horzOverflow="clip" rtlCol="0" anchor="ctr"/>
        <a:lstStyle/>
        <a:p>
          <a:pPr marL="0" indent="0" algn="ctr"/>
          <a:r>
            <a:rPr lang="en-GB" sz="1050">
              <a:solidFill>
                <a:schemeClr val="tx1"/>
              </a:solidFill>
              <a:latin typeface="Calibri" panose="020F0502020204030204" pitchFamily="34" charset="0"/>
              <a:ea typeface="Calibri" panose="020F0502020204030204" pitchFamily="34" charset="0"/>
              <a:cs typeface="Calibri" panose="020F0502020204030204" pitchFamily="34" charset="0"/>
            </a:rPr>
            <a:t>BPT</a:t>
          </a:r>
          <a:r>
            <a:rPr lang="en-GB" sz="1050" baseline="0">
              <a:solidFill>
                <a:schemeClr val="tx1"/>
              </a:solidFill>
              <a:latin typeface="Calibri" panose="020F0502020204030204" pitchFamily="34" charset="0"/>
              <a:ea typeface="Calibri" panose="020F0502020204030204" pitchFamily="34" charset="0"/>
              <a:cs typeface="Calibri" panose="020F0502020204030204" pitchFamily="34" charset="0"/>
            </a:rPr>
            <a:t> inputs</a:t>
          </a:r>
          <a:r>
            <a:rPr lang="en-GB" sz="1050">
              <a:solidFill>
                <a:schemeClr val="tx1"/>
              </a:solidFill>
              <a:latin typeface="Calibri" panose="020F0502020204030204" pitchFamily="34" charset="0"/>
              <a:ea typeface="Calibri" panose="020F0502020204030204" pitchFamily="34" charset="0"/>
              <a:cs typeface="Calibri" panose="020F0502020204030204" pitchFamily="34" charset="0"/>
            </a:rPr>
            <a:t>:</a:t>
          </a:r>
        </a:p>
        <a:p>
          <a:pPr marL="0" indent="0" algn="ctr"/>
          <a:r>
            <a:rPr lang="en-GB" sz="1050">
              <a:solidFill>
                <a:schemeClr val="tx1"/>
              </a:solidFill>
              <a:latin typeface="Calibri" panose="020F0502020204030204" pitchFamily="34" charset="0"/>
              <a:ea typeface="Calibri" panose="020F0502020204030204" pitchFamily="34" charset="0"/>
              <a:cs typeface="Calibri" panose="020F0502020204030204" pitchFamily="34" charset="0"/>
            </a:rPr>
            <a:t>PR24 business plan data (FY25-FY30)</a:t>
          </a:r>
        </a:p>
      </xdr:txBody>
    </xdr:sp>
    <xdr:clientData/>
  </xdr:twoCellAnchor>
  <xdr:twoCellAnchor>
    <xdr:from>
      <xdr:col>11</xdr:col>
      <xdr:colOff>806452</xdr:colOff>
      <xdr:row>29</xdr:row>
      <xdr:rowOff>39684</xdr:rowOff>
    </xdr:from>
    <xdr:to>
      <xdr:col>11</xdr:col>
      <xdr:colOff>2178052</xdr:colOff>
      <xdr:row>33</xdr:row>
      <xdr:rowOff>384</xdr:rowOff>
    </xdr:to>
    <xdr:sp macro="" textlink="">
      <xdr:nvSpPr>
        <xdr:cNvPr id="5" name="Rectangle 4">
          <a:extLst>
            <a:ext uri="{FF2B5EF4-FFF2-40B4-BE49-F238E27FC236}">
              <a16:creationId xmlns:a16="http://schemas.microsoft.com/office/drawing/2014/main" id="{6A4277C3-034C-4EC7-B957-754FFD4F7614}"/>
            </a:ext>
          </a:extLst>
        </xdr:cNvPr>
        <xdr:cNvSpPr/>
      </xdr:nvSpPr>
      <xdr:spPr>
        <a:xfrm>
          <a:off x="4768852" y="5541324"/>
          <a:ext cx="1371600" cy="692220"/>
        </a:xfrm>
        <a:prstGeom prst="rect">
          <a:avLst/>
        </a:prstGeom>
        <a:solidFill>
          <a:srgbClr val="98C561"/>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vertOverflow="clip" horzOverflow="clip" rtlCol="0" anchor="ctr"/>
        <a:lstStyle/>
        <a:p>
          <a:pPr marL="0" indent="0" algn="ctr"/>
          <a:r>
            <a:rPr lang="en-GB" sz="1050">
              <a:solidFill>
                <a:schemeClr val="tx1"/>
              </a:solidFill>
              <a:latin typeface="Calibri" panose="020F0502020204030204" pitchFamily="34" charset="0"/>
              <a:ea typeface="Calibri" panose="020F0502020204030204" pitchFamily="34" charset="0"/>
              <a:cs typeface="Calibri" panose="020F0502020204030204" pitchFamily="34" charset="0"/>
            </a:rPr>
            <a:t>Allowance</a:t>
          </a:r>
        </a:p>
      </xdr:txBody>
    </xdr:sp>
    <xdr:clientData/>
  </xdr:twoCellAnchor>
  <xdr:twoCellAnchor>
    <xdr:from>
      <xdr:col>2</xdr:col>
      <xdr:colOff>21035</xdr:colOff>
      <xdr:row>9</xdr:row>
      <xdr:rowOff>107552</xdr:rowOff>
    </xdr:from>
    <xdr:to>
      <xdr:col>7</xdr:col>
      <xdr:colOff>1630363</xdr:colOff>
      <xdr:row>14</xdr:row>
      <xdr:rowOff>134937</xdr:rowOff>
    </xdr:to>
    <xdr:sp macro="" textlink="">
      <xdr:nvSpPr>
        <xdr:cNvPr id="6" name="TextBox 5">
          <a:extLst>
            <a:ext uri="{FF2B5EF4-FFF2-40B4-BE49-F238E27FC236}">
              <a16:creationId xmlns:a16="http://schemas.microsoft.com/office/drawing/2014/main" id="{C7470032-CFE4-4BE7-B6B1-466AA981B8F2}"/>
            </a:ext>
          </a:extLst>
        </xdr:cNvPr>
        <xdr:cNvSpPr txBox="1"/>
      </xdr:nvSpPr>
      <xdr:spPr>
        <a:xfrm>
          <a:off x="234395" y="1951592"/>
          <a:ext cx="2500868" cy="941785"/>
        </a:xfrm>
        <a:prstGeom prst="rect">
          <a:avLst/>
        </a:prstGeom>
        <a:solidFill>
          <a:schemeClr val="lt1"/>
        </a:solidFill>
        <a:ln w="19050"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100">
              <a:latin typeface="Calibri" panose="020F0502020204030204" pitchFamily="34" charset="0"/>
              <a:ea typeface="Calibri" panose="020F0502020204030204" pitchFamily="34" charset="0"/>
              <a:cs typeface="Calibri" panose="020F0502020204030204" pitchFamily="34" charset="0"/>
            </a:rPr>
            <a:t>Data from business plan tables</a:t>
          </a:r>
          <a:r>
            <a:rPr lang="en-GB" sz="1100" baseline="0">
              <a:latin typeface="Calibri" panose="020F0502020204030204" pitchFamily="34" charset="0"/>
              <a:ea typeface="Calibri" panose="020F0502020204030204" pitchFamily="34" charset="0"/>
              <a:cs typeface="Calibri" panose="020F0502020204030204" pitchFamily="34" charset="0"/>
            </a:rPr>
            <a:t> was overwritten in cases where query responses indicated changes to schemes. </a:t>
          </a:r>
          <a:endParaRPr lang="en-GB" sz="1100">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xdr:from>
      <xdr:col>5</xdr:col>
      <xdr:colOff>106362</xdr:colOff>
      <xdr:row>29</xdr:row>
      <xdr:rowOff>30162</xdr:rowOff>
    </xdr:from>
    <xdr:to>
      <xdr:col>8</xdr:col>
      <xdr:colOff>87312</xdr:colOff>
      <xdr:row>34</xdr:row>
      <xdr:rowOff>60960</xdr:rowOff>
    </xdr:to>
    <xdr:sp macro="" textlink="">
      <xdr:nvSpPr>
        <xdr:cNvPr id="7" name="TextBox 6">
          <a:extLst>
            <a:ext uri="{FF2B5EF4-FFF2-40B4-BE49-F238E27FC236}">
              <a16:creationId xmlns:a16="http://schemas.microsoft.com/office/drawing/2014/main" id="{D4A32E6A-5980-4671-A1DB-F7BE0A2EEEFC}"/>
            </a:ext>
          </a:extLst>
        </xdr:cNvPr>
        <xdr:cNvSpPr txBox="1"/>
      </xdr:nvSpPr>
      <xdr:spPr>
        <a:xfrm>
          <a:off x="715962" y="5531802"/>
          <a:ext cx="2655570" cy="945198"/>
        </a:xfrm>
        <a:prstGeom prst="rect">
          <a:avLst/>
        </a:prstGeom>
        <a:solidFill>
          <a:schemeClr val="lt1"/>
        </a:solidFill>
        <a:ln w="19050"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100">
              <a:latin typeface="Calibri" panose="020F0502020204030204" pitchFamily="34" charset="0"/>
              <a:ea typeface="Calibri" panose="020F0502020204030204" pitchFamily="34" charset="0"/>
              <a:cs typeface="Calibri" panose="020F0502020204030204" pitchFamily="34" charset="0"/>
            </a:rPr>
            <a:t>For all companies, allowances are not allocated by price control. Calculated</a:t>
          </a:r>
          <a:r>
            <a:rPr lang="en-GB" sz="1100" baseline="0">
              <a:latin typeface="Calibri" panose="020F0502020204030204" pitchFamily="34" charset="0"/>
              <a:ea typeface="Calibri" panose="020F0502020204030204" pitchFamily="34" charset="0"/>
              <a:cs typeface="Calibri" panose="020F0502020204030204" pitchFamily="34" charset="0"/>
            </a:rPr>
            <a:t> allowances are profiled across AMP8 (2025-30) based on the profile of business plan submissions</a:t>
          </a:r>
          <a:endParaRPr lang="en-GB" sz="1100">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xdr:from>
      <xdr:col>8</xdr:col>
      <xdr:colOff>87312</xdr:colOff>
      <xdr:row>31</xdr:row>
      <xdr:rowOff>20034</xdr:rowOff>
    </xdr:from>
    <xdr:to>
      <xdr:col>11</xdr:col>
      <xdr:colOff>806452</xdr:colOff>
      <xdr:row>31</xdr:row>
      <xdr:rowOff>137001</xdr:rowOff>
    </xdr:to>
    <xdr:cxnSp macro="">
      <xdr:nvCxnSpPr>
        <xdr:cNvPr id="8" name="Straight Connector 7">
          <a:extLst>
            <a:ext uri="{FF2B5EF4-FFF2-40B4-BE49-F238E27FC236}">
              <a16:creationId xmlns:a16="http://schemas.microsoft.com/office/drawing/2014/main" id="{37CD6258-38DD-4EA4-9964-81D2F6D5FBA3}"/>
            </a:ext>
          </a:extLst>
        </xdr:cNvPr>
        <xdr:cNvCxnSpPr>
          <a:stCxn id="7" idx="3"/>
          <a:endCxn id="5" idx="1"/>
        </xdr:cNvCxnSpPr>
      </xdr:nvCxnSpPr>
      <xdr:spPr>
        <a:xfrm flipV="1">
          <a:off x="3371532" y="5887434"/>
          <a:ext cx="1397320" cy="116967"/>
        </a:xfrm>
        <a:prstGeom prst="line">
          <a:avLst/>
        </a:prstGeom>
        <a:ln w="19050"/>
      </xdr:spPr>
      <xdr:style>
        <a:lnRef idx="2">
          <a:schemeClr val="accent1"/>
        </a:lnRef>
        <a:fillRef idx="0">
          <a:schemeClr val="accent1"/>
        </a:fillRef>
        <a:effectRef idx="1">
          <a:schemeClr val="accent1"/>
        </a:effectRef>
        <a:fontRef idx="minor">
          <a:schemeClr val="tx1"/>
        </a:fontRef>
      </xdr:style>
    </xdr:cxnSp>
    <xdr:clientData/>
  </xdr:twoCellAnchor>
  <xdr:twoCellAnchor>
    <xdr:from>
      <xdr:col>11</xdr:col>
      <xdr:colOff>1504952</xdr:colOff>
      <xdr:row>33</xdr:row>
      <xdr:rowOff>30162</xdr:rowOff>
    </xdr:from>
    <xdr:to>
      <xdr:col>11</xdr:col>
      <xdr:colOff>1504952</xdr:colOff>
      <xdr:row>34</xdr:row>
      <xdr:rowOff>142875</xdr:rowOff>
    </xdr:to>
    <xdr:cxnSp macro="">
      <xdr:nvCxnSpPr>
        <xdr:cNvPr id="9" name="Straight Arrow Connector 8">
          <a:extLst>
            <a:ext uri="{FF2B5EF4-FFF2-40B4-BE49-F238E27FC236}">
              <a16:creationId xmlns:a16="http://schemas.microsoft.com/office/drawing/2014/main" id="{6FA683D5-BF65-426A-9E21-48D4F5E31C3D}"/>
            </a:ext>
          </a:extLst>
        </xdr:cNvPr>
        <xdr:cNvCxnSpPr/>
      </xdr:nvCxnSpPr>
      <xdr:spPr>
        <a:xfrm>
          <a:off x="5467352" y="6263322"/>
          <a:ext cx="0" cy="295593"/>
        </a:xfrm>
        <a:prstGeom prst="straightConnector1">
          <a:avLst/>
        </a:prstGeom>
        <a:ln w="1905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794545</xdr:colOff>
      <xdr:row>34</xdr:row>
      <xdr:rowOff>149226</xdr:rowOff>
    </xdr:from>
    <xdr:to>
      <xdr:col>11</xdr:col>
      <xdr:colOff>2166145</xdr:colOff>
      <xdr:row>38</xdr:row>
      <xdr:rowOff>117476</xdr:rowOff>
    </xdr:to>
    <xdr:sp macro="" textlink="">
      <xdr:nvSpPr>
        <xdr:cNvPr id="10" name="Rectangle 9">
          <a:extLst>
            <a:ext uri="{FF2B5EF4-FFF2-40B4-BE49-F238E27FC236}">
              <a16:creationId xmlns:a16="http://schemas.microsoft.com/office/drawing/2014/main" id="{676D081F-EC7E-4F2C-8C96-E9FAA94D8E61}"/>
            </a:ext>
          </a:extLst>
        </xdr:cNvPr>
        <xdr:cNvSpPr/>
      </xdr:nvSpPr>
      <xdr:spPr>
        <a:xfrm>
          <a:off x="4756945" y="6565266"/>
          <a:ext cx="1371600" cy="699770"/>
        </a:xfrm>
        <a:prstGeom prst="rect">
          <a:avLst/>
        </a:prstGeom>
        <a:solidFill>
          <a:srgbClr val="98C561"/>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vertOverflow="clip" horzOverflow="clip" rtlCol="0" anchor="ctr"/>
        <a:lstStyle/>
        <a:p>
          <a:pPr marL="0" indent="0" algn="ctr"/>
          <a:r>
            <a:rPr lang="en-GB" sz="1050">
              <a:solidFill>
                <a:schemeClr val="tx1"/>
              </a:solidFill>
              <a:latin typeface="Calibri" panose="020F0502020204030204" pitchFamily="34" charset="0"/>
              <a:ea typeface="Calibri" panose="020F0502020204030204" pitchFamily="34" charset="0"/>
              <a:cs typeface="Calibri" panose="020F0502020204030204" pitchFamily="34" charset="0"/>
            </a:rPr>
            <a:t>F_Outputs</a:t>
          </a:r>
        </a:p>
      </xdr:txBody>
    </xdr:sp>
    <xdr:clientData/>
  </xdr:twoCellAnchor>
  <xdr:twoCellAnchor>
    <xdr:from>
      <xdr:col>11</xdr:col>
      <xdr:colOff>73025</xdr:colOff>
      <xdr:row>22</xdr:row>
      <xdr:rowOff>48814</xdr:rowOff>
    </xdr:from>
    <xdr:to>
      <xdr:col>11</xdr:col>
      <xdr:colOff>1466225</xdr:colOff>
      <xdr:row>26</xdr:row>
      <xdr:rowOff>10714</xdr:rowOff>
    </xdr:to>
    <xdr:sp macro="" textlink="">
      <xdr:nvSpPr>
        <xdr:cNvPr id="11" name="Rectangle 10">
          <a:extLst>
            <a:ext uri="{FF2B5EF4-FFF2-40B4-BE49-F238E27FC236}">
              <a16:creationId xmlns:a16="http://schemas.microsoft.com/office/drawing/2014/main" id="{9EE685AC-77EF-48CC-AD07-D6E29FA76C03}"/>
            </a:ext>
          </a:extLst>
        </xdr:cNvPr>
        <xdr:cNvSpPr/>
      </xdr:nvSpPr>
      <xdr:spPr>
        <a:xfrm>
          <a:off x="4035425" y="4270294"/>
          <a:ext cx="1393200" cy="693420"/>
        </a:xfrm>
        <a:prstGeom prst="rect">
          <a:avLst/>
        </a:prstGeom>
        <a:solidFill>
          <a:srgbClr val="CCCCCE"/>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vertOverflow="clip" horzOverflow="clip" rtlCol="0" anchor="ctr"/>
        <a:lstStyle/>
        <a:p>
          <a:pPr marL="0" indent="0" algn="ctr"/>
          <a:r>
            <a:rPr lang="en-GB" sz="1050">
              <a:solidFill>
                <a:schemeClr val="tx1"/>
              </a:solidFill>
              <a:latin typeface="Calibri" panose="020F0502020204030204" pitchFamily="34" charset="0"/>
              <a:ea typeface="Calibri" panose="020F0502020204030204" pitchFamily="34" charset="0"/>
              <a:cs typeface="Calibri" panose="020F0502020204030204" pitchFamily="34" charset="0"/>
            </a:rPr>
            <a:t>Phase</a:t>
          </a:r>
          <a:r>
            <a:rPr lang="en-GB" sz="1050" baseline="0">
              <a:solidFill>
                <a:schemeClr val="tx1"/>
              </a:solidFill>
              <a:latin typeface="Calibri" panose="020F0502020204030204" pitchFamily="34" charset="0"/>
              <a:ea typeface="Calibri" panose="020F0502020204030204" pitchFamily="34" charset="0"/>
              <a:cs typeface="Calibri" panose="020F0502020204030204" pitchFamily="34" charset="0"/>
            </a:rPr>
            <a:t> 2</a:t>
          </a:r>
          <a:endParaRPr lang="en-GB" sz="1050">
            <a:solidFill>
              <a:schemeClr val="tx1"/>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xdr:from>
      <xdr:col>16</xdr:col>
      <xdr:colOff>709616</xdr:colOff>
      <xdr:row>22</xdr:row>
      <xdr:rowOff>63103</xdr:rowOff>
    </xdr:from>
    <xdr:to>
      <xdr:col>16</xdr:col>
      <xdr:colOff>2099075</xdr:colOff>
      <xdr:row>26</xdr:row>
      <xdr:rowOff>25003</xdr:rowOff>
    </xdr:to>
    <xdr:sp macro="" textlink="">
      <xdr:nvSpPr>
        <xdr:cNvPr id="12" name="Rectangle 11">
          <a:extLst>
            <a:ext uri="{FF2B5EF4-FFF2-40B4-BE49-F238E27FC236}">
              <a16:creationId xmlns:a16="http://schemas.microsoft.com/office/drawing/2014/main" id="{D95377A1-CAB7-4B05-9BAB-D8F517FF77E8}"/>
            </a:ext>
          </a:extLst>
        </xdr:cNvPr>
        <xdr:cNvSpPr/>
      </xdr:nvSpPr>
      <xdr:spPr>
        <a:xfrm>
          <a:off x="7712396" y="4284583"/>
          <a:ext cx="1389459" cy="693420"/>
        </a:xfrm>
        <a:prstGeom prst="rect">
          <a:avLst/>
        </a:prstGeom>
        <a:solidFill>
          <a:srgbClr val="CCCCCE"/>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vertOverflow="clip" horzOverflow="clip" rtlCol="0" anchor="ctr"/>
        <a:lstStyle/>
        <a:p>
          <a:pPr marL="0" indent="0" algn="ctr"/>
          <a:r>
            <a:rPr lang="en-GB" sz="1050">
              <a:solidFill>
                <a:schemeClr val="tx1"/>
              </a:solidFill>
              <a:latin typeface="Calibri" panose="020F0502020204030204" pitchFamily="34" charset="0"/>
              <a:ea typeface="Calibri" panose="020F0502020204030204" pitchFamily="34" charset="0"/>
              <a:cs typeface="Calibri" panose="020F0502020204030204" pitchFamily="34" charset="0"/>
            </a:rPr>
            <a:t>Phase 3</a:t>
          </a:r>
        </a:p>
      </xdr:txBody>
    </xdr:sp>
    <xdr:clientData/>
  </xdr:twoCellAnchor>
  <xdr:twoCellAnchor>
    <xdr:from>
      <xdr:col>11</xdr:col>
      <xdr:colOff>1492252</xdr:colOff>
      <xdr:row>26</xdr:row>
      <xdr:rowOff>25004</xdr:rowOff>
    </xdr:from>
    <xdr:to>
      <xdr:col>16</xdr:col>
      <xdr:colOff>1404346</xdr:colOff>
      <xdr:row>29</xdr:row>
      <xdr:rowOff>39685</xdr:rowOff>
    </xdr:to>
    <xdr:cxnSp macro="">
      <xdr:nvCxnSpPr>
        <xdr:cNvPr id="13" name="Connector: Elbow 12">
          <a:extLst>
            <a:ext uri="{FF2B5EF4-FFF2-40B4-BE49-F238E27FC236}">
              <a16:creationId xmlns:a16="http://schemas.microsoft.com/office/drawing/2014/main" id="{1BB97EF8-9AAD-496F-8F1A-5E6FF7AD0853}"/>
            </a:ext>
          </a:extLst>
        </xdr:cNvPr>
        <xdr:cNvCxnSpPr>
          <a:stCxn id="12" idx="2"/>
          <a:endCxn id="5" idx="0"/>
        </xdr:cNvCxnSpPr>
      </xdr:nvCxnSpPr>
      <xdr:spPr>
        <a:xfrm rot="5400000">
          <a:off x="6649228" y="3783428"/>
          <a:ext cx="563321" cy="2952474"/>
        </a:xfrm>
        <a:prstGeom prst="bentConnector3">
          <a:avLst>
            <a:gd name="adj1" fmla="val 50000"/>
          </a:avLst>
        </a:prstGeom>
        <a:ln w="1905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1921669</xdr:colOff>
      <xdr:row>4</xdr:row>
      <xdr:rowOff>19842</xdr:rowOff>
    </xdr:from>
    <xdr:to>
      <xdr:col>11</xdr:col>
      <xdr:colOff>409973</xdr:colOff>
      <xdr:row>7</xdr:row>
      <xdr:rowOff>158353</xdr:rowOff>
    </xdr:to>
    <xdr:sp macro="" textlink="">
      <xdr:nvSpPr>
        <xdr:cNvPr id="14" name="Rectangle 13">
          <a:extLst>
            <a:ext uri="{FF2B5EF4-FFF2-40B4-BE49-F238E27FC236}">
              <a16:creationId xmlns:a16="http://schemas.microsoft.com/office/drawing/2014/main" id="{A65B1DA4-8844-4F3E-9A87-40068F44BE39}"/>
            </a:ext>
          </a:extLst>
        </xdr:cNvPr>
        <xdr:cNvSpPr/>
      </xdr:nvSpPr>
      <xdr:spPr>
        <a:xfrm>
          <a:off x="3026569" y="949482"/>
          <a:ext cx="1345804" cy="687151"/>
        </a:xfrm>
        <a:prstGeom prst="rect">
          <a:avLst/>
        </a:prstGeom>
        <a:solidFill>
          <a:srgbClr val="FFDB8E"/>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vertOverflow="clip" horzOverflow="clip" rtlCol="0" anchor="ctr"/>
        <a:lstStyle/>
        <a:p>
          <a:pPr marL="0" indent="0" algn="ctr"/>
          <a:r>
            <a:rPr lang="en-GB" sz="1050">
              <a:solidFill>
                <a:schemeClr val="tx1"/>
              </a:solidFill>
              <a:latin typeface="Calibri" panose="020F0502020204030204" pitchFamily="34" charset="0"/>
              <a:ea typeface="Calibri" panose="020F0502020204030204" pitchFamily="34" charset="0"/>
              <a:cs typeface="Calibri" panose="020F0502020204030204" pitchFamily="34" charset="0"/>
            </a:rPr>
            <a:t>Data:</a:t>
          </a:r>
          <a:r>
            <a:rPr lang="en-GB" sz="1050" baseline="0">
              <a:solidFill>
                <a:schemeClr val="tx1"/>
              </a:solidFill>
              <a:latin typeface="Calibri" panose="020F0502020204030204" pitchFamily="34" charset="0"/>
              <a:ea typeface="Calibri" panose="020F0502020204030204" pitchFamily="34" charset="0"/>
              <a:cs typeface="Calibri" panose="020F0502020204030204" pitchFamily="34" charset="0"/>
            </a:rPr>
            <a:t> c</a:t>
          </a:r>
          <a:r>
            <a:rPr lang="en-GB" sz="1050">
              <a:solidFill>
                <a:schemeClr val="tx1"/>
              </a:solidFill>
              <a:latin typeface="Calibri" panose="020F0502020204030204" pitchFamily="34" charset="0"/>
              <a:ea typeface="Calibri" panose="020F0502020204030204" pitchFamily="34" charset="0"/>
              <a:cs typeface="Calibri" panose="020F0502020204030204" pitchFamily="34" charset="0"/>
            </a:rPr>
            <a:t>onsolidated input data</a:t>
          </a:r>
        </a:p>
      </xdr:txBody>
    </xdr:sp>
    <xdr:clientData/>
  </xdr:twoCellAnchor>
  <xdr:twoCellAnchor>
    <xdr:from>
      <xdr:col>7</xdr:col>
      <xdr:colOff>1919286</xdr:colOff>
      <xdr:row>9</xdr:row>
      <xdr:rowOff>112708</xdr:rowOff>
    </xdr:from>
    <xdr:to>
      <xdr:col>11</xdr:col>
      <xdr:colOff>407590</xdr:colOff>
      <xdr:row>13</xdr:row>
      <xdr:rowOff>90484</xdr:rowOff>
    </xdr:to>
    <xdr:sp macro="" textlink="">
      <xdr:nvSpPr>
        <xdr:cNvPr id="15" name="Rectangle 14">
          <a:extLst>
            <a:ext uri="{FF2B5EF4-FFF2-40B4-BE49-F238E27FC236}">
              <a16:creationId xmlns:a16="http://schemas.microsoft.com/office/drawing/2014/main" id="{82CC5096-8D42-4A16-9F9F-F7A41E6535EF}"/>
            </a:ext>
          </a:extLst>
        </xdr:cNvPr>
        <xdr:cNvSpPr/>
      </xdr:nvSpPr>
      <xdr:spPr>
        <a:xfrm>
          <a:off x="3024186" y="1956748"/>
          <a:ext cx="1345804" cy="709296"/>
        </a:xfrm>
        <a:prstGeom prst="rect">
          <a:avLst/>
        </a:prstGeom>
        <a:solidFill>
          <a:srgbClr val="FFDB8E"/>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vertOverflow="clip" horzOverflow="clip" rtlCol="0" anchor="ctr"/>
        <a:lstStyle/>
        <a:p>
          <a:pPr marL="0" indent="0" algn="ctr"/>
          <a:r>
            <a:rPr lang="en-GB" sz="1050">
              <a:solidFill>
                <a:schemeClr val="tx1"/>
              </a:solidFill>
              <a:latin typeface="Calibri" panose="020F0502020204030204" pitchFamily="34" charset="0"/>
              <a:ea typeface="Calibri" panose="020F0502020204030204" pitchFamily="34" charset="0"/>
              <a:cs typeface="Calibri" panose="020F0502020204030204" pitchFamily="34" charset="0"/>
            </a:rPr>
            <a:t>Override: input</a:t>
          </a:r>
          <a:r>
            <a:rPr lang="en-GB" sz="1050" baseline="0">
              <a:solidFill>
                <a:schemeClr val="tx1"/>
              </a:solidFill>
              <a:latin typeface="Calibri" panose="020F0502020204030204" pitchFamily="34" charset="0"/>
              <a:ea typeface="Calibri" panose="020F0502020204030204" pitchFamily="34" charset="0"/>
              <a:cs typeface="Calibri" panose="020F0502020204030204" pitchFamily="34" charset="0"/>
            </a:rPr>
            <a:t> data override</a:t>
          </a:r>
          <a:endParaRPr lang="en-GB" sz="1050">
            <a:solidFill>
              <a:schemeClr val="tx1"/>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xdr:from>
      <xdr:col>7</xdr:col>
      <xdr:colOff>1916904</xdr:colOff>
      <xdr:row>16</xdr:row>
      <xdr:rowOff>38890</xdr:rowOff>
    </xdr:from>
    <xdr:to>
      <xdr:col>11</xdr:col>
      <xdr:colOff>405208</xdr:colOff>
      <xdr:row>19</xdr:row>
      <xdr:rowOff>161515</xdr:rowOff>
    </xdr:to>
    <xdr:sp macro="" textlink="">
      <xdr:nvSpPr>
        <xdr:cNvPr id="16" name="Rectangle 15">
          <a:extLst>
            <a:ext uri="{FF2B5EF4-FFF2-40B4-BE49-F238E27FC236}">
              <a16:creationId xmlns:a16="http://schemas.microsoft.com/office/drawing/2014/main" id="{0BFC3EB5-E681-462D-8AC9-89A8D258E55F}"/>
            </a:ext>
          </a:extLst>
        </xdr:cNvPr>
        <xdr:cNvSpPr/>
      </xdr:nvSpPr>
      <xdr:spPr>
        <a:xfrm>
          <a:off x="3021804" y="3163090"/>
          <a:ext cx="1345804" cy="671265"/>
        </a:xfrm>
        <a:prstGeom prst="rect">
          <a:avLst/>
        </a:prstGeom>
        <a:solidFill>
          <a:srgbClr val="FFDB8E"/>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vertOverflow="clip" horzOverflow="clip" rtlCol="0" anchor="ctr"/>
        <a:lstStyle/>
        <a:p>
          <a:pPr marL="0" indent="0" algn="ctr"/>
          <a:r>
            <a:rPr lang="en-GB" sz="1050">
              <a:solidFill>
                <a:schemeClr val="tx1"/>
              </a:solidFill>
              <a:latin typeface="Calibri" panose="020F0502020204030204" pitchFamily="34" charset="0"/>
              <a:ea typeface="Calibri" panose="020F0502020204030204" pitchFamily="34" charset="0"/>
              <a:cs typeface="Calibri" panose="020F0502020204030204" pitchFamily="34" charset="0"/>
            </a:rPr>
            <a:t>Final data</a:t>
          </a:r>
        </a:p>
      </xdr:txBody>
    </xdr:sp>
    <xdr:clientData/>
  </xdr:twoCellAnchor>
  <xdr:twoCellAnchor>
    <xdr:from>
      <xdr:col>7</xdr:col>
      <xdr:colOff>1293415</xdr:colOff>
      <xdr:row>6</xdr:row>
      <xdr:rowOff>8731</xdr:rowOff>
    </xdr:from>
    <xdr:to>
      <xdr:col>7</xdr:col>
      <xdr:colOff>1921669</xdr:colOff>
      <xdr:row>6</xdr:row>
      <xdr:rowOff>8731</xdr:rowOff>
    </xdr:to>
    <xdr:cxnSp macro="">
      <xdr:nvCxnSpPr>
        <xdr:cNvPr id="17" name="Connector: Elbow 16">
          <a:extLst>
            <a:ext uri="{FF2B5EF4-FFF2-40B4-BE49-F238E27FC236}">
              <a16:creationId xmlns:a16="http://schemas.microsoft.com/office/drawing/2014/main" id="{282C5DD5-3103-4292-A7F4-C862F5532CD8}"/>
            </a:ext>
          </a:extLst>
        </xdr:cNvPr>
        <xdr:cNvCxnSpPr>
          <a:stCxn id="4" idx="3"/>
          <a:endCxn id="14" idx="1"/>
        </xdr:cNvCxnSpPr>
      </xdr:nvCxnSpPr>
      <xdr:spPr>
        <a:xfrm flipV="1">
          <a:off x="2398315" y="1304131"/>
          <a:ext cx="628254" cy="0"/>
        </a:xfrm>
        <a:prstGeom prst="bentConnector3">
          <a:avLst>
            <a:gd name="adj1" fmla="val 50000"/>
          </a:avLst>
        </a:prstGeom>
        <a:ln w="1905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231774</xdr:colOff>
      <xdr:row>7</xdr:row>
      <xdr:rowOff>158353</xdr:rowOff>
    </xdr:from>
    <xdr:to>
      <xdr:col>9</xdr:col>
      <xdr:colOff>234157</xdr:colOff>
      <xdr:row>9</xdr:row>
      <xdr:rowOff>112708</xdr:rowOff>
    </xdr:to>
    <xdr:cxnSp macro="">
      <xdr:nvCxnSpPr>
        <xdr:cNvPr id="18" name="Straight Arrow Connector 17">
          <a:extLst>
            <a:ext uri="{FF2B5EF4-FFF2-40B4-BE49-F238E27FC236}">
              <a16:creationId xmlns:a16="http://schemas.microsoft.com/office/drawing/2014/main" id="{51CD7A8A-D553-48E0-8198-2523033DDF93}"/>
            </a:ext>
          </a:extLst>
        </xdr:cNvPr>
        <xdr:cNvCxnSpPr>
          <a:stCxn id="14" idx="2"/>
          <a:endCxn id="15" idx="0"/>
        </xdr:cNvCxnSpPr>
      </xdr:nvCxnSpPr>
      <xdr:spPr>
        <a:xfrm flipH="1">
          <a:off x="3698874" y="1636633"/>
          <a:ext cx="2383" cy="320115"/>
        </a:xfrm>
        <a:prstGeom prst="straightConnector1">
          <a:avLst/>
        </a:prstGeom>
        <a:ln w="1905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227606</xdr:colOff>
      <xdr:row>13</xdr:row>
      <xdr:rowOff>90484</xdr:rowOff>
    </xdr:from>
    <xdr:to>
      <xdr:col>9</xdr:col>
      <xdr:colOff>229988</xdr:colOff>
      <xdr:row>16</xdr:row>
      <xdr:rowOff>38890</xdr:rowOff>
    </xdr:to>
    <xdr:cxnSp macro="">
      <xdr:nvCxnSpPr>
        <xdr:cNvPr id="19" name="Straight Arrow Connector 18">
          <a:extLst>
            <a:ext uri="{FF2B5EF4-FFF2-40B4-BE49-F238E27FC236}">
              <a16:creationId xmlns:a16="http://schemas.microsoft.com/office/drawing/2014/main" id="{EE6CBFD7-238E-43C1-9FB1-948FB44A6B1D}"/>
            </a:ext>
          </a:extLst>
        </xdr:cNvPr>
        <xdr:cNvCxnSpPr>
          <a:stCxn id="15" idx="2"/>
          <a:endCxn id="16" idx="0"/>
        </xdr:cNvCxnSpPr>
      </xdr:nvCxnSpPr>
      <xdr:spPr>
        <a:xfrm flipH="1">
          <a:off x="3694706" y="2666044"/>
          <a:ext cx="2382" cy="497046"/>
        </a:xfrm>
        <a:prstGeom prst="straightConnector1">
          <a:avLst/>
        </a:prstGeom>
        <a:ln w="1905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160734</xdr:colOff>
      <xdr:row>24</xdr:row>
      <xdr:rowOff>8572</xdr:rowOff>
    </xdr:from>
    <xdr:to>
      <xdr:col>11</xdr:col>
      <xdr:colOff>73025</xdr:colOff>
      <xdr:row>24</xdr:row>
      <xdr:rowOff>29764</xdr:rowOff>
    </xdr:to>
    <xdr:cxnSp macro="">
      <xdr:nvCxnSpPr>
        <xdr:cNvPr id="20" name="Connector: Elbow 9">
          <a:extLst>
            <a:ext uri="{FF2B5EF4-FFF2-40B4-BE49-F238E27FC236}">
              <a16:creationId xmlns:a16="http://schemas.microsoft.com/office/drawing/2014/main" id="{5452FBC2-619C-49AF-AD03-9E0189663D31}"/>
            </a:ext>
          </a:extLst>
        </xdr:cNvPr>
        <xdr:cNvCxnSpPr>
          <a:stCxn id="2" idx="3"/>
          <a:endCxn id="11" idx="1"/>
        </xdr:cNvCxnSpPr>
      </xdr:nvCxnSpPr>
      <xdr:spPr>
        <a:xfrm>
          <a:off x="3444954" y="4595812"/>
          <a:ext cx="590471" cy="21192"/>
        </a:xfrm>
        <a:prstGeom prst="straightConnector1">
          <a:avLst/>
        </a:prstGeom>
        <a:ln w="19050">
          <a:headEnd w="med" len="lg"/>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1438275</xdr:colOff>
      <xdr:row>24</xdr:row>
      <xdr:rowOff>28575</xdr:rowOff>
    </xdr:from>
    <xdr:to>
      <xdr:col>11</xdr:col>
      <xdr:colOff>1954213</xdr:colOff>
      <xdr:row>24</xdr:row>
      <xdr:rowOff>28575</xdr:rowOff>
    </xdr:to>
    <xdr:cxnSp macro="">
      <xdr:nvCxnSpPr>
        <xdr:cNvPr id="21" name="Connector: Elbow 9">
          <a:extLst>
            <a:ext uri="{FF2B5EF4-FFF2-40B4-BE49-F238E27FC236}">
              <a16:creationId xmlns:a16="http://schemas.microsoft.com/office/drawing/2014/main" id="{6F3F087D-3016-4396-965C-E6C00829E703}"/>
            </a:ext>
          </a:extLst>
        </xdr:cNvPr>
        <xdr:cNvCxnSpPr>
          <a:endCxn id="3" idx="1"/>
        </xdr:cNvCxnSpPr>
      </xdr:nvCxnSpPr>
      <xdr:spPr>
        <a:xfrm>
          <a:off x="5400675" y="4615815"/>
          <a:ext cx="515938" cy="0"/>
        </a:xfrm>
        <a:prstGeom prst="straightConnector1">
          <a:avLst/>
        </a:prstGeom>
        <a:ln w="19050">
          <a:headEnd w="med" len="lg"/>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173038</xdr:colOff>
      <xdr:row>24</xdr:row>
      <xdr:rowOff>28575</xdr:rowOff>
    </xdr:from>
    <xdr:to>
      <xdr:col>16</xdr:col>
      <xdr:colOff>709616</xdr:colOff>
      <xdr:row>24</xdr:row>
      <xdr:rowOff>44053</xdr:rowOff>
    </xdr:to>
    <xdr:cxnSp macro="">
      <xdr:nvCxnSpPr>
        <xdr:cNvPr id="22" name="Connector: Elbow 9">
          <a:extLst>
            <a:ext uri="{FF2B5EF4-FFF2-40B4-BE49-F238E27FC236}">
              <a16:creationId xmlns:a16="http://schemas.microsoft.com/office/drawing/2014/main" id="{EEC9EA27-8EAA-4F44-8A5D-878808482AAE}"/>
            </a:ext>
          </a:extLst>
        </xdr:cNvPr>
        <xdr:cNvCxnSpPr>
          <a:stCxn id="3" idx="3"/>
          <a:endCxn id="12" idx="1"/>
        </xdr:cNvCxnSpPr>
      </xdr:nvCxnSpPr>
      <xdr:spPr>
        <a:xfrm>
          <a:off x="7175818" y="4615815"/>
          <a:ext cx="536578" cy="15478"/>
        </a:xfrm>
        <a:prstGeom prst="straightConnector1">
          <a:avLst/>
        </a:prstGeom>
        <a:ln w="19050">
          <a:headEnd w="med" len="lg"/>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1646040</xdr:colOff>
      <xdr:row>19</xdr:row>
      <xdr:rowOff>171449</xdr:rowOff>
    </xdr:from>
    <xdr:to>
      <xdr:col>9</xdr:col>
      <xdr:colOff>266701</xdr:colOff>
      <xdr:row>22</xdr:row>
      <xdr:rowOff>38098</xdr:rowOff>
    </xdr:to>
    <xdr:cxnSp macro="">
      <xdr:nvCxnSpPr>
        <xdr:cNvPr id="23" name="Connector: Elbow 22">
          <a:extLst>
            <a:ext uri="{FF2B5EF4-FFF2-40B4-BE49-F238E27FC236}">
              <a16:creationId xmlns:a16="http://schemas.microsoft.com/office/drawing/2014/main" id="{2DE343A7-303F-42AD-B07E-276A8EFFBD6F}"/>
            </a:ext>
          </a:extLst>
        </xdr:cNvPr>
        <xdr:cNvCxnSpPr>
          <a:endCxn id="2" idx="0"/>
        </xdr:cNvCxnSpPr>
      </xdr:nvCxnSpPr>
      <xdr:spPr>
        <a:xfrm rot="10800000" flipV="1">
          <a:off x="2750940" y="3844289"/>
          <a:ext cx="982861" cy="415289"/>
        </a:xfrm>
        <a:prstGeom prst="bentConnector2">
          <a:avLst/>
        </a:prstGeom>
        <a:ln w="19050">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28576</xdr:colOff>
      <xdr:row>1</xdr:row>
      <xdr:rowOff>0</xdr:rowOff>
    </xdr:from>
    <xdr:to>
      <xdr:col>7</xdr:col>
      <xdr:colOff>549088</xdr:colOff>
      <xdr:row>4</xdr:row>
      <xdr:rowOff>28575</xdr:rowOff>
    </xdr:to>
    <xdr:sp macro="" textlink="">
      <xdr:nvSpPr>
        <xdr:cNvPr id="2" name="TextBox 1">
          <a:extLst>
            <a:ext uri="{FF2B5EF4-FFF2-40B4-BE49-F238E27FC236}">
              <a16:creationId xmlns:a16="http://schemas.microsoft.com/office/drawing/2014/main" id="{F47179D9-4624-45AA-A6FB-F1CE4E7F1E16}"/>
            </a:ext>
          </a:extLst>
        </xdr:cNvPr>
        <xdr:cNvSpPr txBox="1"/>
      </xdr:nvSpPr>
      <xdr:spPr>
        <a:xfrm>
          <a:off x="28576" y="403412"/>
          <a:ext cx="11748806" cy="521634"/>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ysClr val="windowText" lastClr="000000"/>
              </a:solidFill>
            </a:rPr>
            <a:t>Key</a:t>
          </a:r>
          <a:r>
            <a:rPr lang="en-GB" sz="1100" baseline="0">
              <a:solidFill>
                <a:sysClr val="windowText" lastClr="000000"/>
              </a:solidFill>
            </a:rPr>
            <a:t> input data is the cost and benefits of schemes submitted in business plan table CWW22. The data on this sheet is from companies' orginal submissions from autumn/winter 2023. </a:t>
          </a:r>
          <a:endParaRPr lang="en-GB" sz="1100">
            <a:solidFill>
              <a:sysClr val="windowText" lastClr="00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114300</xdr:colOff>
      <xdr:row>1</xdr:row>
      <xdr:rowOff>65722</xdr:rowOff>
    </xdr:from>
    <xdr:to>
      <xdr:col>8</xdr:col>
      <xdr:colOff>588962</xdr:colOff>
      <xdr:row>5</xdr:row>
      <xdr:rowOff>95250</xdr:rowOff>
    </xdr:to>
    <xdr:sp macro="" textlink="">
      <xdr:nvSpPr>
        <xdr:cNvPr id="3" name="TextBox 2">
          <a:extLst>
            <a:ext uri="{FF2B5EF4-FFF2-40B4-BE49-F238E27FC236}">
              <a16:creationId xmlns:a16="http://schemas.microsoft.com/office/drawing/2014/main" id="{E4460B16-1F87-4DAA-A38F-11A4C286FBDD}"/>
            </a:ext>
          </a:extLst>
        </xdr:cNvPr>
        <xdr:cNvSpPr txBox="1"/>
      </xdr:nvSpPr>
      <xdr:spPr>
        <a:xfrm>
          <a:off x="114300" y="294322"/>
          <a:ext cx="9209087" cy="715328"/>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This</a:t>
          </a:r>
          <a:r>
            <a:rPr lang="en-GB" sz="1100" baseline="0"/>
            <a:t> data is taken from business plan table CWW22 submitted as part of company representations on Draft Determinations submitted in August/September 2024. Schemes that were not resubmitted are presented in strike-through and indicated in column B. Where data has changed due to a query response, this is indicated in column U.  </a:t>
          </a:r>
          <a:endParaRPr lang="en-GB"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uthor" refreshedDate="45595.431333217595" createdVersion="8" refreshedVersion="8" minRefreshableVersion="3" recordCount="91" xr:uid="{EFE5F800-2A19-4FAE-8280-1E9522FF9C21}">
  <cacheSource type="worksheet">
    <worksheetSource ref="B4:U95" sheet="Data Final"/>
  </cacheSource>
  <cacheFields count="20">
    <cacheField name="No." numFmtId="0">
      <sharedItems containsSemiMixedTypes="0" containsString="0" containsNumber="1" containsInteger="1" minValue="1" maxValue="91"/>
    </cacheField>
    <cacheField name="Company" numFmtId="0">
      <sharedItems count="9">
        <s v="ANH"/>
        <s v="HDD"/>
        <s v="SVE"/>
        <s v="TMS"/>
        <s v="NWT"/>
        <s v="WSH"/>
        <s v="WSX"/>
        <s v="YKY"/>
        <s v="UUW" u="1"/>
      </sharedItems>
    </cacheField>
    <cacheField name="Scheme ID" numFmtId="0">
      <sharedItems/>
    </cacheField>
    <cacheField name="Scheme name" numFmtId="0">
      <sharedItems/>
    </cacheField>
    <cacheField name="Selected or Feasible" numFmtId="0">
      <sharedItems count="2">
        <s v="Selected"/>
        <s v="Feasible"/>
      </sharedItems>
    </cacheField>
    <cacheField name="Totex 2025-26" numFmtId="170">
      <sharedItems containsSemiMixedTypes="0" containsString="0" containsNumber="1" minValue="0" maxValue="27.220433534481948"/>
    </cacheField>
    <cacheField name="Totex 2026-27" numFmtId="170">
      <sharedItems containsSemiMixedTypes="0" containsString="0" containsNumber="1" minValue="-1.18337458116" maxValue="28.561"/>
    </cacheField>
    <cacheField name="Totex 2027-28" numFmtId="170">
      <sharedItems containsSemiMixedTypes="0" containsString="0" containsNumber="1" minValue="-2.1179999999999999" maxValue="33.179000000000002"/>
    </cacheField>
    <cacheField name="Totex 2028-29" numFmtId="170">
      <sharedItems containsSemiMixedTypes="0" containsString="0" containsNumber="1" minValue="-1.1952379104399999" maxValue="31.771999999999998"/>
    </cacheField>
    <cacheField name="Totex 2029-30" numFmtId="170">
      <sharedItems containsSemiMixedTypes="0" containsString="0" containsNumber="1" minValue="-2.2168982727194257" maxValue="35.770000000000003"/>
    </cacheField>
    <cacheField name="AMP8 totex (£m, 2025-30)" numFmtId="170">
      <sharedItems containsSemiMixedTypes="0" containsString="0" containsNumber="1" minValue="-3.6899498591173501" maxValue="104.11099999999999"/>
    </cacheField>
    <cacheField name="Carbon benefits (cumulated) 2025-26" numFmtId="170">
      <sharedItems containsSemiMixedTypes="0" containsString="0" containsNumber="1" minValue="-10045" maxValue="0"/>
    </cacheField>
    <cacheField name="Carbon benefits (cumulated) 2026-27" numFmtId="170">
      <sharedItems containsSemiMixedTypes="0" containsString="0" containsNumber="1" minValue="-13831.5" maxValue="0"/>
    </cacheField>
    <cacheField name="Carbon benefits (cumulated) 2027-28" numFmtId="170">
      <sharedItems containsSemiMixedTypes="0" containsString="0" containsNumber="1" minValue="-19300" maxValue="0"/>
    </cacheField>
    <cacheField name="Carbon benefits (cumulated) 2028-29" numFmtId="170">
      <sharedItems containsSemiMixedTypes="0" containsString="0" containsNumber="1" minValue="-37623.123" maxValue="0"/>
    </cacheField>
    <cacheField name="Carbon benefits (cumulated) 2029-30" numFmtId="170">
      <sharedItems containsSemiMixedTypes="0" containsString="0" containsNumber="1" minValue="-74239.11" maxValue="0"/>
    </cacheField>
    <cacheField name="Scheme benefits (tCO2e cumulative, 2029-30)" numFmtId="170">
      <sharedItems containsSemiMixedTypes="0" containsString="0" containsNumber="1" minValue="-74239.11" maxValue="0"/>
    </cacheField>
    <cacheField name="Unit cost over AMP8 (000£/tCO2e)" numFmtId="4">
      <sharedItems containsMixedTypes="1" containsNumber="1" minValue="7.9659024103468548E-2" maxValue="173.89454943396228"/>
    </cacheField>
    <cacheField name="Unit cost over AMP8 (£/tCO2e)" numFmtId="4">
      <sharedItems containsMixedTypes="1" containsNumber="1" minValue="79.659024103468553" maxValue="173894.5494339623"/>
    </cacheField>
    <cacheField name="Final Decision" numFmtId="0">
      <sharedItems containsMixedTypes="1" containsNumber="1" containsInteger="1" minValue="0" maxValue="0" count="3">
        <s v="Pass"/>
        <s v="Fail"/>
        <n v="0"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1">
  <r>
    <n v="1"/>
    <x v="0"/>
    <s v="CWW22.1"/>
    <s v="Cotton Valley STC - Centrate quality"/>
    <x v="0"/>
    <n v="0"/>
    <n v="0.48864571000000001"/>
    <n v="3.4842513300000002"/>
    <n v="6.1259999799999996"/>
    <n v="4.5286168399999998"/>
    <n v="14.627513860000001"/>
    <n v="0"/>
    <n v="0"/>
    <n v="0"/>
    <n v="0"/>
    <n v="-287.5"/>
    <n v="-287.5"/>
    <n v="50.87830907826087"/>
    <n v="50878.309078260871"/>
    <x v="0"/>
  </r>
  <r>
    <n v="2"/>
    <x v="0"/>
    <s v="CWW22.2"/>
    <s v="Cotton Valley STC gas to grid"/>
    <x v="0"/>
    <n v="0"/>
    <n v="0"/>
    <n v="0"/>
    <n v="0"/>
    <n v="0"/>
    <n v="0"/>
    <n v="0"/>
    <n v="0"/>
    <n v="0"/>
    <n v="0"/>
    <n v="0"/>
    <n v="0"/>
    <s v="-"/>
    <s v="-"/>
    <x v="1"/>
  </r>
  <r>
    <n v="3"/>
    <x v="0"/>
    <s v="CWW22.3"/>
    <s v="Great Billing STC gas to grid"/>
    <x v="0"/>
    <n v="0"/>
    <n v="0"/>
    <n v="0"/>
    <n v="0"/>
    <n v="0"/>
    <n v="0"/>
    <n v="0"/>
    <n v="0"/>
    <n v="0"/>
    <n v="0"/>
    <n v="0"/>
    <n v="0"/>
    <s v="-"/>
    <s v="-"/>
    <x v="1"/>
  </r>
  <r>
    <n v="4"/>
    <x v="0"/>
    <s v="CWW22.4"/>
    <s v="Cotton Valley STC Fugitive emissions CH4"/>
    <x v="0"/>
    <n v="0"/>
    <n v="0"/>
    <n v="0"/>
    <n v="0"/>
    <n v="0"/>
    <n v="0"/>
    <n v="0"/>
    <n v="0"/>
    <n v="0"/>
    <n v="0"/>
    <n v="0"/>
    <n v="0"/>
    <s v="-"/>
    <s v="-"/>
    <x v="1"/>
  </r>
  <r>
    <n v="5"/>
    <x v="0"/>
    <s v="CWW22.5"/>
    <s v="Whitlingham STC Gas to Grid (AMP8)"/>
    <x v="0"/>
    <n v="0"/>
    <n v="0"/>
    <n v="0"/>
    <n v="0"/>
    <n v="0"/>
    <n v="0"/>
    <n v="0"/>
    <n v="0"/>
    <n v="0"/>
    <n v="0"/>
    <n v="0"/>
    <n v="0"/>
    <s v="-"/>
    <s v="-"/>
    <x v="1"/>
  </r>
  <r>
    <n v="6"/>
    <x v="0"/>
    <s v="CWW22.6"/>
    <s v="Great Billing STC Fugitive emissions CH4"/>
    <x v="0"/>
    <n v="0"/>
    <n v="0"/>
    <n v="0"/>
    <n v="0"/>
    <n v="0"/>
    <n v="0"/>
    <n v="0"/>
    <n v="0"/>
    <n v="0"/>
    <n v="0"/>
    <n v="0"/>
    <n v="0"/>
    <s v="-"/>
    <s v="-"/>
    <x v="1"/>
  </r>
  <r>
    <n v="7"/>
    <x v="0"/>
    <s v="CWW22.7"/>
    <s v="Whitlingham STC Fugitive emissions CH4"/>
    <x v="0"/>
    <n v="0"/>
    <n v="0"/>
    <n v="0"/>
    <n v="0"/>
    <n v="0"/>
    <n v="0"/>
    <n v="0"/>
    <n v="0"/>
    <n v="0"/>
    <n v="0"/>
    <n v="0"/>
    <n v="0"/>
    <s v="-"/>
    <s v="-"/>
    <x v="1"/>
  </r>
  <r>
    <n v="8"/>
    <x v="0"/>
    <s v="CWW22.8"/>
    <s v="Cliff Quay STC Fugitive Emissions CH4"/>
    <x v="0"/>
    <n v="0"/>
    <n v="0"/>
    <n v="0"/>
    <n v="0"/>
    <n v="0"/>
    <n v="0"/>
    <n v="0"/>
    <n v="0"/>
    <n v="0"/>
    <n v="0"/>
    <n v="0"/>
    <n v="0"/>
    <s v="-"/>
    <s v="-"/>
    <x v="1"/>
  </r>
  <r>
    <n v="9"/>
    <x v="0"/>
    <s v="CWW22.9"/>
    <s v="Pyewipe STC Fugitive emissions CH4"/>
    <x v="0"/>
    <n v="0"/>
    <n v="0"/>
    <n v="0"/>
    <n v="0"/>
    <n v="0"/>
    <n v="0"/>
    <n v="0"/>
    <n v="0"/>
    <n v="0"/>
    <n v="0"/>
    <n v="0"/>
    <n v="0"/>
    <s v="-"/>
    <s v="-"/>
    <x v="1"/>
  </r>
  <r>
    <n v="10"/>
    <x v="0"/>
    <s v="CWW22.10"/>
    <s v="Colchester STC Fugitive emissions CH4"/>
    <x v="0"/>
    <n v="0"/>
    <n v="0"/>
    <n v="0"/>
    <n v="0"/>
    <n v="0"/>
    <n v="0"/>
    <n v="0"/>
    <n v="0"/>
    <n v="0"/>
    <n v="0"/>
    <n v="0"/>
    <n v="0"/>
    <s v="-"/>
    <s v="-"/>
    <x v="1"/>
  </r>
  <r>
    <n v="11"/>
    <x v="0"/>
    <s v="CWW22.11"/>
    <s v="Basildon STC Fugitive emissions CH4"/>
    <x v="0"/>
    <n v="0"/>
    <n v="0"/>
    <n v="0"/>
    <n v="0"/>
    <n v="0"/>
    <n v="0"/>
    <n v="0"/>
    <n v="0"/>
    <n v="0"/>
    <n v="0"/>
    <n v="0"/>
    <n v="0"/>
    <s v="-"/>
    <s v="-"/>
    <x v="1"/>
  </r>
  <r>
    <n v="12"/>
    <x v="0"/>
    <s v="CWW22.12"/>
    <s v="Kings Lynn STC Fugitive emissions CH4"/>
    <x v="0"/>
    <n v="0"/>
    <n v="0"/>
    <n v="0"/>
    <n v="0"/>
    <n v="0"/>
    <n v="0"/>
    <n v="0"/>
    <n v="0"/>
    <n v="0"/>
    <n v="0"/>
    <n v="0"/>
    <n v="0"/>
    <s v="-"/>
    <s v="-"/>
    <x v="1"/>
  </r>
  <r>
    <n v="13"/>
    <x v="0"/>
    <s v="CWW22.13"/>
    <s v="Cotton Valley WRC Fugitive emissions CH4"/>
    <x v="0"/>
    <n v="0"/>
    <n v="0"/>
    <n v="0"/>
    <n v="0"/>
    <n v="0"/>
    <n v="0"/>
    <n v="0"/>
    <n v="0"/>
    <n v="0"/>
    <n v="0"/>
    <n v="0"/>
    <n v="0"/>
    <s v="-"/>
    <s v="-"/>
    <x v="1"/>
  </r>
  <r>
    <n v="14"/>
    <x v="0"/>
    <s v="CWW22.14"/>
    <s v="Basildon STC Fugitive emissions N2O"/>
    <x v="0"/>
    <n v="0"/>
    <n v="0"/>
    <n v="0.30472495999999999"/>
    <n v="0.71522651999999998"/>
    <n v="0.53552147999999999"/>
    <n v="1.5554729599999999"/>
    <n v="0"/>
    <n v="0"/>
    <n v="0"/>
    <n v="0"/>
    <n v="-174"/>
    <n v="-174"/>
    <n v="8.9394997701149421"/>
    <n v="8939.4997701149423"/>
    <x v="0"/>
  </r>
  <r>
    <n v="15"/>
    <x v="0"/>
    <s v="CWW22.15"/>
    <s v="Colchester STC Fugitive emissions N2O"/>
    <x v="0"/>
    <n v="0.28658003999999998"/>
    <n v="0.57316020000000001"/>
    <n v="0.58069740000000003"/>
    <n v="1.008351E-2"/>
    <n v="2.0608979999999999E-2"/>
    <n v="1.4711301300000001"/>
    <n v="0"/>
    <n v="0"/>
    <n v="-116"/>
    <n v="-348"/>
    <n v="-580"/>
    <n v="-580"/>
    <n v="2.5364312586206901"/>
    <n v="2536.4312586206902"/>
    <x v="0"/>
  </r>
  <r>
    <n v="16"/>
    <x v="0"/>
    <s v="CWW22.16"/>
    <s v="Cliff Quay STC Fugitive emissions N2O"/>
    <x v="0"/>
    <n v="0"/>
    <n v="0"/>
    <n v="0.31847303999999999"/>
    <n v="0.63694607999999997"/>
    <n v="0.64461375999999992"/>
    <n v="1.6000328799999999"/>
    <n v="0"/>
    <n v="0"/>
    <n v="0"/>
    <n v="0"/>
    <n v="-273"/>
    <n v="-273"/>
    <n v="5.8609263003662999"/>
    <n v="5860.9263003663"/>
    <x v="0"/>
  </r>
  <r>
    <n v="17"/>
    <x v="0"/>
    <s v="CWW22.17"/>
    <s v="Whitlingham STC Fugitive Emissions N2O"/>
    <x v="0"/>
    <n v="0"/>
    <n v="0"/>
    <n v="0.13845743999999999"/>
    <n v="0.27691487999999997"/>
    <n v="0.28578889999999996"/>
    <n v="0.70116121999999992"/>
    <n v="0"/>
    <n v="0"/>
    <n v="0"/>
    <n v="0"/>
    <n v="-215"/>
    <n v="-215"/>
    <n v="3.2612149767441858"/>
    <n v="3261.2149767441856"/>
    <x v="1"/>
  </r>
  <r>
    <n v="18"/>
    <x v="0"/>
    <s v="CWW22.18"/>
    <s v="Cotton Valley WRC Fugitive emissions N2O"/>
    <x v="0"/>
    <n v="0.34026575999999997"/>
    <n v="0.68053151999999995"/>
    <n v="0.68053151999999995"/>
    <n v="0"/>
    <n v="0"/>
    <n v="1.7013287999999998"/>
    <n v="0"/>
    <n v="0"/>
    <n v="-35.417000000000002"/>
    <n v="-460.41699999999997"/>
    <n v="-885.41700000000003"/>
    <n v="-885.41700000000003"/>
    <n v="1.9215000389646908"/>
    <n v="1921.5000389646907"/>
    <x v="0"/>
  </r>
  <r>
    <n v="19"/>
    <x v="0"/>
    <s v="CWW22.19"/>
    <s v="Great Billing WRC Fugitive Emissions N2O"/>
    <x v="0"/>
    <n v="0"/>
    <n v="0.41338511999999999"/>
    <n v="0.82677012000000005"/>
    <n v="0.82691539999999997"/>
    <n v="2.7399999999999999E-4"/>
    <n v="2.06734464"/>
    <n v="0"/>
    <n v="0"/>
    <n v="0"/>
    <n v="-34.65"/>
    <n v="-450.45"/>
    <n v="-450.45"/>
    <n v="4.5895096903096899"/>
    <n v="4589.5096903096901"/>
    <x v="0"/>
  </r>
  <r>
    <n v="20"/>
    <x v="0"/>
    <s v="CWW22.20"/>
    <s v="Basildon WRC Fugitive Emissions N2O"/>
    <x v="0"/>
    <n v="0"/>
    <n v="0.12177851000000001"/>
    <n v="0.49044244999999997"/>
    <n v="0.74134305"/>
    <n v="0.40748807999999997"/>
    <n v="1.76105209"/>
    <n v="0"/>
    <n v="0"/>
    <n v="0"/>
    <n v="-42.85"/>
    <n v="-214.25"/>
    <n v="-214.25"/>
    <n v="8.2196130221703605"/>
    <n v="8219.6130221703606"/>
    <x v="0"/>
  </r>
  <r>
    <n v="21"/>
    <x v="0"/>
    <s v="CWW22.21"/>
    <s v="Bedford WRC Fugitive Emissions N2O"/>
    <x v="0"/>
    <n v="0"/>
    <n v="3.7420139999999998E-2"/>
    <n v="0.18710070000000001"/>
    <n v="0.29937503999999998"/>
    <n v="0.22459044"/>
    <n v="0.74848632000000004"/>
    <n v="0"/>
    <n v="0"/>
    <n v="0"/>
    <n v="-63.05"/>
    <n v="-315.25"/>
    <n v="-315.25"/>
    <n v="2.3742627121332278"/>
    <n v="2374.262712133228"/>
    <x v="0"/>
  </r>
  <r>
    <n v="22"/>
    <x v="0"/>
    <s v="CWW22.22"/>
    <s v="Kings Lynn WRC Fugitive Emissions N2O"/>
    <x v="0"/>
    <n v="0.19038852000000001"/>
    <n v="0.38077715999999989"/>
    <n v="0.38077715999999989"/>
    <n v="0"/>
    <n v="0"/>
    <n v="0.95194283999999985"/>
    <n v="0"/>
    <n v="0"/>
    <n v="-44.3"/>
    <n v="-132.9"/>
    <n v="-221.5"/>
    <n v="-221.5"/>
    <n v="4.2977103386004503"/>
    <n v="4297.7103386004501"/>
    <x v="0"/>
  </r>
  <r>
    <n v="23"/>
    <x v="0"/>
    <s v="CWW22.23"/>
    <s v="Newton Marsh WRC Fugitive Emissions N2O"/>
    <x v="0"/>
    <n v="0"/>
    <n v="0"/>
    <n v="8.9360519999999999E-2"/>
    <n v="0.17872104"/>
    <n v="0.17872104"/>
    <n v="0.44680259999999999"/>
    <n v="0"/>
    <n v="0"/>
    <n v="0"/>
    <n v="0"/>
    <n v="-72.5"/>
    <n v="-72.5"/>
    <n v="6.1627944827586205"/>
    <n v="6162.7944827586207"/>
    <x v="0"/>
  </r>
  <r>
    <n v="24"/>
    <x v="0"/>
    <s v="CWW22.24"/>
    <s v="Broadholme WRC Fugitive Emissions N2O"/>
    <x v="0"/>
    <n v="0.16083831000000001"/>
    <n v="0.28267660999999999"/>
    <n v="0.20442318000000001"/>
    <n v="0"/>
    <n v="0"/>
    <n v="0.64793810000000007"/>
    <n v="0"/>
    <n v="0"/>
    <n v="-10.407999999999999"/>
    <n v="-135.30799999999999"/>
    <n v="-260.20800000000003"/>
    <n v="-260.20800000000003"/>
    <n v="2.4900775533419419"/>
    <n v="2490.0775533419419"/>
    <x v="0"/>
  </r>
  <r>
    <n v="25"/>
    <x v="0"/>
    <s v="CWW22.25"/>
    <s v="Letchworth WRC Fugitive emissions N2O"/>
    <x v="0"/>
    <n v="0"/>
    <n v="0.88885638"/>
    <n v="2.5194432500000001"/>
    <n v="4.5860207000000006"/>
    <n v="3.3527389800000003"/>
    <n v="11.347059310000001"/>
    <n v="0"/>
    <n v="0"/>
    <n v="0"/>
    <n v="0"/>
    <n v="-127.6"/>
    <n v="-127.6"/>
    <n v="88.926797100313493"/>
    <n v="88926.797100313488"/>
    <x v="0"/>
  </r>
  <r>
    <n v="26"/>
    <x v="0"/>
    <s v="CWW22.26"/>
    <s v="Newmarket WRC Fugitive Emissions N2O"/>
    <x v="0"/>
    <n v="0"/>
    <n v="0"/>
    <n v="0.91947551999999999"/>
    <n v="1.8389514"/>
    <n v="1.84977864"/>
    <n v="4.60820556"/>
    <n v="0"/>
    <n v="0"/>
    <n v="0"/>
    <n v="0"/>
    <n v="-26.5"/>
    <n v="-26.5"/>
    <n v="173.89454943396228"/>
    <n v="173894.5494339623"/>
    <x v="0"/>
  </r>
  <r>
    <n v="27"/>
    <x v="0"/>
    <s v="CWW22.27"/>
    <s v="Hitchin WRC Fugitive emissions N2O"/>
    <x v="0"/>
    <n v="0"/>
    <n v="5.2293239999999998E-2"/>
    <n v="0.209173"/>
    <n v="0.31375955999999999"/>
    <n v="0.20917304"/>
    <n v="0.78439883999999993"/>
    <n v="0"/>
    <n v="0"/>
    <n v="0"/>
    <n v="-12.675000000000001"/>
    <n v="-63.375"/>
    <n v="-32.950000000000003"/>
    <n v="23.805731107738996"/>
    <n v="23805.731107738997"/>
    <x v="0"/>
  </r>
  <r>
    <n v="28"/>
    <x v="0"/>
    <s v="CWW22.28"/>
    <s v="Dunstable WRC Fugitive Emissions N2O"/>
    <x v="0"/>
    <n v="0"/>
    <n v="0.95962169999999991"/>
    <n v="2.7200259999999998"/>
    <n v="4.9511316900000004"/>
    <n v="3.6432040100000003"/>
    <n v="12.273983399999999"/>
    <n v="0"/>
    <n v="0"/>
    <n v="0"/>
    <n v="0"/>
    <n v="-75.3"/>
    <n v="-75.3"/>
    <n v="163.00110756972111"/>
    <n v="163001.10756972112"/>
    <x v="0"/>
  </r>
  <r>
    <n v="29"/>
    <x v="0"/>
    <s v="CWW22.29"/>
    <s v="Flitwick WRC Fugitive Emissions N2O"/>
    <x v="0"/>
    <n v="0.52737097999999993"/>
    <n v="1.4681602899999999"/>
    <n v="2.5718806499999998"/>
    <n v="1.75622224"/>
    <n v="9.7275340000000002E-2"/>
    <n v="6.4209094999999996"/>
    <n v="0"/>
    <n v="0"/>
    <n v="-3.532"/>
    <n v="-51.213999999999999"/>
    <n v="-139.51400000000001"/>
    <n v="-139.51400000000001"/>
    <n v="46.023406253135882"/>
    <n v="46023.40625313588"/>
    <x v="0"/>
  </r>
  <r>
    <n v="30"/>
    <x v="0"/>
    <s v="CWW22.30"/>
    <s v="Great Billing STC Liquor Ammonia"/>
    <x v="0"/>
    <n v="0"/>
    <n v="0"/>
    <n v="0"/>
    <n v="0"/>
    <n v="0"/>
    <n v="0"/>
    <n v="0"/>
    <n v="0"/>
    <n v="0"/>
    <n v="0"/>
    <n v="0"/>
    <n v="0"/>
    <s v="-"/>
    <s v="-"/>
    <x v="1"/>
  </r>
  <r>
    <n v="31"/>
    <x v="0"/>
    <s v="CWW22.31"/>
    <s v="Logistics Fleet CO2 emissions 2025-26"/>
    <x v="0"/>
    <n v="0"/>
    <n v="0"/>
    <n v="0"/>
    <n v="0"/>
    <n v="0"/>
    <n v="0"/>
    <n v="0"/>
    <n v="0"/>
    <n v="0"/>
    <n v="0"/>
    <n v="0"/>
    <n v="0"/>
    <s v="-"/>
    <s v="-"/>
    <x v="1"/>
  </r>
  <r>
    <n v="32"/>
    <x v="0"/>
    <s v="CWW22.32"/>
    <s v="Logistics fleet CO2 emissions 2026-27"/>
    <x v="0"/>
    <n v="0"/>
    <n v="0"/>
    <n v="0"/>
    <n v="0"/>
    <n v="0"/>
    <n v="0"/>
    <n v="0"/>
    <n v="0"/>
    <n v="0"/>
    <n v="0"/>
    <n v="0"/>
    <n v="0"/>
    <s v="-"/>
    <s v="-"/>
    <x v="1"/>
  </r>
  <r>
    <n v="33"/>
    <x v="0"/>
    <s v="CWW22.33"/>
    <s v="Logistics fleet CO2 emissions 2027-28"/>
    <x v="0"/>
    <n v="0"/>
    <n v="0"/>
    <n v="0"/>
    <n v="0"/>
    <n v="0"/>
    <n v="0"/>
    <n v="0"/>
    <n v="0"/>
    <n v="0"/>
    <n v="0"/>
    <n v="0"/>
    <n v="0"/>
    <s v="-"/>
    <s v="-"/>
    <x v="1"/>
  </r>
  <r>
    <n v="34"/>
    <x v="0"/>
    <s v="CWW22.34"/>
    <s v="Logistics fleet CO2 emissions 2028-29"/>
    <x v="0"/>
    <n v="0"/>
    <n v="0"/>
    <n v="0"/>
    <n v="0"/>
    <n v="0"/>
    <n v="0"/>
    <n v="0"/>
    <n v="0"/>
    <n v="0"/>
    <n v="0"/>
    <n v="0"/>
    <n v="0"/>
    <s v="-"/>
    <s v="-"/>
    <x v="1"/>
  </r>
  <r>
    <n v="35"/>
    <x v="0"/>
    <s v="CWW22.35"/>
    <s v="Logistics fleet CO2 emissions 2029-30"/>
    <x v="0"/>
    <n v="0"/>
    <n v="0"/>
    <n v="0"/>
    <n v="0"/>
    <n v="0"/>
    <n v="0"/>
    <n v="0"/>
    <n v="0"/>
    <n v="0"/>
    <n v="0"/>
    <n v="0"/>
    <n v="0"/>
    <s v="-"/>
    <s v="-"/>
    <x v="1"/>
  </r>
  <r>
    <n v="36"/>
    <x v="0"/>
    <s v="CWW22.36"/>
    <s v="Huntingdon WRC Fugitive Emissions N2O"/>
    <x v="0"/>
    <n v="0"/>
    <n v="0"/>
    <n v="0"/>
    <n v="0.17375640000000001"/>
    <n v="0.35927052000000004"/>
    <n v="0.53302692000000007"/>
    <n v="0"/>
    <n v="0"/>
    <n v="0"/>
    <n v="0"/>
    <n v="-60.2"/>
    <n v="-60.2"/>
    <n v="8.8542677740863791"/>
    <n v="8854.2677740863783"/>
    <x v="0"/>
  </r>
  <r>
    <n v="37"/>
    <x v="0"/>
    <s v="CWW22.37"/>
    <s v="AMP8 Small Scale Solar Delivery WR"/>
    <x v="1"/>
    <n v="0"/>
    <n v="0"/>
    <n v="0"/>
    <n v="0"/>
    <n v="0"/>
    <n v="0"/>
    <n v="0"/>
    <n v="0"/>
    <n v="0"/>
    <n v="0"/>
    <n v="0"/>
    <n v="0"/>
    <s v="-"/>
    <s v="-"/>
    <x v="1"/>
  </r>
  <r>
    <n v="38"/>
    <x v="0"/>
    <s v="CWW22.38"/>
    <s v="Basildon STC Gas to Grid"/>
    <x v="1"/>
    <n v="0"/>
    <n v="0"/>
    <n v="0"/>
    <n v="0"/>
    <n v="0"/>
    <n v="0"/>
    <n v="0"/>
    <n v="0"/>
    <n v="0"/>
    <n v="0"/>
    <n v="0"/>
    <n v="0"/>
    <s v="-"/>
    <s v="-"/>
    <x v="1"/>
  </r>
  <r>
    <n v="39"/>
    <x v="0"/>
    <s v="CWW22.39"/>
    <s v="Colchester STC Gas to Grid"/>
    <x v="1"/>
    <n v="0"/>
    <n v="0"/>
    <n v="0"/>
    <n v="0"/>
    <n v="0"/>
    <n v="0"/>
    <n v="0"/>
    <n v="0"/>
    <n v="0"/>
    <n v="0"/>
    <n v="0"/>
    <n v="0"/>
    <s v="-"/>
    <s v="-"/>
    <x v="1"/>
  </r>
  <r>
    <n v="40"/>
    <x v="0"/>
    <s v="CWW22.40"/>
    <s v="Ipswich Cliff Quay STC Gas to Grid"/>
    <x v="1"/>
    <n v="0"/>
    <n v="0"/>
    <n v="0"/>
    <n v="0"/>
    <n v="0"/>
    <n v="0"/>
    <n v="0"/>
    <n v="0"/>
    <n v="0"/>
    <n v="0"/>
    <n v="0"/>
    <n v="0"/>
    <s v="-"/>
    <s v="-"/>
    <x v="1"/>
  </r>
  <r>
    <n v="41"/>
    <x v="0"/>
    <s v="CWW22.41"/>
    <s v="Pyewipe STC Gas to Grid"/>
    <x v="1"/>
    <n v="0"/>
    <n v="0"/>
    <n v="0"/>
    <n v="0"/>
    <n v="0"/>
    <n v="0"/>
    <n v="0"/>
    <n v="0"/>
    <n v="0"/>
    <n v="0"/>
    <n v="0"/>
    <n v="0"/>
    <s v="-"/>
    <s v="-"/>
    <x v="1"/>
  </r>
  <r>
    <n v="42"/>
    <x v="0"/>
    <s v="CWW22.42"/>
    <s v="Kings Lynn STC gas to grid"/>
    <x v="1"/>
    <n v="0"/>
    <n v="0"/>
    <n v="0"/>
    <n v="0"/>
    <n v="0"/>
    <n v="0"/>
    <n v="0"/>
    <n v="0"/>
    <n v="0"/>
    <n v="0"/>
    <n v="0"/>
    <n v="0"/>
    <s v="-"/>
    <s v="-"/>
    <x v="1"/>
  </r>
  <r>
    <n v="43"/>
    <x v="0"/>
    <s v="CWW22.43"/>
    <s v="Whitlingham WRC Fugitive Emissions N2O"/>
    <x v="1"/>
    <n v="0"/>
    <n v="0"/>
    <n v="0"/>
    <n v="0"/>
    <n v="0"/>
    <n v="0"/>
    <n v="0"/>
    <n v="0"/>
    <n v="0"/>
    <n v="0"/>
    <n v="0"/>
    <n v="0"/>
    <s v="-"/>
    <s v="-"/>
    <x v="1"/>
  </r>
  <r>
    <n v="44"/>
    <x v="0"/>
    <s v="CWW22.44"/>
    <s v="Colchester WRC Fugitive Emissions N2O"/>
    <x v="1"/>
    <n v="0"/>
    <n v="0"/>
    <n v="0"/>
    <n v="0"/>
    <n v="0"/>
    <n v="0"/>
    <n v="0"/>
    <n v="0"/>
    <n v="0"/>
    <n v="0"/>
    <n v="0"/>
    <n v="0"/>
    <s v="-"/>
    <s v="-"/>
    <x v="1"/>
  </r>
  <r>
    <n v="45"/>
    <x v="0"/>
    <s v="CWW22.45"/>
    <s v="Colchester WRC Fugitive Emissions N2O"/>
    <x v="1"/>
    <n v="0.93234518"/>
    <n v="2.6427113200000001"/>
    <n v="4.8103995800000003"/>
    <n v="3.5310221199999998"/>
    <n v="4.1357400000000002E-2"/>
    <n v="11.958"/>
    <n v="0"/>
    <n v="0"/>
    <n v="-264.7"/>
    <n v="-22.058"/>
    <n v="-286.75799999999998"/>
    <n v="-286.75799999999998"/>
    <n v="41.700667461762187"/>
    <n v="41700.66746176219"/>
    <x v="0"/>
  </r>
  <r>
    <n v="46"/>
    <x v="1"/>
    <s v="CWW22.1"/>
    <s v="Process Emissions Reduction"/>
    <x v="0"/>
    <n v="0.49147254000000001"/>
    <n v="0.29561315999999999"/>
    <n v="2.5488091689999999E-2"/>
    <n v="2.5488091689999999E-2"/>
    <n v="2.5488091689999999E-2"/>
    <n v="0.86354997506999998"/>
    <n v="0"/>
    <n v="0"/>
    <n v="-137.13"/>
    <n v="-274.26501760000002"/>
    <n v="-411.3975264"/>
    <n v="-411.39800000000002"/>
    <n v="2.0990621613862972"/>
    <n v="2099.0621613862972"/>
    <x v="0"/>
  </r>
  <r>
    <n v="47"/>
    <x v="1"/>
    <s v="CWW22.2"/>
    <s v="Heat Decarbonisation"/>
    <x v="0"/>
    <n v="0"/>
    <n v="0"/>
    <n v="0"/>
    <n v="0"/>
    <n v="0"/>
    <n v="0"/>
    <n v="0"/>
    <n v="0"/>
    <n v="0"/>
    <n v="0"/>
    <n v="0"/>
    <n v="0"/>
    <s v="-"/>
    <s v="-"/>
    <x v="1"/>
  </r>
  <r>
    <n v="48"/>
    <x v="2"/>
    <s v="NZ#1"/>
    <s v="Digital Twin"/>
    <x v="0"/>
    <n v="12.786"/>
    <n v="25.571000000000002"/>
    <n v="-2.1179999999999999"/>
    <n v="8.5509999999999984"/>
    <n v="8.5509999999999984"/>
    <n v="53.341000000000001"/>
    <n v="0"/>
    <n v="0"/>
    <n v="-1400"/>
    <n v="-4300"/>
    <n v="-8600"/>
    <n v="-8600"/>
    <n v="6.2024418604651164"/>
    <n v="6202.4418604651164"/>
    <x v="0"/>
  </r>
  <r>
    <n v="49"/>
    <x v="2"/>
    <s v="NZ#2"/>
    <s v="Cover &amp; Treat"/>
    <x v="0"/>
    <n v="18.579000000000001"/>
    <n v="18.579000000000001"/>
    <n v="18.579000000000001"/>
    <n v="18.579000000000001"/>
    <n v="18.579000000000001"/>
    <n v="92.89500000000001"/>
    <n v="0"/>
    <n v="0"/>
    <n v="-7607.71"/>
    <n v="-23251.86"/>
    <n v="-74239.11"/>
    <n v="-74239.11"/>
    <n v="1.2512946343241456"/>
    <n v="1251.2946343241456"/>
    <x v="0"/>
  </r>
  <r>
    <n v="50"/>
    <x v="2"/>
    <s v="NZ#3"/>
    <s v="ASP Intensification"/>
    <x v="0"/>
    <n v="4.0759999999999996"/>
    <n v="28.561"/>
    <n v="25.890999999999998"/>
    <n v="23.954000000000001"/>
    <n v="21.629000000000001"/>
    <n v="104.11099999999999"/>
    <n v="0"/>
    <n v="0"/>
    <n v="-8326.56"/>
    <n v="-24979.68"/>
    <n v="-49959.360000000001"/>
    <n v="-49959.360000000001"/>
    <n v="2.0839138051408179"/>
    <n v="2083.9138051408181"/>
    <x v="0"/>
  </r>
  <r>
    <n v="51"/>
    <x v="2"/>
    <s v="NZ#4"/>
    <s v="Active gas capture"/>
    <x v="0"/>
    <n v="0"/>
    <n v="0"/>
    <n v="33.179000000000002"/>
    <n v="22.33"/>
    <n v="35.770000000000003"/>
    <n v="91.278999999999996"/>
    <n v="0"/>
    <n v="0"/>
    <n v="-8013.61"/>
    <n v="-24040.83"/>
    <n v="-48081.66"/>
    <n v="-48081.66"/>
    <n v="1.8984161528532915"/>
    <n v="1898.4161528532914"/>
    <x v="0"/>
  </r>
  <r>
    <n v="52"/>
    <x v="2"/>
    <s v="NZ#5"/>
    <s v="EV Charging Infrastructure"/>
    <x v="0"/>
    <n v="0"/>
    <n v="0.72"/>
    <n v="0"/>
    <n v="0"/>
    <n v="0"/>
    <n v="0.72"/>
    <n v="0"/>
    <n v="0"/>
    <n v="-311.39999999999998"/>
    <n v="-934.19999999999993"/>
    <n v="-1868.4"/>
    <n v="-1868.4"/>
    <n v="0.38535645472061653"/>
    <n v="385.35645472061651"/>
    <x v="1"/>
  </r>
  <r>
    <n v="53"/>
    <x v="2"/>
    <s v="NZ#6"/>
    <s v="Heat pumps"/>
    <x v="0"/>
    <n v="6.5979999999999999"/>
    <n v="0"/>
    <n v="-0.06"/>
    <n v="-0.09"/>
    <n v="-0.09"/>
    <n v="6.3579999999999997"/>
    <n v="0"/>
    <n v="0"/>
    <n v="-209.25"/>
    <n v="-627.75"/>
    <n v="-1255.5"/>
    <n v="-1255.5"/>
    <n v="5.0641178813221828"/>
    <n v="5064.1178813221832"/>
    <x v="1"/>
  </r>
  <r>
    <n v="54"/>
    <x v="2"/>
    <s v="NZ#7"/>
    <s v="HVO diesel replacement"/>
    <x v="0"/>
    <n v="0.27100000000000002"/>
    <n v="0"/>
    <n v="0"/>
    <n v="0"/>
    <n v="0"/>
    <n v="0.27100000000000002"/>
    <n v="0"/>
    <n v="0"/>
    <n v="-567"/>
    <n v="-1701"/>
    <n v="-3402"/>
    <n v="-3402"/>
    <n v="7.9659024103468548E-2"/>
    <n v="79.659024103468553"/>
    <x v="1"/>
  </r>
  <r>
    <n v="55"/>
    <x v="2"/>
    <s v="NZ#8"/>
    <s v="Cellulose recovery"/>
    <x v="0"/>
    <n v="0"/>
    <n v="0"/>
    <n v="31.771999999999998"/>
    <n v="31.771999999999998"/>
    <n v="-0.46899999999999997"/>
    <n v="63.074999999999996"/>
    <n v="0"/>
    <n v="0"/>
    <n v="-1516.8"/>
    <n v="-7810.4000000000005"/>
    <n v="-15620.8"/>
    <n v="-15620.8"/>
    <n v="4.0378853835911093"/>
    <n v="4037.8853835911091"/>
    <x v="1"/>
  </r>
  <r>
    <n v="56"/>
    <x v="2"/>
    <s v="NZ#9"/>
    <s v="Process Optimisation"/>
    <x v="0"/>
    <n v="6.0449999999999999"/>
    <n v="0"/>
    <n v="0.73799999999999999"/>
    <n v="1.0920000000000001"/>
    <n v="1.0920000000000001"/>
    <n v="8.9670000000000005"/>
    <n v="0"/>
    <n v="0"/>
    <n v="-8200"/>
    <n v="-16400"/>
    <n v="-24600"/>
    <n v="-24600"/>
    <n v="0.36451219512195121"/>
    <n v="364.51219512195121"/>
    <x v="0"/>
  </r>
  <r>
    <n v="57"/>
    <x v="2"/>
    <s v="NZ#10"/>
    <s v="Hydrogen Production"/>
    <x v="1"/>
    <n v="0.45"/>
    <n v="0.45"/>
    <n v="0.23700000000000002"/>
    <n v="0.23700000000000002"/>
    <n v="0.23700000000000002"/>
    <n v="1.611"/>
    <n v="0"/>
    <n v="0"/>
    <n v="-806.4"/>
    <n v="-1612.8"/>
    <n v="-2419.1999999999998"/>
    <n v="-2419.1999999999998"/>
    <n v="0.66592261904761907"/>
    <n v="665.92261904761904"/>
    <x v="1"/>
  </r>
  <r>
    <n v="58"/>
    <x v="2"/>
    <s v="NZ#11"/>
    <s v="Electrical storage"/>
    <x v="1"/>
    <n v="0.99"/>
    <n v="0.99"/>
    <n v="0.57699999999999996"/>
    <n v="0.57699999999999996"/>
    <n v="0.57699999999999996"/>
    <n v="3.7110000000000003"/>
    <n v="0"/>
    <n v="0"/>
    <n v="-32.85"/>
    <n v="-65.7"/>
    <n v="-98.55"/>
    <n v="-98.55"/>
    <n v="37.656012176560125"/>
    <n v="37656.012176560122"/>
    <x v="1"/>
  </r>
  <r>
    <n v="59"/>
    <x v="2"/>
    <s v="NZ#12"/>
    <s v="EV fleet only"/>
    <x v="1"/>
    <n v="0.65700000000000003"/>
    <n v="0.65700000000000003"/>
    <n v="0.65700000000000003"/>
    <n v="0.65700000000000003"/>
    <n v="0.65700000000000003"/>
    <n v="3.2850000000000001"/>
    <n v="0"/>
    <n v="0"/>
    <n v="-1557"/>
    <n v="-3114"/>
    <n v="-4671"/>
    <n v="-4671"/>
    <n v="0.7032755298651252"/>
    <n v="703.27552986512524"/>
    <x v="1"/>
  </r>
  <r>
    <n v="60"/>
    <x v="2"/>
    <s v="NZ#13"/>
    <s v="HVO fuel only"/>
    <x v="1"/>
    <n v="0.36"/>
    <n v="0.36"/>
    <n v="0.36"/>
    <n v="0.36"/>
    <n v="0.36"/>
    <n v="1.7999999999999998"/>
    <n v="-2271.6"/>
    <n v="-4543.2"/>
    <n v="-6814.8"/>
    <n v="-9086.4"/>
    <n v="-11358"/>
    <n v="-11358"/>
    <n v="0.15847860538827258"/>
    <n v="158.47860538827257"/>
    <x v="1"/>
  </r>
  <r>
    <n v="61"/>
    <x v="2"/>
    <s v="NZ#14"/>
    <s v="Solar PV"/>
    <x v="1"/>
    <n v="2.34"/>
    <n v="2.34"/>
    <n v="-0.28500000000000014"/>
    <n v="-0.28500000000000014"/>
    <n v="-0.28500000000000014"/>
    <n v="3.8249999999999993"/>
    <n v="0"/>
    <n v="0"/>
    <n v="-2625.37"/>
    <n v="-5250.74"/>
    <n v="-7876.12"/>
    <n v="-7876.12"/>
    <n v="0.48564521617242995"/>
    <n v="485.64521617242997"/>
    <x v="1"/>
  </r>
  <r>
    <n v="62"/>
    <x v="3"/>
    <s v="CWW22_1"/>
    <s v="S40749/1 (Long Reach - Installation of Biomethane Plant - Delta from botex for bidding process)"/>
    <x v="1"/>
    <n v="5.8860000000000001"/>
    <n v="3.7469999999999999"/>
    <n v="2.9849999999999999"/>
    <n v="3.0179999999999998"/>
    <n v="3.1859999999999999"/>
    <n v="18.821999999999999"/>
    <n v="0"/>
    <n v="0"/>
    <n v="-2537.5700000000002"/>
    <n v="-5075.1400000000003"/>
    <n v="-7612.71"/>
    <n v="-7612.71"/>
    <n v="2.4724441099161796"/>
    <n v="2472.4441099161795"/>
    <x v="1"/>
  </r>
  <r>
    <n v="63"/>
    <x v="3"/>
    <s v="CWW22_2"/>
    <s v="Aylesbury - Installation of Biomethane Plant with heat pump - Delta from botex for bidding process"/>
    <x v="1"/>
    <n v="0"/>
    <n v="1.107"/>
    <n v="0.371"/>
    <n v="0.47199999999999998"/>
    <n v="0.5"/>
    <n v="2.4500000000000002"/>
    <n v="0"/>
    <n v="0"/>
    <n v="0"/>
    <n v="-476.34800000000001"/>
    <n v="-952.697"/>
    <n v="-952.697"/>
    <n v="2.5716465990760966"/>
    <n v="2571.6465990760967"/>
    <x v="1"/>
  </r>
  <r>
    <n v="64"/>
    <x v="3"/>
    <s v="CWW22_3"/>
    <s v="Bishop Stortford - Installation of Biomethane Plant - enhancement from botex for bidding process"/>
    <x v="1"/>
    <n v="0"/>
    <n v="0"/>
    <n v="0"/>
    <n v="0.35499999999999998"/>
    <n v="0.25800000000000001"/>
    <n v="0.61299999999999999"/>
    <n v="0"/>
    <n v="0"/>
    <n v="0"/>
    <n v="-290.137"/>
    <n v="-581.00900000000001"/>
    <n v="-581.00900000000001"/>
    <n v="1.0550611092082911"/>
    <n v="1055.0611092082911"/>
    <x v="1"/>
  </r>
  <r>
    <n v="65"/>
    <x v="3"/>
    <s v="CWW22_4"/>
    <s v="Didcot - Installation of Biomethane Plant - enhancement from botex for bidding process"/>
    <x v="1"/>
    <n v="0"/>
    <n v="0.1"/>
    <n v="0.112"/>
    <n v="0.115"/>
    <n v="0.126"/>
    <n v="0.45299999999999996"/>
    <n v="0"/>
    <n v="-369.42500000000001"/>
    <n v="-677.40899999999999"/>
    <n v="-985.39200000000005"/>
    <n v="-1293.376"/>
    <n v="-1293.376"/>
    <n v="0.35024617744569247"/>
    <n v="350.24617744569247"/>
    <x v="1"/>
  </r>
  <r>
    <n v="66"/>
    <x v="3"/>
    <s v="CWW22_5"/>
    <s v="East Hyde - Installation of Biomethane Plant - enhancement from botex for bidding process"/>
    <x v="1"/>
    <n v="0"/>
    <n v="0"/>
    <n v="0"/>
    <n v="0.51900000000000002"/>
    <n v="0.55500000000000005"/>
    <n v="1.0740000000000001"/>
    <n v="0"/>
    <n v="0"/>
    <n v="0"/>
    <n v="-558.25199999999995"/>
    <n v="-1116.5039999999999"/>
    <n v="-1116.5039999999999"/>
    <n v="0.96193117086906998"/>
    <n v="961.93117086907"/>
    <x v="1"/>
  </r>
  <r>
    <n v="67"/>
    <x v="3"/>
    <s v="CWW22_6"/>
    <s v="Hogsmill -Installation of Biomethane Plant - enhancement from botex for bidding process"/>
    <x v="1"/>
    <n v="0"/>
    <n v="1.7769999999999999"/>
    <n v="1.1850000000000001"/>
    <n v="1.2390000000000001"/>
    <n v="1.3029999999999999"/>
    <n v="5.5039999999999996"/>
    <n v="0"/>
    <n v="0"/>
    <n v="0"/>
    <n v="-1109.173"/>
    <n v="-2219.8139999999999"/>
    <n v="-2219.8139999999999"/>
    <n v="2.4794870200836647"/>
    <n v="2479.4870200836649"/>
    <x v="1"/>
  </r>
  <r>
    <n v="68"/>
    <x v="3"/>
    <s v="CWW22_7"/>
    <s v="Reading - Installation of Biomethane Plant - enhancement from botex for bidding process"/>
    <x v="1"/>
    <n v="0"/>
    <n v="0"/>
    <n v="0"/>
    <n v="0.92300000000000004"/>
    <n v="1.044"/>
    <n v="1.9670000000000001"/>
    <n v="0"/>
    <n v="0"/>
    <n v="0"/>
    <n v="-1040.0329999999999"/>
    <n v="-2138.6060000000002"/>
    <n v="-2138.6060000000002"/>
    <n v="0.91975801059194628"/>
    <n v="919.75801059194623"/>
    <x v="1"/>
  </r>
  <r>
    <n v="69"/>
    <x v="3"/>
    <s v="CWW22_8"/>
    <s v="S40040/4 (PR24 Fleet - Life expired Enhancement (cost to convert to electrical) (Waste))"/>
    <x v="1"/>
    <n v="6.7169999999999996"/>
    <n v="6.0279999999999996"/>
    <n v="4.7269999999999994"/>
    <n v="3.1989999999999998"/>
    <n v="0.13900000000000001"/>
    <n v="20.81"/>
    <n v="-1212"/>
    <n v="-3150"/>
    <n v="-5770"/>
    <n v="-9140"/>
    <n v="-13142"/>
    <n v="-13142"/>
    <n v="1.5834728351849034"/>
    <n v="1583.4728351849035"/>
    <x v="1"/>
  </r>
  <r>
    <n v="70"/>
    <x v="3"/>
    <s v="CWW22_9"/>
    <s v="S40841/1 (PR24 Hybrid air source heat pump/existing boiler for 4 corporate offices (Waste))"/>
    <x v="1"/>
    <n v="0.60499999999999998"/>
    <n v="0.52900000000000003"/>
    <n v="-5.3999999999999999E-2"/>
    <n v="-3.6999999999999998E-2"/>
    <n v="-2.5000000000000001E-2"/>
    <n v="1.018"/>
    <n v="-198.77"/>
    <n v="-596.29999999999995"/>
    <n v="-993.83"/>
    <n v="-1391.36"/>
    <n v="-1788.89"/>
    <n v="-1788.89"/>
    <n v="0.56906796952300032"/>
    <n v="569.06796952300033"/>
    <x v="1"/>
  </r>
  <r>
    <n v="71"/>
    <x v="3"/>
    <s v="CWW22_10"/>
    <s v="S40842/2 (PR24 Air source heat pump for site office (enhancement cost) (Waste))"/>
    <x v="1"/>
    <n v="0.50600000000000001"/>
    <n v="0.52500000000000002"/>
    <n v="0.54600000000000004"/>
    <n v="0.56699999999999995"/>
    <n v="0.59099999999999997"/>
    <n v="2.7350000000000003"/>
    <n v="-50"/>
    <n v="-150.01900000000001"/>
    <n v="-300.03800000000001"/>
    <n v="-500.06700000000001"/>
    <n v="-750.06600000000003"/>
    <n v="-750.06600000000003"/>
    <n v="3.6463457882373023"/>
    <n v="3646.3457882373023"/>
    <x v="1"/>
  </r>
  <r>
    <n v="72"/>
    <x v="4"/>
    <s v="E00001337"/>
    <s v="Stationary fossil fuel reductions"/>
    <x v="0"/>
    <n v="0"/>
    <n v="0"/>
    <n v="0"/>
    <n v="0"/>
    <n v="0"/>
    <n v="0"/>
    <n v="0"/>
    <n v="0"/>
    <n v="0"/>
    <n v="0"/>
    <n v="0"/>
    <n v="0"/>
    <s v="-"/>
    <s v="-"/>
    <x v="1"/>
  </r>
  <r>
    <n v="73"/>
    <x v="4"/>
    <s v="E00001338"/>
    <s v="Process emissions (Bioresources)"/>
    <x v="0"/>
    <n v="0"/>
    <n v="0"/>
    <n v="0"/>
    <n v="0"/>
    <n v="0"/>
    <n v="0"/>
    <n v="0"/>
    <n v="0"/>
    <n v="0"/>
    <n v="0"/>
    <n v="0"/>
    <n v="0"/>
    <s v="-"/>
    <s v="-"/>
    <x v="1"/>
  </r>
  <r>
    <n v="74"/>
    <x v="4"/>
    <s v="E00001339"/>
    <s v="Process emissions (Wastewater)"/>
    <x v="0"/>
    <n v="27.220433534481948"/>
    <n v="1.6983718704829385"/>
    <n v="1.7132662933187459"/>
    <n v="1.7119023665265773"/>
    <n v="1.7604349415045832"/>
    <n v="34.104409006314796"/>
    <n v="0"/>
    <n v="0"/>
    <n v="-12541.040999999999"/>
    <n v="-37623.123"/>
    <n v="-62705.205999999998"/>
    <n v="-62705.205999999998"/>
    <n v="0.54388480928225957"/>
    <n v="543.88480928225954"/>
    <x v="0"/>
  </r>
  <r>
    <n v="75"/>
    <x v="4"/>
    <s v="E00001340"/>
    <s v="Transport fossil fuel reductions - Green fleet LCVs phase 1"/>
    <x v="0"/>
    <n v="1.5426493078771129"/>
    <n v="1.6034555903617671"/>
    <n v="3.0676468939168613"/>
    <n v="1.8107470003209714"/>
    <n v="-2.2168982727194257"/>
    <n v="5.8076005197572869"/>
    <n v="-338"/>
    <n v="-1438"/>
    <n v="-3807"/>
    <n v="-7739"/>
    <n v="-12389"/>
    <n v="-12389"/>
    <n v="0.4687707256241252"/>
    <n v="468.77072562412519"/>
    <x v="1"/>
  </r>
  <r>
    <n v="76"/>
    <x v="4"/>
    <s v="E00001341"/>
    <s v="Transport fossil fuel reductions - Green fleet LCVs phase 2 "/>
    <x v="0"/>
    <n v="0"/>
    <n v="0"/>
    <n v="0"/>
    <n v="0"/>
    <n v="0"/>
    <n v="0"/>
    <n v="0"/>
    <n v="0"/>
    <n v="0"/>
    <n v="0"/>
    <n v="0"/>
    <n v="0"/>
    <s v="-"/>
    <s v="-"/>
    <x v="1"/>
  </r>
  <r>
    <n v="77"/>
    <x v="4"/>
    <s v="E00001342"/>
    <s v="Transport fossil fuel reductions - Green fleet Biomethane HGVs "/>
    <x v="0"/>
    <n v="0.29426866275072772"/>
    <n v="0.2723521175671258"/>
    <n v="0.24384124320142886"/>
    <n v="0.22062501140646421"/>
    <n v="0.19318503088281586"/>
    <n v="1.2242720658085626"/>
    <n v="-155"/>
    <n v="-619"/>
    <n v="-1392"/>
    <n v="-2474"/>
    <n v="-3866"/>
    <n v="-3866"/>
    <n v="0.3166766854134927"/>
    <n v="316.67668541349269"/>
    <x v="1"/>
  </r>
  <r>
    <n v="78"/>
    <x v="4"/>
    <s v="E00001426"/>
    <s v="Phase 2 – Further low regrets emissions reductions in AMP8"/>
    <x v="0"/>
    <n v="0"/>
    <n v="0"/>
    <n v="0"/>
    <n v="0"/>
    <n v="0"/>
    <n v="0"/>
    <n v="0"/>
    <n v="0"/>
    <n v="0"/>
    <n v="0"/>
    <n v="0"/>
    <n v="0"/>
    <s v="-"/>
    <s v="-"/>
    <x v="1"/>
  </r>
  <r>
    <n v="79"/>
    <x v="4"/>
    <s v="E00001346"/>
    <s v="Property emissions reductions "/>
    <x v="0"/>
    <n v="0"/>
    <n v="0"/>
    <n v="0"/>
    <n v="0"/>
    <n v="0"/>
    <n v="0"/>
    <n v="0"/>
    <n v="0"/>
    <n v="0"/>
    <n v="0"/>
    <n v="0"/>
    <n v="0"/>
    <s v="-"/>
    <s v="-"/>
    <x v="1"/>
  </r>
  <r>
    <n v="80"/>
    <x v="4"/>
    <s v="E00001425"/>
    <s v="Net zero catchment strategy"/>
    <x v="0"/>
    <n v="0.50404497388209291"/>
    <n v="0.25636299373868798"/>
    <n v="0.15266370918180494"/>
    <n v="0.10336214896124114"/>
    <n v="0"/>
    <n v="1.016433825763827"/>
    <n v="0"/>
    <n v="0"/>
    <n v="0"/>
    <n v="0"/>
    <n v="0"/>
    <n v="0"/>
    <s v="-"/>
    <s v="-"/>
    <x v="0"/>
  </r>
  <r>
    <n v="81"/>
    <x v="5"/>
    <s v="CWW22_1"/>
    <s v="Net Zero Carbon Strategy:  Network Control Systems (Wastewater)"/>
    <x v="0"/>
    <n v="0.12930894568426976"/>
    <n v="0.28986156468765495"/>
    <n v="0.28938347492985206"/>
    <n v="0.3045637079695741"/>
    <n v="0.25759502020124447"/>
    <n v="1.2707127134725953"/>
    <n v="-50"/>
    <n v="-165"/>
    <n v="-285"/>
    <n v="-400"/>
    <n v="-500"/>
    <n v="-500"/>
    <n v="2.5414254269451906"/>
    <n v="2541.4254269451908"/>
    <x v="1"/>
  </r>
  <r>
    <n v="82"/>
    <x v="5"/>
    <s v="CWW22_2"/>
    <s v="Net Zero Carbon Strategy:  Reduction of Process Emissions"/>
    <x v="0"/>
    <n v="6.307942177482956"/>
    <n v="7.2758030372403422"/>
    <n v="7.2641251466704251"/>
    <n v="7.384500349800966"/>
    <n v="7.1255856644901474"/>
    <n v="35.357956375684836"/>
    <n v="-10045"/>
    <n v="-13831.5"/>
    <n v="-16453"/>
    <n v="-18157"/>
    <n v="-19372"/>
    <n v="-19372"/>
    <n v="1.8252093937479268"/>
    <n v="1825.2093937479267"/>
    <x v="0"/>
  </r>
  <r>
    <n v="83"/>
    <x v="6"/>
    <s v="CWW22_1"/>
    <s v="Heat recovery"/>
    <x v="0"/>
    <n v="1.0791681864826499"/>
    <n v="-1.18337458116"/>
    <n v="-1.1892914534800001"/>
    <n v="-1.1952379104399999"/>
    <n v="-1.2012141005200001"/>
    <n v="-3.6899498591173501"/>
    <n v="0"/>
    <n v="-729.8"/>
    <n v="-729.8"/>
    <n v="-729.8"/>
    <n v="-729.8"/>
    <n v="-729.8"/>
    <n v="5.0561110703170051"/>
    <n v="5056.1110703170052"/>
    <x v="1"/>
  </r>
  <r>
    <n v="84"/>
    <x v="6"/>
    <s v="CWW22_2"/>
    <s v="Nitrous oxide - standard enhancement"/>
    <x v="0"/>
    <n v="0"/>
    <n v="0"/>
    <n v="0.61354233763429356"/>
    <n v="0.1186994890368"/>
    <n v="0.1192929865344"/>
    <n v="0.85153481320549362"/>
    <n v="0"/>
    <n v="0"/>
    <n v="-652.74"/>
    <n v="-1305.5"/>
    <n v="-1978"/>
    <n v="-1978"/>
    <n v="0.43050293893098768"/>
    <n v="430.50293893098768"/>
    <x v="0"/>
  </r>
  <r>
    <n v="85"/>
    <x v="6"/>
    <s v="CWW22_3"/>
    <s v="Nitrous oxide - NZ challenge"/>
    <x v="0"/>
    <n v="0.74424260607471004"/>
    <n v="0.1175213377152"/>
    <n v="0.29788716165965118"/>
    <n v="0.1046863549144"/>
    <n v="0.1052097867352"/>
    <n v="1.3695472470991612"/>
    <n v="0"/>
    <n v="0"/>
    <n v="-294.49200000000002"/>
    <n v="-589"/>
    <n v="-892.4"/>
    <n v="-892.4"/>
    <n v="1.5346786722312431"/>
    <n v="1534.6786722312431"/>
    <x v="0"/>
  </r>
  <r>
    <n v="86"/>
    <x v="6"/>
    <s v="CWW22_4"/>
    <s v="Transport"/>
    <x v="0"/>
    <n v="0.92105379154687506"/>
    <n v="1.48134013949208"/>
    <n v="1.8663161183985502"/>
    <n v="1.8792540197896499"/>
    <n v="0.98254815082835445"/>
    <n v="7.1305122200555093"/>
    <n v="0"/>
    <n v="0"/>
    <n v="0"/>
    <n v="0"/>
    <n v="0"/>
    <n v="-2941"/>
    <n v="2.424519625996433"/>
    <n v="2424.5196259964332"/>
    <x v="1"/>
  </r>
  <r>
    <n v="87"/>
    <x v="6"/>
    <s v="CWW22_5"/>
    <s v="On-site renewables"/>
    <x v="1"/>
    <n v="0"/>
    <n v="0"/>
    <n v="0"/>
    <n v="0"/>
    <n v="3.9"/>
    <n v="3.9"/>
    <n v="0"/>
    <n v="0"/>
    <n v="-1752"/>
    <n v="-3504"/>
    <n v="-5256"/>
    <n v="-5256"/>
    <n v="0.74200913242009137"/>
    <n v="742.00913242009142"/>
    <x v="1"/>
  </r>
  <r>
    <n v="88"/>
    <x v="6"/>
    <s v="CWW22_6"/>
    <s v="Exported heat"/>
    <x v="1"/>
    <n v="0"/>
    <n v="0"/>
    <n v="0"/>
    <n v="2.4270999999999998"/>
    <n v="-0.14580000000000001"/>
    <n v="2.2812999999999999"/>
    <n v="0"/>
    <n v="0"/>
    <n v="-1213.3499999999999"/>
    <n v="-2426.6999999999998"/>
    <n v="-3640.05"/>
    <n v="-3640.05"/>
    <n v="0.62672216040988438"/>
    <n v="626.7221604098844"/>
    <x v="1"/>
  </r>
  <r>
    <n v="89"/>
    <x v="7"/>
    <s v="CWW22-1"/>
    <s v="Solar "/>
    <x v="0"/>
    <n v="0"/>
    <n v="0"/>
    <n v="0"/>
    <n v="0"/>
    <n v="0"/>
    <n v="0"/>
    <n v="0"/>
    <n v="0"/>
    <n v="0"/>
    <n v="0"/>
    <n v="0"/>
    <n v="0"/>
    <s v="-"/>
    <s v="-"/>
    <x v="1"/>
  </r>
  <r>
    <n v="90"/>
    <x v="7"/>
    <s v="CWW22-2"/>
    <s v="Methane reduction"/>
    <x v="0"/>
    <n v="3.2869999999999999"/>
    <n v="6.1679999999999993"/>
    <n v="0.185"/>
    <n v="0.185"/>
    <n v="0.184"/>
    <n v="10.009"/>
    <n v="0"/>
    <n v="-5397"/>
    <n v="-19300"/>
    <n v="-27806"/>
    <n v="-41709"/>
    <n v="-41709"/>
    <n v="0.23997218825673117"/>
    <n v="239.97218825673116"/>
    <x v="0"/>
  </r>
  <r>
    <n v="91"/>
    <x v="7"/>
    <s v="CWW22-3"/>
    <s v="Nitrous oxide reduction"/>
    <x v="0"/>
    <n v="5.6929999999999996"/>
    <n v="3.875"/>
    <n v="1.2110000000000001"/>
    <n v="1.2110000000000001"/>
    <n v="1.2110000000000001"/>
    <n v="13.201000000000001"/>
    <n v="0"/>
    <n v="-2500"/>
    <n v="-7000"/>
    <n v="-9918"/>
    <n v="-16254"/>
    <n v="-16254"/>
    <n v="0.81216931216931221"/>
    <n v="812.16931216931221"/>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75DD86A9-0F77-4428-AE2A-056A19359BC2}" name="PivotTable2" cacheId="4762"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B59:I70" firstHeaderRow="1" firstDataRow="3" firstDataCol="1"/>
  <pivotFields count="20">
    <pivotField showAll="0"/>
    <pivotField axis="axisRow" showAll="0">
      <items count="10">
        <item x="0"/>
        <item x="1"/>
        <item x="2"/>
        <item x="3"/>
        <item n="NWT" m="1" x="8"/>
        <item x="5"/>
        <item x="6"/>
        <item x="7"/>
        <item n="NWT2" x="4"/>
        <item t="default"/>
      </items>
    </pivotField>
    <pivotField showAll="0"/>
    <pivotField showAll="0"/>
    <pivotField axis="axisCol" showAll="0">
      <items count="3">
        <item x="1"/>
        <item x="0"/>
        <item t="default"/>
      </items>
    </pivotField>
    <pivotField numFmtId="170" showAll="0"/>
    <pivotField numFmtId="170" showAll="0"/>
    <pivotField numFmtId="170" showAll="0"/>
    <pivotField numFmtId="170" showAll="0"/>
    <pivotField numFmtId="170" showAll="0"/>
    <pivotField dataField="1" numFmtId="170" showAll="0"/>
    <pivotField numFmtId="170" showAll="0"/>
    <pivotField numFmtId="170" showAll="0"/>
    <pivotField numFmtId="170" showAll="0"/>
    <pivotField numFmtId="170" showAll="0"/>
    <pivotField numFmtId="170" showAll="0"/>
    <pivotField numFmtId="170" showAll="0"/>
    <pivotField showAll="0"/>
    <pivotField showAll="0"/>
    <pivotField axis="axisCol" showAll="0">
      <items count="4">
        <item x="1"/>
        <item x="0"/>
        <item m="1" x="2"/>
        <item t="default"/>
      </items>
    </pivotField>
  </pivotFields>
  <rowFields count="1">
    <field x="1"/>
  </rowFields>
  <rowItems count="9">
    <i>
      <x/>
    </i>
    <i>
      <x v="1"/>
    </i>
    <i>
      <x v="2"/>
    </i>
    <i>
      <x v="3"/>
    </i>
    <i>
      <x v="5"/>
    </i>
    <i>
      <x v="6"/>
    </i>
    <i>
      <x v="7"/>
    </i>
    <i>
      <x v="8"/>
    </i>
    <i t="grand">
      <x/>
    </i>
  </rowItems>
  <colFields count="2">
    <field x="4"/>
    <field x="19"/>
  </colFields>
  <colItems count="7">
    <i>
      <x/>
      <x/>
    </i>
    <i r="1">
      <x v="1"/>
    </i>
    <i t="default">
      <x/>
    </i>
    <i>
      <x v="1"/>
      <x/>
    </i>
    <i r="1">
      <x v="1"/>
    </i>
    <i t="default">
      <x v="1"/>
    </i>
    <i t="grand">
      <x/>
    </i>
  </colItems>
  <dataFields count="1">
    <dataField name="Sum of AMP8 totex (£m, 2025-30)" fld="10" baseField="0" baseItem="0" numFmtId="2"/>
  </dataFields>
  <formats count="1">
    <format dxfId="7">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0CA18FF-F470-4129-A18D-AF866A8DF0C8}" name="Table1" displayName="Table1" ref="B27:C40" totalsRowShown="0" headerRowDxfId="6" dataDxfId="5" headerRowCellStyle="Normal 2 2" dataCellStyle="Normal 2 2">
  <autoFilter ref="B27:C40" xr:uid="{90CA18FF-F470-4129-A18D-AF866A8DF0C8}"/>
  <tableColumns count="2">
    <tableColumn id="1" xr3:uid="{B3447050-2C9A-41D6-8275-CFBEE119D232}" name="Sheet" dataDxfId="4" dataCellStyle="Normal 2 2"/>
    <tableColumn id="2" xr3:uid="{D85B0760-BCAC-467F-8FB7-7CC902DB0DA5}" name="Description" dataDxfId="3" dataCellStyle="Normal 2 2"/>
  </tableColumns>
  <tableStyleInfo name="TableStyleMedium2" showFirstColumn="0" showLastColumn="0" showRowStripes="1" showColumnStripes="0"/>
</table>
</file>

<file path=xl/theme/theme1.xml><?xml version="1.0" encoding="utf-8"?>
<a:theme xmlns:a="http://schemas.openxmlformats.org/drawingml/2006/main" name="Ofwat">
  <a:themeElements>
    <a:clrScheme name="Ofwat">
      <a:dk1>
        <a:sysClr val="windowText" lastClr="000000"/>
      </a:dk1>
      <a:lt1>
        <a:sysClr val="window" lastClr="FFFFFF"/>
      </a:lt1>
      <a:dk2>
        <a:srgbClr val="003595"/>
      </a:dk2>
      <a:lt2>
        <a:srgbClr val="DCECF5"/>
      </a:lt2>
      <a:accent1>
        <a:srgbClr val="0071CE"/>
      </a:accent1>
      <a:accent2>
        <a:srgbClr val="63656A"/>
      </a:accent2>
      <a:accent3>
        <a:srgbClr val="FFB81D"/>
      </a:accent3>
      <a:accent4>
        <a:srgbClr val="62A70F"/>
      </a:accent4>
      <a:accent5>
        <a:srgbClr val="FF8772"/>
      </a:accent5>
      <a:accent6>
        <a:srgbClr val="D60037"/>
      </a:accent6>
      <a:hlink>
        <a:srgbClr val="0071CE"/>
      </a:hlink>
      <a:folHlink>
        <a:srgbClr val="94368D"/>
      </a:folHlink>
    </a:clrScheme>
    <a:fontScheme name="Ofwat">
      <a:majorFont>
        <a:latin typeface="Krub SemiBold"/>
        <a:ea typeface=""/>
        <a:cs typeface=""/>
      </a:majorFont>
      <a:minorFont>
        <a:latin typeface="Krub"/>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name="Ofwat 2016" id="{A420DE61-A4E8-4DB5-890E-1E2F09860D19}" vid="{7B41E948-0C9A-4054-BED8-27FCA73304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hyperlink" Target="mailto:PR24@ofwat.gov.uk"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8" Type="http://schemas.openxmlformats.org/officeDocument/2006/relationships/hyperlink" Target="../../../../../../../PO-Environment/Environment/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TargetMode="External"/><Relationship Id="rId13" Type="http://schemas.openxmlformats.org/officeDocument/2006/relationships/hyperlink" Target="../../../../../../../PO-Environment/Environment/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TargetMode="External"/><Relationship Id="rId18" Type="http://schemas.openxmlformats.org/officeDocument/2006/relationships/hyperlink" Target="../../../../../../../PO-Environment/Environment/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TargetMode="External"/><Relationship Id="rId26" Type="http://schemas.openxmlformats.org/officeDocument/2006/relationships/hyperlink" Target="../../../../../../../PO-Environment/Environment/Forms/AllItems.aspx?ct=1697116531483&amp;or=Teams%2DHL&amp;ga=1&amp;LOF=1&amp;id=%2Fsites%2FPO%2DEnvironment%2FEnvironment%2FClimate%20change%20%2D%20mitigation%20and%20adaptation%2FGHG%20PC%20PR24%2FPR24%20Draft%20Determinations%2FNet%20zero%20queries%2FCompany%20query%20responses%2FOFW%2DOBQ%2DUUW%2D030%2DUUW%20response%2Epdf&amp;viewid=1dabea86%2Dc470%2D4278%2Db5fd%2D120544a4ee78&amp;parent=%2Fsites%2FPO%2DEnvironment%2FEnvironment%2FClimate%20change%20%2D%20mitigation%20and%20adaptation%2FGHG%20PC%20PR24%2FPR24%20Draft%20Determinations%2FNet%20zero%20queries%2FCompany%20query%20responses" TargetMode="External"/><Relationship Id="rId3" Type="http://schemas.openxmlformats.org/officeDocument/2006/relationships/hyperlink" Target="../../../../../../../PO-Environment/Environment/Climate%20change%20-%20mitigation%20and%20adaptation/GHG%20PC%20PR24/PR24%20Draft%20Determinations/Net%20zero%20queries/Company%20query%20responses/OFW-OBQ-ANH-188.pdf?csf=1&amp;web=1&amp;e=CWlLX0" TargetMode="External"/><Relationship Id="rId21" Type="http://schemas.openxmlformats.org/officeDocument/2006/relationships/hyperlink" Target="../../../../../../../PO-Environment/Environment/Climate%20change%20-%20mitigation%20and%20adaptation/GHG%20PC%20PR24/PR24%20Draft%20Determinations/Net%20zero%20queries/Company%20query%20responses/OFW-OBQ-UUW-041-UUW%20response.pdf?csf=1&amp;web=1&amp;e=vlBqmG" TargetMode="External"/><Relationship Id="rId7" Type="http://schemas.openxmlformats.org/officeDocument/2006/relationships/hyperlink" Target="../../../../../../../PO-Environment/Environment/Climate%20change%20-%20mitigation%20and%20adaptation/GHG%20PC%20PR24/PR24%20Draft%20Determinations/Net%20zero%20queries/Company%20query%20responses/OFW-OBQ-UUW-120%20-%20UUW%20response.pdf?csf=1&amp;web=1&amp;e=X4utcX" TargetMode="External"/><Relationship Id="rId12" Type="http://schemas.openxmlformats.org/officeDocument/2006/relationships/hyperlink" Target="../../../../../../../PO-Environment/Environment/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TargetMode="External"/><Relationship Id="rId17" Type="http://schemas.openxmlformats.org/officeDocument/2006/relationships/hyperlink" Target="../../../../../../../PO-Environment/Environment/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TargetMode="External"/><Relationship Id="rId25" Type="http://schemas.openxmlformats.org/officeDocument/2006/relationships/hyperlink" Target="../../../../../../../PO-Environment/Environment/Forms/AllItems.aspx?ct=1697116531483&amp;or=Teams%2DHL&amp;ga=1&amp;LOF=1&amp;id=%2Fsites%2FPO%2DEnvironment%2FEnvironment%2FClimate%20change%20%2D%20mitigation%20and%20adaptation%2FGHG%20PC%20PR24%2FPR24%20Draft%20Determinations%2FNet%20zero%20queries%2FCompany%20query%20responses%2FOFW%2DOBQ%2DANH%2D067%2Epdf&amp;viewid=1dabea86%2Dc470%2D4278%2Db5fd%2D120544a4ee78&amp;parent=%2Fsites%2FPO%2DEnvironment%2FEnvironment%2FClimate%20change%20%2D%20mitigation%20and%20adaptation%2FGHG%20PC%20PR24%2FPR24%20Draft%20Determinations%2FNet%20zero%20queries%2FCompany%20query%20responses" TargetMode="External"/><Relationship Id="rId2" Type="http://schemas.openxmlformats.org/officeDocument/2006/relationships/hyperlink" Target="../../../../../../../PO-Environment/Environment/Forms/AllItems.aspx?ct=1697116531483&amp;or=Teams%2DHL&amp;ga=1&amp;LOF=1&amp;sortField=LinkFilename&amp;isAscending=true&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TargetMode="External"/><Relationship Id="rId16" Type="http://schemas.openxmlformats.org/officeDocument/2006/relationships/hyperlink" Target="../../../../../../../PO-Environment/Environment/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TargetMode="External"/><Relationship Id="rId20" Type="http://schemas.openxmlformats.org/officeDocument/2006/relationships/hyperlink" Target="../../../../../../../PO-Environment/Environment/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TargetMode="External"/><Relationship Id="rId29" Type="http://schemas.openxmlformats.org/officeDocument/2006/relationships/hyperlink" Target="../../../../../../../PO-Environment/Environment/Climate%20change%20-%20mitigation%20and%20adaptation/GHG%20PC%20PR24/PR24%20Final%20Determinations/Company%20query%20responses/Net%20Zero%20Enhancement/OFW-REP-SVE-114%20response.pdf?csf=1&amp;web=1&amp;e=bR3RF5" TargetMode="External"/><Relationship Id="rId1" Type="http://schemas.openxmlformats.org/officeDocument/2006/relationships/hyperlink" Target="../../../../../../../PO-Environment/Environment/Climate%20change%20-%20mitigation%20and%20adaptation/GHG%20PC%20PR24/PR24%20Draft%20Determinations/Net%20zero%20queries/Company%20query%20responses/OFW-OBQ-HDD-081%20Response.pdf?csf=1&amp;web=1&amp;e=DaBfS8" TargetMode="External"/><Relationship Id="rId6" Type="http://schemas.openxmlformats.org/officeDocument/2006/relationships/hyperlink" Target="file:///C:/Users/local_George.Triggs1/INetCache/Content.Outlook/UXM5KQXJ/OFW-OBQ-ANH-163.pdf" TargetMode="External"/><Relationship Id="rId11" Type="http://schemas.openxmlformats.org/officeDocument/2006/relationships/hyperlink" Target="../../../../../../../PO-Environment/Environment/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TargetMode="External"/><Relationship Id="rId24" Type="http://schemas.openxmlformats.org/officeDocument/2006/relationships/hyperlink" Target="../../../../../../../PO-Environment/Environment/Forms/AllItems.aspx?id=%2Fsites%2FPO%2DEnvironment%2FEnvironment%2FClimate%20change%20%2D%20mitigation%20and%20adaptation%2FGHG%20PC%20PR24%2FPR24%20Draft%20Determinations%2FNet%20zero%20queries%2FCompany%20query%20responses%2FOFW%2DOBQ%2DSVE%2D083%20Response%2Epdf&amp;viewid=1dabea86%2Dc470%2D4278%2Db5fd%2D120544a4ee78&amp;parent=%2Fsites%2FPO%2DEnvironment%2FEnvironment%2FClimate%20change%20%2D%20mitigation%20and%20adaptation%2FGHG%20PC%20PR24%2FPR24%20Draft%20Determinations%2FNet%20zero%20queries%2FCompany%20query%20responses&amp;isSPOFile=1&amp;OR=Teams%2DHL&amp;CT=1709051823274&amp;clickparams=eyJBcHBOYW1lIjoiVGVhbXMtRGVza3RvcCIsIkFwcFZlcnNpb24iOiIyNy8yNDAxMDQxNzUwNCIsIkhhc0ZlZGVyYXRlZFVzZXIiOmZhbHNlfQ%3D%3D" TargetMode="External"/><Relationship Id="rId5" Type="http://schemas.openxmlformats.org/officeDocument/2006/relationships/hyperlink" Target="../../../../../../../PO-Environment/Environment/Forms/AllItems.aspx?ct=1697116531483&amp;or=Teams%2DHL&amp;ga=1&amp;LOF=1&amp;isAscending=false&amp;sortField=Modified&amp;id=%2Fsites%2FPO%2DEnvironment%2FEnvironment%2FClimate%20change%20%2D%20mitigation%20and%20adaptation%2FGHG%20PC%20PR24%2FPR24%20Draft%20Determinations%2FNet%20zero%20queries%2FCompany%20query%20responses%2FOFW%2DOBQ%2DSVE%2D173%20response%20FINAL%2Epdf&amp;viewid=1dabea86%2Dc470%2D4278%2Db5fd%2D120544a4ee78&amp;parent=%2Fsites%2FPO%2DEnvironment%2FEnvironment%2FClimate%20change%20%2D%20mitigation%20and%20adaptation%2FGHG%20PC%20PR24%2FPR24%20Draft%20Determinations%2FNet%20zero%20queries%2FCompany%20query%20responses" TargetMode="External"/><Relationship Id="rId15" Type="http://schemas.openxmlformats.org/officeDocument/2006/relationships/hyperlink" Target="../../../../../../../PO-Environment/Environment/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TargetMode="External"/><Relationship Id="rId23" Type="http://schemas.openxmlformats.org/officeDocument/2006/relationships/hyperlink" Target="../../../../../../../../:w:/r/sites/PO-Environment/_layouts/15/Doc.aspx?sourcedoc=%7B8FB33E67-1862-4316-AEB3-9FD27C1D052A%7D&amp;file=OFW-OBQ-YKY-130%20-%20response.docx&amp;action=default&amp;mobileredirect=true" TargetMode="External"/><Relationship Id="rId28" Type="http://schemas.openxmlformats.org/officeDocument/2006/relationships/hyperlink" Target="../../../../../../../../:w:/r/sites/PO-Environment/_layouts/15/Doc.aspx?sourcedoc=%7BFC314115-A8BE-4B1E-A0D0-499478BD0E31%7D&amp;file=OFW-OBQ-WSX-145-WSX%20response.docx&amp;action=default&amp;mobileredirect=true" TargetMode="External"/><Relationship Id="rId10" Type="http://schemas.openxmlformats.org/officeDocument/2006/relationships/hyperlink" Target="../../../../../../../PO-Environment/Environment/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TargetMode="External"/><Relationship Id="rId19" Type="http://schemas.openxmlformats.org/officeDocument/2006/relationships/hyperlink" Target="../../../../../../../PO-Environment/Environment/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TargetMode="External"/><Relationship Id="rId4" Type="http://schemas.openxmlformats.org/officeDocument/2006/relationships/hyperlink" Target="../../../../../../../PO-Environment/Environment/Climate%20change%20-%20mitigation%20and%20adaptation/GHG%20PC%20PR24/PR24%20Draft%20Determinations/Net%20zero%20queries/Company%20query%20responses/OFW-OBQ-ANH-188.pdf?csf=1&amp;web=1&amp;e=CWlLX0" TargetMode="External"/><Relationship Id="rId9" Type="http://schemas.openxmlformats.org/officeDocument/2006/relationships/hyperlink" Target="../../../../../../../PO-Environment/Environment/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TargetMode="External"/><Relationship Id="rId14" Type="http://schemas.openxmlformats.org/officeDocument/2006/relationships/hyperlink" Target="../../../../../../../PO-Environment/Environment/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TargetMode="External"/><Relationship Id="rId22" Type="http://schemas.openxmlformats.org/officeDocument/2006/relationships/hyperlink" Target="../../../../../../../../:w:/r/sites/PO-Environment/_layouts/15/Doc.aspx?sourcedoc=%7B6FBD09CF-75EB-485C-BB07-C9AC63179DCA%7D&amp;file=OFW-OBQ-YKY-040%20-%20response.docx&amp;action=default&amp;mobileredirect=true" TargetMode="External"/><Relationship Id="rId27" Type="http://schemas.openxmlformats.org/officeDocument/2006/relationships/hyperlink" Target="../../../../../../../../:w:/r/sites/PO-Environment/_layouts/15/Doc.aspx?sourcedoc=%7BFC314115-A8BE-4B1E-A0D0-499478BD0E31%7D&amp;file=OFW-OBQ-WSX-145-WSX%20response.docx&amp;action=default&amp;mobileredirect=true" TargetMode="External"/><Relationship Id="rId30"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ivotTable" Target="../pivotTables/pivotTable1.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E87F2D-0308-43B0-AF15-DBA366EF414C}">
  <sheetPr>
    <tabColor rgb="FFCCCCCE"/>
    <outlinePr summaryBelow="0" summaryRight="0"/>
  </sheetPr>
  <dimension ref="A1:J88"/>
  <sheetViews>
    <sheetView showGridLines="0" tabSelected="1" zoomScale="80" zoomScaleNormal="80" workbookViewId="0"/>
  </sheetViews>
  <sheetFormatPr defaultColWidth="0" defaultRowHeight="0" customHeight="1" zeroHeight="1"/>
  <cols>
    <col min="1" max="1" width="9" style="37" customWidth="1"/>
    <col min="2" max="2" width="65.28515625" style="37" bestFit="1" customWidth="1"/>
    <col min="3" max="3" width="81.28515625" style="37" bestFit="1" customWidth="1"/>
    <col min="4" max="10" width="9" style="37" customWidth="1"/>
    <col min="11" max="13" width="9" style="37" hidden="1" customWidth="1"/>
    <col min="14" max="16384" width="9" style="37" hidden="1"/>
  </cols>
  <sheetData>
    <row r="1" spans="1:10" ht="47.65">
      <c r="A1" s="44" t="e">
        <f ca="1" xml:space="preserve"> RIGHT(CELL("filename", $A$1), LEN(CELL("filename", $A$1)) - SEARCH("]", CELL("filename", $A$1)))</f>
        <v>#VALUE!</v>
      </c>
      <c r="B1" s="44"/>
      <c r="C1" s="43"/>
      <c r="D1" s="43"/>
      <c r="E1" s="43"/>
      <c r="F1" s="43"/>
      <c r="G1" s="43"/>
      <c r="H1" s="43"/>
      <c r="I1" s="43"/>
      <c r="J1" s="43"/>
    </row>
    <row r="2" spans="1:10" ht="20.25"/>
    <row r="3" spans="1:10" s="41" customFormat="1" ht="35.65">
      <c r="B3" s="42" t="s">
        <v>0</v>
      </c>
    </row>
    <row r="4" spans="1:10" ht="20.25"/>
    <row r="5" spans="1:10" ht="20.25">
      <c r="B5" s="37" t="s">
        <v>1</v>
      </c>
      <c r="C5" s="37" t="s">
        <v>2</v>
      </c>
    </row>
    <row r="6" spans="1:10" ht="20.25">
      <c r="B6" s="37" t="s">
        <v>3</v>
      </c>
      <c r="C6" s="40">
        <v>1</v>
      </c>
    </row>
    <row r="7" spans="1:10" ht="20.25">
      <c r="B7" s="37" t="s">
        <v>4</v>
      </c>
      <c r="C7" s="39" t="e">
        <f ca="1" xml:space="preserve"> MID(CELL("filename"), FIND("[", CELL("filename"), 1) + 1, FIND("]", CELL("filename"), 1) - FIND("[", CELL("filename"), 1) - 1)</f>
        <v>#VALUE!</v>
      </c>
    </row>
    <row r="8" spans="1:10" ht="20.25">
      <c r="B8" s="37" t="s">
        <v>5</v>
      </c>
      <c r="C8" s="221" t="s">
        <v>6</v>
      </c>
    </row>
    <row r="9" spans="1:10" ht="20.25"/>
    <row r="10" spans="1:10" ht="20.25">
      <c r="B10" s="37" t="s">
        <v>7</v>
      </c>
      <c r="C10" s="38" t="s">
        <v>8</v>
      </c>
    </row>
    <row r="11" spans="1:10" ht="20.25"/>
    <row r="12" spans="1:10" ht="20.25"/>
    <row r="13" spans="1:10" ht="20.25"/>
    <row r="14" spans="1:10" ht="20.25"/>
    <row r="15" spans="1:10" ht="20.25"/>
    <row r="16" spans="1:10" ht="20.25"/>
    <row r="17" spans="2:3" ht="20.25"/>
    <row r="18" spans="2:3" ht="20.25"/>
    <row r="19" spans="2:3" ht="20.25"/>
    <row r="20" spans="2:3" ht="20.25"/>
    <row r="21" spans="2:3" ht="20.25"/>
    <row r="22" spans="2:3" ht="20.25"/>
    <row r="23" spans="2:3" ht="20.25"/>
    <row r="24" spans="2:3" ht="20.25"/>
    <row r="25" spans="2:3" ht="20.25"/>
    <row r="26" spans="2:3" ht="20.25"/>
    <row r="27" spans="2:3" ht="20.25">
      <c r="B27" s="37" t="s">
        <v>9</v>
      </c>
      <c r="C27" s="37" t="s">
        <v>10</v>
      </c>
    </row>
    <row r="28" spans="2:3" ht="20.25">
      <c r="B28" s="220" t="s">
        <v>11</v>
      </c>
    </row>
    <row r="29" spans="2:3" ht="20.25">
      <c r="B29" s="37" t="s">
        <v>12</v>
      </c>
      <c r="C29" s="37" t="s">
        <v>13</v>
      </c>
    </row>
    <row r="30" spans="2:3" ht="20.25">
      <c r="B30" s="220" t="s">
        <v>14</v>
      </c>
    </row>
    <row r="31" spans="2:3" ht="20.25">
      <c r="B31" s="37" t="s">
        <v>15</v>
      </c>
      <c r="C31" s="37" t="s">
        <v>16</v>
      </c>
    </row>
    <row r="32" spans="2:3" ht="20.25">
      <c r="B32" s="37" t="s">
        <v>17</v>
      </c>
      <c r="C32" s="37" t="s">
        <v>18</v>
      </c>
    </row>
    <row r="33" spans="2:3" ht="20.25">
      <c r="B33" s="37" t="s">
        <v>19</v>
      </c>
      <c r="C33" s="37" t="s">
        <v>20</v>
      </c>
    </row>
    <row r="34" spans="2:3" ht="20.25">
      <c r="B34" s="220" t="s">
        <v>21</v>
      </c>
    </row>
    <row r="35" spans="2:3" ht="20.25">
      <c r="B35" s="37" t="s">
        <v>22</v>
      </c>
      <c r="C35" s="37" t="s">
        <v>23</v>
      </c>
    </row>
    <row r="36" spans="2:3" ht="20.25">
      <c r="B36" s="37" t="s">
        <v>24</v>
      </c>
      <c r="C36" s="37" t="s">
        <v>23</v>
      </c>
    </row>
    <row r="37" spans="2:3" ht="20.25">
      <c r="B37" s="37" t="s">
        <v>25</v>
      </c>
      <c r="C37" s="37" t="s">
        <v>26</v>
      </c>
    </row>
    <row r="38" spans="2:3" ht="20.25">
      <c r="B38" s="37" t="s">
        <v>27</v>
      </c>
      <c r="C38" s="37" t="s">
        <v>28</v>
      </c>
    </row>
    <row r="39" spans="2:3" ht="20.25">
      <c r="B39" s="220" t="s">
        <v>29</v>
      </c>
    </row>
    <row r="40" spans="2:3" ht="20.25">
      <c r="B40" s="37" t="s">
        <v>30</v>
      </c>
      <c r="C40" s="37" t="s">
        <v>31</v>
      </c>
    </row>
    <row r="41" spans="2:3" ht="13.5" customHeight="1"/>
    <row r="42" spans="2:3" ht="13.5" customHeight="1"/>
    <row r="43" spans="2:3" ht="13.5" customHeight="1"/>
    <row r="44" spans="2:3" ht="13.5" customHeight="1"/>
    <row r="45" spans="2:3" ht="13.5" customHeight="1"/>
    <row r="46" spans="2:3" ht="13.5" customHeight="1"/>
    <row r="47" spans="2:3" ht="13.5" customHeight="1"/>
    <row r="48" spans="2:3"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sheetData>
  <hyperlinks>
    <hyperlink ref="C10" r:id="rId1" xr:uid="{6CEDCE17-DFBC-4A3F-B415-667860EA5EF9}"/>
  </hyperlinks>
  <pageMargins left="0.7" right="0.7" top="0.75" bottom="0.75" header="0.3" footer="0.3"/>
  <pageSetup paperSize="9" orientation="portrait"/>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664A9-3106-4438-93A8-9A3630D70BCD}">
  <sheetPr>
    <tabColor rgb="FFCCCCCE"/>
  </sheetPr>
  <dimension ref="A1:AN49"/>
  <sheetViews>
    <sheetView showGridLines="0" zoomScale="80" zoomScaleNormal="80" workbookViewId="0"/>
  </sheetViews>
  <sheetFormatPr defaultColWidth="0" defaultRowHeight="13.15" zeroHeight="1"/>
  <cols>
    <col min="1" max="4" width="1.5703125" style="70" customWidth="1"/>
    <col min="5" max="5" width="2.7109375" style="70" customWidth="1"/>
    <col min="6" max="6" width="4.5703125" style="70" customWidth="1"/>
    <col min="7" max="7" width="2.7109375" style="70" customWidth="1"/>
    <col min="8" max="8" width="31.7109375" style="70" customWidth="1"/>
    <col min="9" max="9" width="2.7109375" style="70" customWidth="1"/>
    <col min="10" max="10" width="4.5703125" style="70" customWidth="1"/>
    <col min="11" max="11" width="2.7109375" style="70" customWidth="1"/>
    <col min="12" max="12" width="31.7109375" style="70" customWidth="1"/>
    <col min="13" max="13" width="2.7109375" style="70" customWidth="1"/>
    <col min="14" max="14" width="4.5703125" style="70" customWidth="1"/>
    <col min="15" max="16" width="2.7109375" style="70" customWidth="1"/>
    <col min="17" max="17" width="31.7109375" style="70" customWidth="1"/>
    <col min="18" max="18" width="40.42578125" style="70" customWidth="1"/>
    <col min="19" max="20" width="2.7109375" style="70" hidden="1" customWidth="1"/>
    <col min="21" max="21" width="4.5703125" style="70" hidden="1" customWidth="1"/>
    <col min="22" max="22" width="2.7109375" style="70" hidden="1" customWidth="1"/>
    <col min="23" max="23" width="31.7109375" style="70" hidden="1" customWidth="1"/>
    <col min="24" max="24" width="2.7109375" style="70" hidden="1" customWidth="1"/>
    <col min="25" max="25" width="4.5703125" style="70" hidden="1" customWidth="1"/>
    <col min="26" max="26" width="2.7109375" style="70" hidden="1" customWidth="1"/>
    <col min="27" max="27" width="31.7109375" style="70" hidden="1" customWidth="1"/>
    <col min="28" max="28" width="2.7109375" style="70" hidden="1" customWidth="1"/>
    <col min="29" max="29" width="4.5703125" style="70" hidden="1" customWidth="1"/>
    <col min="30" max="30" width="5.7109375" style="70" hidden="1" customWidth="1"/>
    <col min="31" max="32" width="2.7109375" style="70" hidden="1" customWidth="1"/>
    <col min="33" max="33" width="31.7109375" style="70" hidden="1" customWidth="1"/>
    <col min="34" max="34" width="2.7109375" style="70" hidden="1" customWidth="1"/>
    <col min="35" max="35" width="5.7109375" style="70" hidden="1" customWidth="1"/>
    <col min="36" max="36" width="2.7109375" style="70" hidden="1" customWidth="1"/>
    <col min="37" max="37" width="31.7109375" style="70" hidden="1" customWidth="1"/>
    <col min="38" max="39" width="2.7109375" style="70" hidden="1" customWidth="1"/>
    <col min="40" max="16384" width="7.28515625" style="46" hidden="1"/>
  </cols>
  <sheetData>
    <row r="1" spans="1:40" ht="30.75">
      <c r="A1" s="45" t="e">
        <f ca="1" xml:space="preserve"> RIGHT(CELL("filename", A1), LEN(CELL("filename", A1)) - SEARCH("]", CELL("filename", A1)))</f>
        <v>#VALUE!</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c r="AF1" s="45"/>
      <c r="AG1" s="45"/>
      <c r="AH1" s="45"/>
      <c r="AI1" s="45"/>
      <c r="AJ1" s="45"/>
      <c r="AK1" s="45"/>
      <c r="AL1" s="45"/>
      <c r="AM1" s="45"/>
      <c r="AN1" s="45"/>
    </row>
    <row r="2" spans="1:40">
      <c r="A2" s="47"/>
      <c r="B2" s="48"/>
      <c r="C2" s="48"/>
      <c r="D2" s="48"/>
      <c r="E2" s="48"/>
      <c r="F2" s="48"/>
      <c r="G2" s="48"/>
      <c r="H2" s="49"/>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c r="AK2" s="48"/>
      <c r="AL2" s="48"/>
      <c r="AM2" s="48"/>
    </row>
    <row r="3" spans="1:40" s="50" customFormat="1">
      <c r="A3" s="50" t="s">
        <v>32</v>
      </c>
    </row>
    <row r="4" spans="1:40" ht="13.9">
      <c r="A4" s="51"/>
      <c r="B4" s="52"/>
      <c r="C4" s="52"/>
      <c r="D4" s="52"/>
      <c r="E4" s="52"/>
      <c r="F4" s="52"/>
      <c r="G4" s="52"/>
      <c r="H4" s="53"/>
      <c r="I4" s="52"/>
      <c r="J4" s="52"/>
      <c r="K4" s="52"/>
      <c r="L4" s="52"/>
      <c r="M4" s="52"/>
      <c r="N4" s="52"/>
      <c r="O4" s="52"/>
      <c r="P4" s="52"/>
      <c r="Q4" s="52"/>
      <c r="R4" s="48"/>
      <c r="S4" s="48"/>
      <c r="T4" s="48"/>
      <c r="U4" s="48"/>
      <c r="V4" s="48"/>
      <c r="W4" s="48"/>
      <c r="X4" s="48"/>
      <c r="Y4" s="48"/>
      <c r="Z4" s="48"/>
      <c r="AA4" s="48"/>
      <c r="AB4" s="48"/>
      <c r="AC4" s="48"/>
      <c r="AD4" s="48"/>
      <c r="AE4" s="48"/>
      <c r="AF4" s="48"/>
      <c r="AG4" s="48"/>
      <c r="AH4" s="48"/>
      <c r="AI4" s="48"/>
      <c r="AJ4" s="48"/>
      <c r="AK4" s="48"/>
      <c r="AL4" s="48"/>
      <c r="AM4" s="48"/>
    </row>
    <row r="5" spans="1:40" ht="13.9">
      <c r="A5" s="54"/>
      <c r="B5" s="55"/>
      <c r="C5" s="55"/>
      <c r="D5" s="55"/>
      <c r="E5" s="55"/>
      <c r="F5" s="56"/>
      <c r="G5" s="57"/>
      <c r="H5" s="57"/>
      <c r="I5" s="57"/>
      <c r="J5" s="57"/>
      <c r="K5" s="58"/>
      <c r="L5" s="56"/>
      <c r="M5" s="58"/>
      <c r="N5" s="58"/>
      <c r="O5" s="58"/>
      <c r="P5" s="57"/>
      <c r="Q5" s="57"/>
      <c r="R5" s="59"/>
      <c r="S5" s="59"/>
      <c r="T5" s="59"/>
      <c r="U5" s="60"/>
      <c r="V5" s="60"/>
      <c r="W5" s="60"/>
      <c r="X5" s="60"/>
      <c r="Y5" s="60"/>
      <c r="Z5" s="60"/>
      <c r="AA5" s="60"/>
      <c r="AB5" s="60"/>
      <c r="AC5" s="60"/>
      <c r="AD5" s="60"/>
      <c r="AE5" s="60"/>
      <c r="AF5" s="60"/>
      <c r="AG5" s="60"/>
      <c r="AH5" s="60"/>
      <c r="AI5" s="60"/>
      <c r="AJ5" s="60"/>
      <c r="AK5" s="60"/>
      <c r="AL5" s="60"/>
      <c r="AM5" s="60"/>
    </row>
    <row r="6" spans="1:40" ht="13.9">
      <c r="A6" s="51"/>
      <c r="B6" s="52"/>
      <c r="C6" s="52"/>
      <c r="D6" s="52"/>
      <c r="E6" s="52"/>
      <c r="F6" s="52"/>
      <c r="G6" s="52"/>
      <c r="H6" s="52"/>
      <c r="I6" s="52"/>
      <c r="J6" s="52"/>
      <c r="K6" s="52"/>
      <c r="L6" s="53"/>
      <c r="M6" s="52"/>
      <c r="N6" s="52"/>
      <c r="O6" s="52"/>
      <c r="P6" s="52"/>
      <c r="Q6" s="52"/>
      <c r="R6" s="48"/>
      <c r="S6" s="48"/>
      <c r="T6" s="48"/>
      <c r="U6" s="48"/>
      <c r="V6" s="48"/>
      <c r="W6" s="48"/>
      <c r="X6" s="48"/>
      <c r="Y6" s="48"/>
      <c r="Z6" s="48"/>
      <c r="AA6" s="48"/>
      <c r="AB6" s="48"/>
      <c r="AC6" s="48"/>
      <c r="AD6" s="48"/>
      <c r="AE6" s="48"/>
      <c r="AF6" s="48"/>
      <c r="AG6" s="48"/>
      <c r="AH6" s="48"/>
      <c r="AI6" s="48"/>
      <c r="AJ6" s="48"/>
      <c r="AK6" s="48"/>
      <c r="AL6" s="48"/>
      <c r="AM6" s="48"/>
    </row>
    <row r="7" spans="1:40" ht="13.9">
      <c r="A7" s="51"/>
      <c r="B7" s="52"/>
      <c r="C7" s="52"/>
      <c r="D7" s="52"/>
      <c r="E7" s="52"/>
      <c r="F7" s="52"/>
      <c r="G7" s="52"/>
      <c r="H7" s="52"/>
      <c r="I7" s="52"/>
      <c r="J7" s="52"/>
      <c r="K7" s="52"/>
      <c r="L7" s="53"/>
      <c r="M7" s="52"/>
      <c r="N7" s="52"/>
      <c r="O7" s="52"/>
      <c r="P7" s="52"/>
      <c r="Q7" s="52"/>
      <c r="R7" s="48"/>
      <c r="S7" s="48"/>
      <c r="T7" s="48"/>
      <c r="U7" s="48"/>
      <c r="V7" s="48"/>
      <c r="W7" s="48"/>
      <c r="X7" s="48"/>
      <c r="Y7" s="48"/>
      <c r="Z7" s="48"/>
      <c r="AA7" s="48"/>
      <c r="AB7" s="48"/>
      <c r="AC7" s="48"/>
      <c r="AD7" s="48"/>
      <c r="AE7" s="48"/>
      <c r="AF7" s="48"/>
      <c r="AG7" s="48"/>
      <c r="AH7" s="48"/>
      <c r="AI7" s="48"/>
      <c r="AJ7" s="48"/>
      <c r="AK7" s="48"/>
      <c r="AL7" s="48"/>
      <c r="AM7" s="48"/>
    </row>
    <row r="8" spans="1:40" ht="13.9">
      <c r="A8" s="51"/>
      <c r="B8" s="52"/>
      <c r="C8" s="52"/>
      <c r="D8" s="52"/>
      <c r="E8" s="52"/>
      <c r="F8" s="52"/>
      <c r="G8" s="52"/>
      <c r="H8" s="61"/>
      <c r="I8" s="52"/>
      <c r="J8" s="52"/>
      <c r="K8" s="52"/>
      <c r="L8" s="53"/>
      <c r="M8" s="52"/>
      <c r="N8" s="52"/>
      <c r="O8" s="52"/>
      <c r="P8" s="52"/>
      <c r="Q8" s="61"/>
      <c r="R8" s="48"/>
      <c r="S8" s="48"/>
      <c r="T8" s="48"/>
      <c r="U8" s="48"/>
      <c r="V8" s="48"/>
      <c r="W8" s="48"/>
      <c r="X8" s="48"/>
      <c r="Y8" s="48"/>
      <c r="Z8" s="48"/>
      <c r="AA8" s="48"/>
      <c r="AB8" s="48"/>
      <c r="AC8" s="48"/>
      <c r="AD8" s="48"/>
      <c r="AE8" s="48"/>
      <c r="AF8" s="48"/>
      <c r="AG8" s="48"/>
      <c r="AH8" s="48"/>
      <c r="AI8" s="48"/>
      <c r="AJ8" s="48"/>
      <c r="AK8" s="48"/>
      <c r="AL8" s="48"/>
      <c r="AM8" s="48"/>
    </row>
    <row r="9" spans="1:40" ht="13.9">
      <c r="A9" s="51"/>
      <c r="B9" s="52"/>
      <c r="C9" s="52"/>
      <c r="D9" s="52"/>
      <c r="E9" s="52"/>
      <c r="F9" s="52"/>
      <c r="G9" s="52"/>
      <c r="H9" s="52"/>
      <c r="I9" s="52"/>
      <c r="J9" s="52"/>
      <c r="K9" s="52"/>
      <c r="L9" s="53"/>
      <c r="M9" s="52"/>
      <c r="N9" s="52"/>
      <c r="O9" s="52"/>
      <c r="P9" s="52"/>
      <c r="Q9" s="52"/>
      <c r="R9" s="48"/>
      <c r="S9" s="48"/>
      <c r="T9" s="48"/>
      <c r="U9" s="48"/>
      <c r="V9" s="48"/>
      <c r="W9" s="48"/>
      <c r="X9" s="48"/>
      <c r="Y9" s="48"/>
      <c r="Z9" s="48"/>
      <c r="AA9" s="48"/>
      <c r="AB9" s="48"/>
      <c r="AC9" s="48"/>
      <c r="AD9" s="48"/>
      <c r="AE9" s="48"/>
      <c r="AF9" s="48"/>
      <c r="AG9" s="48"/>
      <c r="AH9" s="48"/>
      <c r="AI9" s="48"/>
      <c r="AJ9" s="48"/>
      <c r="AK9" s="48"/>
      <c r="AL9" s="48"/>
      <c r="AM9" s="48"/>
    </row>
    <row r="10" spans="1:40" ht="13.9">
      <c r="A10" s="51"/>
      <c r="B10" s="52"/>
      <c r="C10" s="52"/>
      <c r="D10" s="52"/>
      <c r="E10" s="52"/>
      <c r="F10" s="52"/>
      <c r="G10" s="52"/>
      <c r="H10" s="52"/>
      <c r="I10" s="52"/>
      <c r="J10" s="52"/>
      <c r="K10" s="52"/>
      <c r="L10" s="53"/>
      <c r="M10" s="52"/>
      <c r="N10" s="52"/>
      <c r="O10" s="52"/>
      <c r="P10" s="52"/>
      <c r="Q10" s="52"/>
      <c r="R10" s="48"/>
      <c r="S10" s="48"/>
      <c r="T10" s="48"/>
      <c r="U10" s="48"/>
      <c r="V10" s="48"/>
      <c r="W10" s="48"/>
      <c r="X10" s="48"/>
      <c r="Y10" s="48"/>
      <c r="Z10" s="48"/>
      <c r="AA10" s="48"/>
      <c r="AB10" s="48"/>
      <c r="AC10" s="48"/>
      <c r="AD10" s="48"/>
      <c r="AE10" s="48"/>
      <c r="AF10" s="48"/>
      <c r="AG10" s="48"/>
      <c r="AH10" s="48"/>
      <c r="AI10" s="48"/>
      <c r="AJ10" s="48"/>
      <c r="AK10" s="48"/>
      <c r="AL10" s="48"/>
      <c r="AM10" s="48"/>
    </row>
    <row r="11" spans="1:40" ht="13.9">
      <c r="A11" s="51"/>
      <c r="B11" s="52"/>
      <c r="C11" s="52"/>
      <c r="D11" s="52"/>
      <c r="E11" s="52"/>
      <c r="F11" s="52"/>
      <c r="G11" s="52"/>
      <c r="H11" s="52"/>
      <c r="I11" s="52"/>
      <c r="J11" s="52"/>
      <c r="K11" s="52"/>
      <c r="L11" s="53"/>
      <c r="M11" s="52"/>
      <c r="N11" s="52"/>
      <c r="O11" s="52"/>
      <c r="P11" s="52"/>
      <c r="Q11" s="52"/>
      <c r="R11" s="48"/>
      <c r="S11" s="48"/>
      <c r="T11" s="48"/>
      <c r="U11" s="48"/>
      <c r="V11" s="48"/>
      <c r="W11" s="48"/>
      <c r="X11" s="48"/>
      <c r="Y11" s="48"/>
      <c r="Z11" s="48"/>
      <c r="AA11" s="48"/>
      <c r="AB11" s="48"/>
      <c r="AC11" s="48"/>
      <c r="AD11" s="48"/>
      <c r="AE11" s="48"/>
      <c r="AF11" s="48"/>
      <c r="AG11" s="48"/>
      <c r="AH11" s="48"/>
      <c r="AI11" s="48"/>
      <c r="AJ11" s="48"/>
      <c r="AK11" s="48"/>
      <c r="AL11" s="48"/>
      <c r="AM11" s="48"/>
    </row>
    <row r="12" spans="1:40" ht="13.9">
      <c r="A12" s="51"/>
      <c r="B12" s="52"/>
      <c r="C12" s="52"/>
      <c r="D12" s="52"/>
      <c r="E12" s="52"/>
      <c r="F12" s="52"/>
      <c r="G12" s="52"/>
      <c r="H12" s="52"/>
      <c r="I12" s="52"/>
      <c r="J12" s="52"/>
      <c r="K12" s="52"/>
      <c r="L12" s="53"/>
      <c r="M12" s="52"/>
      <c r="N12" s="52"/>
      <c r="O12" s="52"/>
      <c r="P12" s="62"/>
      <c r="Q12" s="52"/>
      <c r="R12" s="48"/>
      <c r="S12" s="48"/>
      <c r="T12" s="48"/>
      <c r="U12" s="48"/>
      <c r="V12" s="48"/>
      <c r="W12" s="48"/>
      <c r="X12" s="48"/>
      <c r="Y12" s="48"/>
      <c r="Z12" s="48"/>
      <c r="AA12" s="48"/>
      <c r="AB12" s="48"/>
      <c r="AC12" s="48"/>
      <c r="AD12" s="48"/>
      <c r="AE12" s="48"/>
      <c r="AF12" s="48"/>
      <c r="AG12" s="48"/>
      <c r="AH12" s="48"/>
      <c r="AI12" s="48"/>
      <c r="AJ12" s="48"/>
      <c r="AK12" s="48"/>
      <c r="AL12" s="48"/>
      <c r="AM12" s="48"/>
    </row>
    <row r="13" spans="1:40" ht="13.9">
      <c r="A13" s="54"/>
      <c r="B13" s="55"/>
      <c r="C13" s="55"/>
      <c r="D13" s="55"/>
      <c r="E13" s="55"/>
      <c r="F13" s="63"/>
      <c r="G13" s="64"/>
      <c r="H13" s="64"/>
      <c r="I13" s="64"/>
      <c r="J13" s="64"/>
      <c r="K13" s="64"/>
      <c r="L13" s="63"/>
      <c r="M13" s="64"/>
      <c r="N13" s="64"/>
      <c r="O13" s="64"/>
      <c r="P13" s="52"/>
      <c r="Q13" s="64"/>
      <c r="R13" s="65"/>
      <c r="S13" s="65"/>
      <c r="T13" s="65"/>
      <c r="U13" s="60"/>
      <c r="V13" s="60"/>
      <c r="W13" s="60"/>
      <c r="X13" s="60"/>
      <c r="Y13" s="60"/>
      <c r="Z13" s="60"/>
      <c r="AA13" s="60"/>
      <c r="AB13" s="60"/>
      <c r="AC13" s="60"/>
      <c r="AD13" s="60"/>
      <c r="AE13" s="60"/>
      <c r="AF13" s="60"/>
      <c r="AG13" s="60"/>
      <c r="AH13" s="60"/>
      <c r="AI13" s="60"/>
      <c r="AJ13" s="60"/>
      <c r="AK13" s="60"/>
      <c r="AL13" s="60"/>
      <c r="AM13" s="60"/>
    </row>
    <row r="14" spans="1:40" ht="13.9">
      <c r="A14" s="54"/>
      <c r="B14" s="55"/>
      <c r="C14" s="55"/>
      <c r="D14" s="55"/>
      <c r="E14" s="55"/>
      <c r="F14" s="63"/>
      <c r="G14" s="64"/>
      <c r="H14" s="64"/>
      <c r="I14" s="64"/>
      <c r="J14" s="64"/>
      <c r="K14" s="64"/>
      <c r="L14" s="63"/>
      <c r="M14" s="64"/>
      <c r="N14" s="64"/>
      <c r="O14" s="64"/>
      <c r="P14" s="52"/>
      <c r="Q14" s="64"/>
      <c r="R14" s="65"/>
      <c r="S14" s="65"/>
      <c r="T14" s="65"/>
      <c r="U14" s="60"/>
      <c r="V14" s="60"/>
      <c r="W14" s="60"/>
      <c r="X14" s="60"/>
      <c r="Y14" s="60"/>
      <c r="Z14" s="60"/>
      <c r="AA14" s="60"/>
      <c r="AB14" s="60"/>
      <c r="AC14" s="60"/>
      <c r="AD14" s="60"/>
      <c r="AE14" s="60"/>
      <c r="AF14" s="60"/>
      <c r="AG14" s="60"/>
      <c r="AH14" s="60"/>
      <c r="AI14" s="60"/>
      <c r="AJ14" s="60"/>
      <c r="AK14" s="60"/>
      <c r="AL14" s="60"/>
      <c r="AM14" s="60"/>
    </row>
    <row r="15" spans="1:40" ht="13.9">
      <c r="A15" s="54"/>
      <c r="B15" s="55"/>
      <c r="C15" s="55"/>
      <c r="D15" s="55"/>
      <c r="E15" s="55"/>
      <c r="F15" s="63"/>
      <c r="G15" s="64"/>
      <c r="H15" s="64"/>
      <c r="I15" s="64"/>
      <c r="J15" s="64"/>
      <c r="K15" s="64"/>
      <c r="L15" s="63"/>
      <c r="M15" s="64"/>
      <c r="N15" s="64"/>
      <c r="O15" s="64"/>
      <c r="P15" s="52"/>
      <c r="Q15" s="64"/>
      <c r="R15" s="65"/>
      <c r="S15" s="65"/>
      <c r="T15" s="65"/>
      <c r="U15" s="60"/>
      <c r="V15" s="60"/>
      <c r="W15" s="60"/>
      <c r="X15" s="60"/>
      <c r="Y15" s="60"/>
      <c r="Z15" s="60"/>
      <c r="AA15" s="60"/>
      <c r="AB15" s="60"/>
      <c r="AC15" s="60"/>
      <c r="AD15" s="60"/>
      <c r="AE15" s="60"/>
      <c r="AF15" s="60"/>
      <c r="AG15" s="60"/>
      <c r="AH15" s="60"/>
      <c r="AI15" s="60"/>
      <c r="AJ15" s="60"/>
      <c r="AK15" s="60"/>
      <c r="AL15" s="60"/>
      <c r="AM15" s="60"/>
    </row>
    <row r="16" spans="1:40" ht="13.9">
      <c r="A16" s="51"/>
      <c r="B16" s="52"/>
      <c r="C16" s="52"/>
      <c r="D16" s="52"/>
      <c r="E16" s="52"/>
      <c r="F16" s="52"/>
      <c r="G16" s="52"/>
      <c r="H16" s="52"/>
      <c r="I16" s="52"/>
      <c r="J16" s="52"/>
      <c r="K16" s="52"/>
      <c r="L16" s="53"/>
      <c r="M16" s="52"/>
      <c r="N16" s="52"/>
      <c r="O16" s="52"/>
      <c r="P16" s="52"/>
      <c r="Q16" s="52"/>
      <c r="R16" s="48"/>
      <c r="S16" s="48"/>
      <c r="T16" s="48"/>
      <c r="U16" s="48"/>
      <c r="V16" s="48"/>
      <c r="W16" s="48"/>
      <c r="X16" s="48"/>
      <c r="Y16" s="48"/>
      <c r="Z16" s="48"/>
      <c r="AA16" s="48"/>
      <c r="AB16" s="48"/>
      <c r="AC16" s="48"/>
      <c r="AD16" s="48"/>
      <c r="AE16" s="48"/>
      <c r="AF16" s="48"/>
      <c r="AG16" s="48"/>
      <c r="AH16" s="48"/>
      <c r="AI16" s="48"/>
      <c r="AJ16" s="48"/>
      <c r="AK16" s="48"/>
      <c r="AL16" s="48"/>
      <c r="AM16" s="48"/>
    </row>
    <row r="17" spans="1:39" ht="13.9">
      <c r="A17" s="51"/>
      <c r="B17" s="52"/>
      <c r="C17" s="52"/>
      <c r="D17" s="52"/>
      <c r="E17" s="52"/>
      <c r="F17" s="52"/>
      <c r="G17" s="52"/>
      <c r="H17" s="52"/>
      <c r="I17" s="52"/>
      <c r="J17" s="52"/>
      <c r="K17" s="52"/>
      <c r="L17" s="53"/>
      <c r="M17" s="52"/>
      <c r="N17" s="52"/>
      <c r="O17" s="52"/>
      <c r="P17" s="52"/>
      <c r="Q17" s="52"/>
      <c r="R17" s="48"/>
      <c r="S17" s="48"/>
      <c r="T17" s="48"/>
      <c r="U17" s="48"/>
      <c r="V17" s="48"/>
      <c r="W17" s="48"/>
      <c r="X17" s="48"/>
      <c r="Y17" s="48"/>
      <c r="Z17" s="48"/>
      <c r="AA17" s="48"/>
      <c r="AB17" s="48"/>
      <c r="AC17" s="48"/>
      <c r="AD17" s="48"/>
      <c r="AE17" s="48"/>
      <c r="AF17" s="48"/>
      <c r="AG17" s="48"/>
      <c r="AH17" s="48"/>
      <c r="AI17" s="48"/>
      <c r="AJ17" s="48"/>
      <c r="AK17" s="48"/>
      <c r="AL17" s="48"/>
      <c r="AM17" s="48"/>
    </row>
    <row r="18" spans="1:39" ht="13.9">
      <c r="A18" s="51"/>
      <c r="B18" s="52"/>
      <c r="C18" s="52"/>
      <c r="D18" s="52"/>
      <c r="E18" s="52"/>
      <c r="F18" s="52"/>
      <c r="G18" s="52"/>
      <c r="H18" s="52"/>
      <c r="I18" s="52"/>
      <c r="J18" s="52"/>
      <c r="K18" s="52"/>
      <c r="L18" s="53"/>
      <c r="M18" s="52"/>
      <c r="N18" s="52"/>
      <c r="O18" s="52"/>
      <c r="P18" s="52"/>
      <c r="Q18" s="52"/>
      <c r="R18" s="48"/>
      <c r="S18" s="48"/>
      <c r="T18" s="48"/>
      <c r="U18" s="48"/>
      <c r="V18" s="48"/>
      <c r="W18" s="48"/>
      <c r="X18" s="48"/>
      <c r="Y18" s="48"/>
      <c r="Z18" s="48"/>
      <c r="AA18" s="48"/>
      <c r="AB18" s="48"/>
      <c r="AC18" s="48"/>
      <c r="AD18" s="48"/>
      <c r="AE18" s="48"/>
      <c r="AF18" s="48"/>
      <c r="AG18" s="48"/>
      <c r="AH18" s="48"/>
      <c r="AI18" s="48"/>
      <c r="AJ18" s="48"/>
      <c r="AK18" s="48"/>
      <c r="AL18" s="48"/>
      <c r="AM18" s="48"/>
    </row>
    <row r="19" spans="1:39" ht="13.9">
      <c r="A19" s="51"/>
      <c r="B19" s="52"/>
      <c r="C19" s="52"/>
      <c r="D19" s="52"/>
      <c r="E19" s="52"/>
      <c r="F19" s="52"/>
      <c r="G19" s="52"/>
      <c r="H19" s="52"/>
      <c r="I19" s="52"/>
      <c r="J19" s="52"/>
      <c r="K19" s="52"/>
      <c r="L19" s="53"/>
      <c r="M19" s="52"/>
      <c r="N19" s="52"/>
      <c r="O19" s="52"/>
      <c r="P19" s="52"/>
      <c r="Q19" s="52"/>
      <c r="R19" s="48"/>
      <c r="S19" s="48"/>
      <c r="T19" s="48"/>
      <c r="U19" s="48"/>
      <c r="V19" s="48"/>
      <c r="W19" s="48"/>
      <c r="X19" s="48"/>
      <c r="Y19" s="48"/>
      <c r="Z19" s="48"/>
      <c r="AA19" s="48"/>
      <c r="AB19" s="48"/>
      <c r="AC19" s="48"/>
      <c r="AD19" s="48"/>
      <c r="AE19" s="48"/>
      <c r="AF19" s="48"/>
      <c r="AG19" s="48"/>
      <c r="AH19" s="48"/>
      <c r="AI19" s="48"/>
      <c r="AJ19" s="48"/>
      <c r="AK19" s="48"/>
      <c r="AL19" s="48"/>
      <c r="AM19" s="48"/>
    </row>
    <row r="20" spans="1:39" ht="13.9">
      <c r="A20" s="51"/>
      <c r="B20" s="52"/>
      <c r="C20" s="52"/>
      <c r="D20" s="52"/>
      <c r="E20" s="52"/>
      <c r="F20" s="52"/>
      <c r="G20" s="52"/>
      <c r="H20" s="52"/>
      <c r="I20" s="52"/>
      <c r="J20" s="52"/>
      <c r="K20" s="52"/>
      <c r="L20" s="52"/>
      <c r="M20" s="52"/>
      <c r="N20" s="52"/>
      <c r="O20" s="52"/>
      <c r="P20" s="52"/>
      <c r="Q20" s="52"/>
      <c r="R20" s="48"/>
      <c r="S20" s="48"/>
      <c r="T20" s="48"/>
      <c r="U20" s="48"/>
      <c r="V20" s="48"/>
      <c r="W20" s="48"/>
      <c r="X20" s="48"/>
      <c r="Y20" s="48"/>
      <c r="Z20" s="48"/>
      <c r="AA20" s="48"/>
      <c r="AB20" s="48"/>
      <c r="AC20" s="48"/>
      <c r="AD20" s="48"/>
      <c r="AE20" s="48"/>
      <c r="AF20" s="48"/>
      <c r="AG20" s="48"/>
      <c r="AH20" s="48"/>
      <c r="AI20" s="48"/>
      <c r="AJ20" s="48"/>
      <c r="AK20" s="48"/>
      <c r="AL20" s="48"/>
      <c r="AM20" s="48"/>
    </row>
    <row r="21" spans="1:39" ht="13.9">
      <c r="A21" s="51"/>
      <c r="B21" s="52"/>
      <c r="C21" s="52"/>
      <c r="D21" s="52"/>
      <c r="E21" s="52"/>
      <c r="F21" s="52"/>
      <c r="G21" s="52"/>
      <c r="H21" s="52"/>
      <c r="I21" s="52"/>
      <c r="J21" s="52"/>
      <c r="K21" s="52"/>
      <c r="L21" s="52"/>
      <c r="M21" s="52"/>
      <c r="N21" s="52"/>
      <c r="O21" s="52"/>
      <c r="P21" s="52"/>
      <c r="Q21" s="52"/>
      <c r="R21" s="48"/>
      <c r="S21" s="48"/>
      <c r="T21" s="48"/>
      <c r="U21" s="48"/>
      <c r="V21" s="48"/>
      <c r="W21" s="48"/>
      <c r="X21" s="48"/>
      <c r="Y21" s="48"/>
      <c r="Z21" s="48"/>
      <c r="AA21" s="48"/>
      <c r="AB21" s="48"/>
      <c r="AC21" s="48"/>
      <c r="AD21" s="48"/>
      <c r="AE21" s="48"/>
      <c r="AF21" s="48"/>
      <c r="AG21" s="48"/>
      <c r="AH21" s="48"/>
      <c r="AI21" s="48"/>
      <c r="AJ21" s="48"/>
      <c r="AK21" s="48"/>
      <c r="AL21" s="48"/>
      <c r="AM21" s="48"/>
    </row>
    <row r="22" spans="1:39" ht="13.9">
      <c r="A22" s="51"/>
      <c r="B22" s="52"/>
      <c r="C22" s="52"/>
      <c r="D22" s="52"/>
      <c r="E22" s="52"/>
      <c r="F22" s="52"/>
      <c r="G22" s="52"/>
      <c r="H22" s="61"/>
      <c r="I22" s="52"/>
      <c r="J22" s="52"/>
      <c r="K22" s="52"/>
      <c r="L22" s="61"/>
      <c r="M22" s="52"/>
      <c r="N22" s="52"/>
      <c r="O22" s="52"/>
      <c r="P22" s="52"/>
      <c r="Q22" s="61"/>
      <c r="R22" s="48"/>
      <c r="S22" s="48"/>
      <c r="T22" s="48"/>
      <c r="U22" s="48"/>
      <c r="V22" s="48"/>
      <c r="W22" s="48"/>
      <c r="X22" s="48"/>
      <c r="Y22" s="48"/>
      <c r="Z22" s="48"/>
      <c r="AA22" s="48"/>
      <c r="AB22" s="48"/>
      <c r="AC22" s="48"/>
      <c r="AD22" s="48"/>
      <c r="AE22" s="48"/>
      <c r="AF22" s="48"/>
      <c r="AG22" s="48"/>
      <c r="AH22" s="48"/>
      <c r="AI22" s="48"/>
      <c r="AJ22" s="48"/>
      <c r="AK22" s="48"/>
      <c r="AL22" s="48"/>
      <c r="AM22" s="48"/>
    </row>
    <row r="23" spans="1:39" ht="13.9">
      <c r="A23" s="51"/>
      <c r="B23" s="52"/>
      <c r="C23" s="52"/>
      <c r="D23" s="52"/>
      <c r="E23" s="52"/>
      <c r="F23" s="52"/>
      <c r="G23" s="52"/>
      <c r="H23" s="52"/>
      <c r="I23" s="52"/>
      <c r="J23" s="52"/>
      <c r="K23" s="52"/>
      <c r="L23" s="52"/>
      <c r="M23" s="52"/>
      <c r="N23" s="52"/>
      <c r="O23" s="52"/>
      <c r="P23" s="52"/>
      <c r="Q23" s="52"/>
      <c r="R23" s="48"/>
      <c r="S23" s="48"/>
      <c r="T23" s="48"/>
      <c r="U23" s="48"/>
      <c r="V23" s="48"/>
      <c r="W23" s="48"/>
      <c r="X23" s="48"/>
      <c r="Y23" s="48"/>
      <c r="Z23" s="48"/>
      <c r="AA23" s="48"/>
      <c r="AB23" s="48"/>
      <c r="AC23" s="48"/>
      <c r="AD23" s="48"/>
      <c r="AE23" s="48"/>
      <c r="AF23" s="48"/>
      <c r="AG23" s="48"/>
      <c r="AH23" s="48"/>
      <c r="AI23" s="48"/>
      <c r="AJ23" s="48"/>
      <c r="AK23" s="48"/>
      <c r="AL23" s="48"/>
      <c r="AM23" s="48"/>
    </row>
    <row r="24" spans="1:39" ht="13.9">
      <c r="A24" s="51"/>
      <c r="B24" s="52"/>
      <c r="C24" s="52"/>
      <c r="D24" s="52"/>
      <c r="E24" s="52"/>
      <c r="F24" s="52"/>
      <c r="G24" s="52"/>
      <c r="H24" s="52"/>
      <c r="I24" s="52"/>
      <c r="J24" s="52"/>
      <c r="K24" s="52"/>
      <c r="L24" s="53"/>
      <c r="M24" s="52"/>
      <c r="N24" s="52"/>
      <c r="O24" s="52"/>
      <c r="P24" s="52"/>
      <c r="Q24" s="52"/>
      <c r="R24" s="48"/>
      <c r="S24" s="48"/>
      <c r="T24" s="48"/>
      <c r="U24" s="48"/>
      <c r="V24" s="48"/>
      <c r="W24" s="48"/>
      <c r="X24" s="48"/>
      <c r="Y24" s="48"/>
      <c r="Z24" s="48"/>
      <c r="AA24" s="48"/>
      <c r="AB24" s="48"/>
      <c r="AC24" s="48"/>
      <c r="AD24" s="48"/>
      <c r="AE24" s="48"/>
      <c r="AF24" s="48"/>
      <c r="AG24" s="48"/>
      <c r="AH24" s="48"/>
      <c r="AI24" s="48"/>
      <c r="AJ24" s="48"/>
      <c r="AK24" s="48"/>
      <c r="AL24" s="48"/>
      <c r="AM24" s="48"/>
    </row>
    <row r="25" spans="1:39" ht="13.9">
      <c r="A25" s="51"/>
      <c r="B25" s="52"/>
      <c r="C25" s="52"/>
      <c r="D25" s="52"/>
      <c r="E25" s="52"/>
      <c r="F25" s="52"/>
      <c r="G25" s="52"/>
      <c r="H25" s="52"/>
      <c r="I25" s="52"/>
      <c r="J25" s="52"/>
      <c r="K25" s="52"/>
      <c r="L25" s="53"/>
      <c r="M25" s="52"/>
      <c r="N25" s="52"/>
      <c r="O25" s="52"/>
      <c r="P25" s="52"/>
      <c r="Q25" s="52"/>
      <c r="R25" s="48"/>
      <c r="S25" s="48"/>
      <c r="T25" s="48"/>
      <c r="U25" s="48"/>
      <c r="V25" s="48"/>
      <c r="W25" s="48"/>
      <c r="X25" s="48"/>
      <c r="Y25" s="48"/>
      <c r="Z25" s="48"/>
      <c r="AA25" s="48"/>
      <c r="AB25" s="48"/>
      <c r="AC25" s="48"/>
      <c r="AD25" s="48"/>
      <c r="AE25" s="48"/>
      <c r="AF25" s="48"/>
      <c r="AG25" s="48"/>
      <c r="AH25" s="48"/>
      <c r="AI25" s="48"/>
      <c r="AJ25" s="48"/>
      <c r="AK25" s="48"/>
      <c r="AL25" s="48"/>
      <c r="AM25" s="48"/>
    </row>
    <row r="26" spans="1:39" ht="13.9">
      <c r="A26" s="51"/>
      <c r="B26" s="52"/>
      <c r="C26" s="52"/>
      <c r="D26" s="52"/>
      <c r="E26" s="52"/>
      <c r="F26" s="52"/>
      <c r="G26" s="52"/>
      <c r="H26" s="52"/>
      <c r="I26" s="52"/>
      <c r="J26" s="52"/>
      <c r="K26" s="52"/>
      <c r="L26" s="53"/>
      <c r="M26" s="52"/>
      <c r="N26" s="52"/>
      <c r="O26" s="52"/>
      <c r="P26" s="52"/>
      <c r="Q26" s="52"/>
      <c r="R26" s="48"/>
      <c r="S26" s="48"/>
      <c r="T26" s="48"/>
      <c r="U26" s="48"/>
      <c r="V26" s="48"/>
      <c r="W26" s="48"/>
      <c r="X26" s="48"/>
      <c r="Y26" s="48"/>
      <c r="Z26" s="48"/>
      <c r="AA26" s="48"/>
      <c r="AB26" s="48"/>
      <c r="AC26" s="48"/>
      <c r="AD26" s="48"/>
      <c r="AE26" s="48"/>
      <c r="AF26" s="48"/>
      <c r="AG26" s="48"/>
      <c r="AH26" s="48"/>
      <c r="AI26" s="48"/>
      <c r="AJ26" s="48"/>
      <c r="AK26" s="48"/>
      <c r="AL26" s="48"/>
      <c r="AM26" s="48"/>
    </row>
    <row r="27" spans="1:39" ht="13.9">
      <c r="A27" s="51"/>
      <c r="B27" s="52"/>
      <c r="C27" s="52"/>
      <c r="D27" s="52"/>
      <c r="E27" s="52"/>
      <c r="F27" s="52"/>
      <c r="G27" s="52"/>
      <c r="H27" s="52"/>
      <c r="I27" s="52"/>
      <c r="J27" s="52"/>
      <c r="K27" s="52"/>
      <c r="L27" s="53"/>
      <c r="M27" s="52"/>
      <c r="N27" s="52"/>
      <c r="O27" s="52"/>
      <c r="P27" s="52"/>
      <c r="Q27" s="52"/>
      <c r="R27" s="48"/>
      <c r="S27" s="48"/>
      <c r="T27" s="48"/>
      <c r="U27" s="48"/>
      <c r="V27" s="48"/>
      <c r="W27" s="48"/>
      <c r="X27" s="48"/>
      <c r="Y27" s="48"/>
      <c r="Z27" s="48"/>
      <c r="AA27" s="48"/>
      <c r="AB27" s="48"/>
      <c r="AC27" s="48"/>
      <c r="AD27" s="48"/>
      <c r="AE27" s="48"/>
      <c r="AF27" s="48"/>
      <c r="AG27" s="48"/>
      <c r="AH27" s="48"/>
      <c r="AI27" s="48"/>
      <c r="AJ27" s="48"/>
      <c r="AK27" s="48"/>
      <c r="AL27" s="48"/>
      <c r="AM27" s="48"/>
    </row>
    <row r="28" spans="1:39" ht="13.9">
      <c r="A28" s="51"/>
      <c r="B28" s="52"/>
      <c r="C28" s="52"/>
      <c r="D28" s="52"/>
      <c r="E28" s="52"/>
      <c r="F28" s="52"/>
      <c r="G28" s="52"/>
      <c r="H28" s="52"/>
      <c r="I28" s="52"/>
      <c r="J28" s="52"/>
      <c r="K28" s="52"/>
      <c r="L28" s="53"/>
      <c r="M28" s="52"/>
      <c r="N28" s="52"/>
      <c r="O28" s="52"/>
      <c r="P28" s="52"/>
      <c r="Q28" s="52"/>
      <c r="R28" s="48"/>
      <c r="S28" s="48"/>
      <c r="T28" s="48"/>
      <c r="U28" s="48"/>
      <c r="V28" s="48"/>
      <c r="W28" s="48"/>
      <c r="X28" s="48"/>
      <c r="Y28" s="48"/>
      <c r="Z28" s="48"/>
      <c r="AA28" s="48"/>
      <c r="AB28" s="48"/>
      <c r="AC28" s="48"/>
      <c r="AD28" s="48"/>
      <c r="AE28" s="48"/>
      <c r="AF28" s="48"/>
      <c r="AG28" s="48"/>
      <c r="AH28" s="48"/>
      <c r="AI28" s="48"/>
      <c r="AJ28" s="48"/>
      <c r="AK28" s="48"/>
      <c r="AL28" s="48"/>
      <c r="AM28" s="48"/>
    </row>
    <row r="29" spans="1:39" ht="13.9">
      <c r="A29" s="51"/>
      <c r="B29" s="52"/>
      <c r="C29" s="52"/>
      <c r="D29" s="52"/>
      <c r="E29" s="52"/>
      <c r="F29" s="52"/>
      <c r="G29" s="52"/>
      <c r="H29" s="52"/>
      <c r="I29" s="52"/>
      <c r="J29" s="52"/>
      <c r="K29" s="52"/>
      <c r="L29" s="53"/>
      <c r="M29" s="52"/>
      <c r="N29" s="52"/>
      <c r="O29" s="52"/>
      <c r="P29" s="52"/>
      <c r="Q29" s="52"/>
      <c r="R29" s="48"/>
      <c r="S29" s="48"/>
      <c r="T29" s="48"/>
      <c r="U29" s="48"/>
      <c r="V29" s="48"/>
      <c r="W29" s="48"/>
      <c r="X29" s="48"/>
      <c r="Y29" s="48"/>
      <c r="Z29" s="48"/>
      <c r="AA29" s="48"/>
      <c r="AB29" s="48"/>
      <c r="AC29" s="48"/>
      <c r="AD29" s="48"/>
      <c r="AE29" s="48"/>
      <c r="AF29" s="48"/>
      <c r="AG29" s="48"/>
      <c r="AH29" s="48"/>
      <c r="AI29" s="48"/>
      <c r="AJ29" s="48"/>
      <c r="AK29" s="48"/>
      <c r="AL29" s="48"/>
      <c r="AM29" s="48"/>
    </row>
    <row r="30" spans="1:39" ht="13.9">
      <c r="A30" s="51"/>
      <c r="B30" s="52"/>
      <c r="C30" s="52"/>
      <c r="D30" s="52"/>
      <c r="E30" s="52"/>
      <c r="F30" s="52"/>
      <c r="G30" s="52"/>
      <c r="H30" s="52"/>
      <c r="I30" s="52"/>
      <c r="J30" s="52"/>
      <c r="K30" s="52"/>
      <c r="L30" s="53"/>
      <c r="M30" s="52"/>
      <c r="N30" s="52"/>
      <c r="O30" s="52"/>
      <c r="P30" s="52"/>
      <c r="Q30" s="52"/>
      <c r="R30" s="48"/>
      <c r="S30" s="48"/>
      <c r="T30" s="48"/>
      <c r="U30" s="48"/>
      <c r="V30" s="48"/>
      <c r="W30" s="48"/>
      <c r="X30" s="48"/>
      <c r="Y30" s="48"/>
      <c r="Z30" s="48"/>
      <c r="AA30" s="48"/>
      <c r="AB30" s="48"/>
      <c r="AC30" s="48"/>
      <c r="AD30" s="48"/>
      <c r="AE30" s="48"/>
      <c r="AF30" s="48"/>
      <c r="AG30" s="48"/>
      <c r="AH30" s="48"/>
      <c r="AI30" s="48"/>
      <c r="AJ30" s="48"/>
      <c r="AK30" s="48"/>
      <c r="AL30" s="48"/>
      <c r="AM30" s="48"/>
    </row>
    <row r="31" spans="1:39" ht="13.9">
      <c r="A31" s="51"/>
      <c r="B31" s="52"/>
      <c r="C31" s="52"/>
      <c r="D31" s="52"/>
      <c r="E31" s="52"/>
      <c r="F31" s="52"/>
      <c r="G31" s="52"/>
      <c r="H31" s="52"/>
      <c r="I31" s="52"/>
      <c r="J31" s="52"/>
      <c r="K31" s="52"/>
      <c r="L31" s="53"/>
      <c r="M31" s="52"/>
      <c r="N31" s="52"/>
      <c r="O31" s="52"/>
      <c r="P31" s="52"/>
      <c r="Q31" s="52"/>
      <c r="R31" s="48"/>
      <c r="S31" s="48"/>
      <c r="T31" s="48"/>
      <c r="U31" s="48"/>
      <c r="V31" s="48"/>
      <c r="W31" s="48"/>
      <c r="X31" s="48"/>
      <c r="Y31" s="48"/>
      <c r="Z31" s="48"/>
      <c r="AA31" s="48"/>
      <c r="AB31" s="48"/>
      <c r="AC31" s="48"/>
      <c r="AD31" s="48"/>
      <c r="AE31" s="48"/>
      <c r="AF31" s="48"/>
      <c r="AG31" s="48"/>
      <c r="AH31" s="48"/>
      <c r="AI31" s="48"/>
      <c r="AJ31" s="48"/>
      <c r="AK31" s="48"/>
      <c r="AL31" s="48"/>
      <c r="AM31" s="48"/>
    </row>
    <row r="32" spans="1:39" ht="13.9">
      <c r="A32" s="51"/>
      <c r="B32" s="52"/>
      <c r="C32" s="52"/>
      <c r="D32" s="52"/>
      <c r="E32" s="52"/>
      <c r="F32" s="52"/>
      <c r="G32" s="52"/>
      <c r="H32" s="52"/>
      <c r="I32" s="52"/>
      <c r="J32" s="52"/>
      <c r="K32" s="52"/>
      <c r="L32" s="53"/>
      <c r="M32" s="52"/>
      <c r="N32" s="52"/>
      <c r="O32" s="52"/>
      <c r="P32" s="52"/>
      <c r="Q32" s="52"/>
      <c r="R32" s="48"/>
      <c r="S32" s="48"/>
      <c r="T32" s="48"/>
      <c r="U32" s="48"/>
      <c r="V32" s="48"/>
      <c r="W32" s="48"/>
      <c r="X32" s="48"/>
      <c r="Y32" s="48"/>
      <c r="Z32" s="48"/>
      <c r="AA32" s="48"/>
      <c r="AB32" s="48"/>
      <c r="AC32" s="48"/>
      <c r="AD32" s="48"/>
      <c r="AE32" s="48"/>
      <c r="AF32" s="48"/>
      <c r="AG32" s="48"/>
      <c r="AH32" s="48"/>
      <c r="AI32" s="48"/>
      <c r="AJ32" s="48"/>
      <c r="AK32" s="48"/>
      <c r="AL32" s="48"/>
      <c r="AM32" s="48"/>
    </row>
    <row r="33" spans="1:39" ht="13.9">
      <c r="A33" s="51"/>
      <c r="B33" s="52"/>
      <c r="C33" s="52"/>
      <c r="D33" s="52"/>
      <c r="E33" s="52"/>
      <c r="F33" s="52"/>
      <c r="G33" s="52"/>
      <c r="H33" s="52"/>
      <c r="I33" s="52"/>
      <c r="J33" s="52"/>
      <c r="K33" s="52"/>
      <c r="L33" s="53"/>
      <c r="M33" s="52"/>
      <c r="N33" s="52"/>
      <c r="O33" s="52"/>
      <c r="P33" s="52"/>
      <c r="Q33" s="52"/>
      <c r="R33" s="48"/>
      <c r="S33" s="48"/>
      <c r="T33" s="48"/>
      <c r="U33" s="48"/>
      <c r="V33" s="48"/>
      <c r="W33" s="48"/>
      <c r="X33" s="48"/>
      <c r="Y33" s="48"/>
      <c r="Z33" s="48"/>
      <c r="AA33" s="48"/>
      <c r="AB33" s="48"/>
      <c r="AC33" s="48"/>
      <c r="AD33" s="48"/>
      <c r="AE33" s="48"/>
      <c r="AF33" s="48"/>
      <c r="AG33" s="48"/>
      <c r="AH33" s="48"/>
      <c r="AI33" s="48"/>
      <c r="AJ33" s="48"/>
      <c r="AK33" s="48"/>
      <c r="AL33" s="48"/>
      <c r="AM33" s="48"/>
    </row>
    <row r="34" spans="1:39" ht="13.9">
      <c r="A34" s="51"/>
      <c r="B34" s="52"/>
      <c r="C34" s="52"/>
      <c r="D34" s="52"/>
      <c r="E34" s="52"/>
      <c r="F34" s="52"/>
      <c r="G34" s="52"/>
      <c r="H34" s="52"/>
      <c r="I34" s="52"/>
      <c r="J34" s="52"/>
      <c r="K34" s="52"/>
      <c r="L34" s="53"/>
      <c r="M34" s="52"/>
      <c r="N34" s="52"/>
      <c r="O34" s="52"/>
      <c r="P34" s="52"/>
      <c r="Q34" s="52"/>
      <c r="R34" s="48"/>
      <c r="S34" s="48"/>
      <c r="T34" s="48"/>
      <c r="U34" s="48"/>
      <c r="V34" s="48"/>
      <c r="W34" s="48"/>
      <c r="X34" s="48"/>
      <c r="Y34" s="48"/>
      <c r="Z34" s="48"/>
      <c r="AA34" s="48"/>
      <c r="AB34" s="48"/>
      <c r="AC34" s="48"/>
      <c r="AD34" s="48"/>
      <c r="AE34" s="48"/>
      <c r="AF34" s="48"/>
      <c r="AG34" s="48"/>
      <c r="AH34" s="48"/>
      <c r="AI34" s="48"/>
      <c r="AJ34" s="48"/>
      <c r="AK34" s="48"/>
      <c r="AL34" s="48"/>
      <c r="AM34" s="48"/>
    </row>
    <row r="35" spans="1:39" ht="13.9">
      <c r="A35" s="51"/>
      <c r="B35" s="52"/>
      <c r="C35" s="52"/>
      <c r="D35" s="52"/>
      <c r="E35" s="52"/>
      <c r="F35" s="52"/>
      <c r="G35" s="52"/>
      <c r="H35" s="52"/>
      <c r="I35" s="52"/>
      <c r="J35" s="52"/>
      <c r="K35" s="52"/>
      <c r="L35" s="53"/>
      <c r="M35" s="52"/>
      <c r="N35" s="52"/>
      <c r="O35" s="52"/>
      <c r="P35" s="52"/>
      <c r="Q35" s="52"/>
      <c r="R35" s="48"/>
      <c r="S35" s="48"/>
      <c r="T35" s="48"/>
      <c r="U35" s="48"/>
      <c r="V35" s="48"/>
      <c r="W35" s="48"/>
      <c r="X35" s="48"/>
      <c r="Y35" s="48"/>
      <c r="Z35" s="48"/>
      <c r="AA35" s="48"/>
      <c r="AB35" s="48"/>
      <c r="AC35" s="48"/>
      <c r="AD35" s="48"/>
      <c r="AE35" s="48"/>
      <c r="AF35" s="48"/>
      <c r="AG35" s="48"/>
      <c r="AH35" s="48"/>
      <c r="AI35" s="48"/>
      <c r="AJ35" s="48"/>
      <c r="AK35" s="48"/>
      <c r="AL35" s="48"/>
      <c r="AM35" s="48"/>
    </row>
    <row r="36" spans="1:39" ht="13.9">
      <c r="A36" s="51"/>
      <c r="B36" s="52"/>
      <c r="C36" s="52"/>
      <c r="D36" s="52"/>
      <c r="E36" s="52"/>
      <c r="F36" s="52"/>
      <c r="G36" s="52"/>
      <c r="H36" s="52"/>
      <c r="I36" s="52"/>
      <c r="J36" s="52"/>
      <c r="K36" s="52"/>
      <c r="L36" s="53"/>
      <c r="M36" s="52"/>
      <c r="N36" s="52"/>
      <c r="O36" s="52"/>
      <c r="P36" s="52"/>
      <c r="Q36" s="52"/>
      <c r="R36" s="48"/>
      <c r="S36" s="48"/>
      <c r="T36" s="48"/>
      <c r="U36" s="48"/>
      <c r="V36" s="48"/>
      <c r="W36" s="48"/>
      <c r="X36" s="48"/>
      <c r="Y36" s="48"/>
      <c r="Z36" s="48"/>
      <c r="AA36" s="48"/>
      <c r="AB36" s="48"/>
      <c r="AC36" s="48"/>
      <c r="AD36" s="48"/>
      <c r="AE36" s="48"/>
      <c r="AF36" s="48"/>
      <c r="AG36" s="48"/>
      <c r="AH36" s="48"/>
      <c r="AI36" s="48"/>
      <c r="AJ36" s="48"/>
      <c r="AK36" s="48"/>
      <c r="AL36" s="48"/>
      <c r="AM36" s="48"/>
    </row>
    <row r="37" spans="1:39" ht="13.9">
      <c r="A37" s="51"/>
      <c r="B37" s="52"/>
      <c r="C37" s="52"/>
      <c r="D37" s="52"/>
      <c r="E37" s="52"/>
      <c r="F37" s="52"/>
      <c r="G37" s="52"/>
      <c r="H37" s="52"/>
      <c r="I37" s="52"/>
      <c r="J37" s="52"/>
      <c r="K37" s="52"/>
      <c r="L37" s="53"/>
      <c r="M37" s="52"/>
      <c r="N37" s="52"/>
      <c r="O37" s="52"/>
      <c r="P37" s="52"/>
      <c r="Q37" s="52"/>
      <c r="R37" s="48"/>
      <c r="S37" s="48"/>
      <c r="T37" s="48"/>
      <c r="U37" s="48"/>
      <c r="V37" s="48"/>
      <c r="W37" s="48"/>
      <c r="X37" s="48"/>
      <c r="Y37" s="48"/>
      <c r="Z37" s="48"/>
      <c r="AA37" s="48"/>
      <c r="AB37" s="48"/>
      <c r="AC37" s="48"/>
      <c r="AD37" s="48"/>
      <c r="AE37" s="48"/>
      <c r="AF37" s="48"/>
      <c r="AG37" s="48"/>
      <c r="AH37" s="48"/>
      <c r="AI37" s="48"/>
      <c r="AJ37" s="48"/>
      <c r="AK37" s="48"/>
      <c r="AL37" s="48"/>
      <c r="AM37" s="48"/>
    </row>
    <row r="38" spans="1:39" ht="13.9">
      <c r="A38" s="51"/>
      <c r="B38" s="52"/>
      <c r="C38" s="52"/>
      <c r="D38" s="52"/>
      <c r="E38" s="52"/>
      <c r="F38" s="52"/>
      <c r="G38" s="52"/>
      <c r="H38" s="52"/>
      <c r="I38" s="52"/>
      <c r="J38" s="52"/>
      <c r="K38" s="52"/>
      <c r="L38" s="53"/>
      <c r="M38" s="52"/>
      <c r="N38" s="52"/>
      <c r="O38" s="52"/>
      <c r="P38" s="52"/>
      <c r="Q38" s="52"/>
      <c r="R38" s="48"/>
      <c r="S38" s="48"/>
      <c r="T38" s="48"/>
      <c r="U38" s="48"/>
      <c r="V38" s="48"/>
      <c r="W38" s="48"/>
      <c r="X38" s="48"/>
      <c r="Y38" s="48"/>
      <c r="Z38" s="48"/>
      <c r="AA38" s="48"/>
      <c r="AB38" s="48"/>
      <c r="AC38" s="48"/>
      <c r="AD38" s="48"/>
      <c r="AE38" s="48"/>
      <c r="AF38" s="48"/>
      <c r="AG38" s="48"/>
      <c r="AH38" s="48"/>
      <c r="AI38" s="48"/>
      <c r="AJ38" s="48"/>
      <c r="AK38" s="48"/>
      <c r="AL38" s="48"/>
      <c r="AM38" s="48"/>
    </row>
    <row r="39" spans="1:39" ht="13.9">
      <c r="A39" s="51"/>
      <c r="B39" s="52"/>
      <c r="C39" s="52"/>
      <c r="D39" s="52"/>
      <c r="E39" s="52"/>
      <c r="F39" s="52"/>
      <c r="G39" s="52"/>
      <c r="H39" s="52"/>
      <c r="I39" s="52"/>
      <c r="J39" s="52"/>
      <c r="K39" s="52"/>
      <c r="L39" s="53"/>
      <c r="M39" s="52"/>
      <c r="N39" s="52"/>
      <c r="O39" s="52"/>
      <c r="P39" s="52"/>
      <c r="Q39" s="52"/>
      <c r="R39" s="48"/>
      <c r="S39" s="48"/>
      <c r="T39" s="48"/>
      <c r="U39" s="48"/>
      <c r="V39" s="48"/>
      <c r="W39" s="48"/>
      <c r="X39" s="48"/>
      <c r="Y39" s="48"/>
      <c r="Z39" s="48"/>
      <c r="AA39" s="48"/>
      <c r="AB39" s="48"/>
      <c r="AC39" s="48"/>
      <c r="AD39" s="48"/>
      <c r="AE39" s="48"/>
      <c r="AF39" s="48"/>
      <c r="AG39" s="48"/>
      <c r="AH39" s="48"/>
      <c r="AI39" s="48"/>
      <c r="AJ39" s="48"/>
      <c r="AK39" s="48"/>
      <c r="AL39" s="48"/>
      <c r="AM39" s="48"/>
    </row>
    <row r="40" spans="1:39" ht="13.9">
      <c r="A40" s="51"/>
      <c r="B40" s="52"/>
      <c r="C40" s="52"/>
      <c r="D40" s="52"/>
      <c r="E40" s="52"/>
      <c r="F40" s="52"/>
      <c r="G40" s="52"/>
      <c r="H40" s="52"/>
      <c r="I40" s="52"/>
      <c r="J40" s="52"/>
      <c r="K40" s="52"/>
      <c r="L40" s="53"/>
      <c r="M40" s="52"/>
      <c r="N40" s="52"/>
      <c r="O40" s="52"/>
      <c r="P40" s="52"/>
      <c r="Q40" s="52"/>
      <c r="R40" s="48"/>
      <c r="S40" s="48"/>
      <c r="T40" s="48"/>
      <c r="U40" s="48"/>
      <c r="V40" s="48"/>
      <c r="W40" s="48"/>
      <c r="X40" s="48"/>
      <c r="Y40" s="48"/>
      <c r="Z40" s="48"/>
      <c r="AA40" s="48"/>
      <c r="AB40" s="48"/>
      <c r="AC40" s="48"/>
      <c r="AD40" s="48"/>
      <c r="AE40" s="48"/>
      <c r="AF40" s="48"/>
      <c r="AG40" s="48"/>
      <c r="AH40" s="48"/>
      <c r="AI40" s="48"/>
      <c r="AJ40" s="48"/>
      <c r="AK40" s="48"/>
      <c r="AL40" s="48"/>
      <c r="AM40" s="48"/>
    </row>
    <row r="41" spans="1:39" ht="13.9">
      <c r="A41" s="51"/>
      <c r="B41" s="52"/>
      <c r="C41" s="52"/>
      <c r="D41" s="52"/>
      <c r="E41" s="52"/>
      <c r="F41" s="52"/>
      <c r="G41" s="52"/>
      <c r="H41" s="52"/>
      <c r="I41" s="52"/>
      <c r="J41" s="52"/>
      <c r="K41" s="52"/>
      <c r="L41" s="53"/>
      <c r="M41" s="52"/>
      <c r="N41" s="52"/>
      <c r="O41" s="52"/>
      <c r="P41" s="52"/>
      <c r="Q41" s="52"/>
      <c r="R41" s="48"/>
      <c r="S41" s="48"/>
      <c r="T41" s="48"/>
      <c r="U41" s="48"/>
      <c r="V41" s="48"/>
      <c r="W41" s="48"/>
      <c r="X41" s="48"/>
      <c r="Y41" s="48"/>
      <c r="Z41" s="48"/>
      <c r="AA41" s="48"/>
      <c r="AB41" s="48"/>
      <c r="AC41" s="48"/>
      <c r="AD41" s="48"/>
      <c r="AE41" s="48"/>
      <c r="AF41" s="48"/>
      <c r="AG41" s="48"/>
      <c r="AH41" s="48"/>
      <c r="AI41" s="48"/>
      <c r="AJ41" s="48"/>
      <c r="AK41" s="48"/>
      <c r="AL41" s="48"/>
      <c r="AM41" s="48"/>
    </row>
    <row r="42" spans="1:39">
      <c r="A42" s="47"/>
      <c r="B42" s="48"/>
      <c r="C42" s="48"/>
      <c r="D42" s="48"/>
      <c r="E42" s="48"/>
      <c r="F42" s="48"/>
      <c r="G42" s="48"/>
      <c r="H42" s="48"/>
      <c r="I42" s="48"/>
      <c r="J42" s="48"/>
      <c r="K42" s="48"/>
      <c r="L42" s="49"/>
      <c r="M42" s="48"/>
      <c r="N42" s="48"/>
      <c r="O42" s="48"/>
      <c r="P42" s="48"/>
      <c r="Q42" s="48"/>
      <c r="R42" s="48"/>
      <c r="S42" s="48"/>
      <c r="T42" s="48"/>
      <c r="U42" s="48"/>
      <c r="V42" s="48"/>
      <c r="W42" s="48"/>
      <c r="X42" s="48"/>
      <c r="Y42" s="48"/>
      <c r="Z42" s="48"/>
      <c r="AA42" s="48"/>
      <c r="AB42" s="48"/>
      <c r="AC42" s="48"/>
      <c r="AD42" s="48"/>
      <c r="AE42" s="48"/>
      <c r="AF42" s="48"/>
      <c r="AG42" s="48"/>
      <c r="AH42" s="48"/>
      <c r="AI42" s="48"/>
      <c r="AJ42" s="48"/>
      <c r="AK42" s="48"/>
      <c r="AL42" s="48"/>
      <c r="AM42" s="48"/>
    </row>
    <row r="43" spans="1:39">
      <c r="A43" s="47"/>
      <c r="B43" s="48"/>
      <c r="C43" s="48"/>
      <c r="D43" s="48"/>
      <c r="E43" s="48"/>
      <c r="F43" s="48"/>
      <c r="G43" s="48"/>
      <c r="H43" s="48"/>
      <c r="I43" s="48"/>
      <c r="J43" s="48"/>
      <c r="K43" s="48"/>
      <c r="L43" s="49"/>
      <c r="M43" s="48"/>
      <c r="N43" s="48"/>
      <c r="O43" s="48"/>
      <c r="P43" s="48"/>
      <c r="Q43" s="48"/>
      <c r="R43" s="48"/>
      <c r="S43" s="48"/>
      <c r="T43" s="48"/>
      <c r="U43" s="48"/>
      <c r="V43" s="48"/>
      <c r="W43" s="48"/>
      <c r="X43" s="48"/>
      <c r="Y43" s="48"/>
      <c r="Z43" s="48"/>
      <c r="AA43" s="48"/>
      <c r="AB43" s="48"/>
      <c r="AC43" s="48"/>
      <c r="AD43" s="48"/>
      <c r="AE43" s="48"/>
      <c r="AF43" s="48"/>
      <c r="AG43" s="48"/>
      <c r="AH43" s="48"/>
      <c r="AI43" s="48"/>
      <c r="AJ43" s="48"/>
      <c r="AK43" s="48"/>
      <c r="AL43" s="48"/>
      <c r="AM43" s="48"/>
    </row>
    <row r="44" spans="1:39">
      <c r="A44" s="47"/>
      <c r="B44" s="48"/>
      <c r="C44" s="48"/>
      <c r="D44" s="48"/>
      <c r="E44" s="48"/>
      <c r="F44" s="48"/>
      <c r="G44" s="48"/>
      <c r="H44" s="48"/>
      <c r="I44" s="48"/>
      <c r="J44" s="48"/>
      <c r="K44" s="48"/>
      <c r="L44" s="49"/>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row>
    <row r="45" spans="1:39">
      <c r="A45" s="47"/>
      <c r="B45" s="48"/>
      <c r="C45" s="48"/>
      <c r="D45" s="48"/>
      <c r="E45" s="48"/>
      <c r="F45" s="48"/>
      <c r="G45" s="48"/>
      <c r="H45" s="48"/>
      <c r="I45" s="48"/>
      <c r="J45" s="48"/>
      <c r="K45" s="48"/>
      <c r="L45" s="49"/>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row>
    <row r="46" spans="1:39">
      <c r="A46" s="47"/>
      <c r="B46" s="48"/>
      <c r="C46" s="48"/>
      <c r="D46" s="48"/>
      <c r="E46" s="48"/>
      <c r="F46" s="48"/>
      <c r="G46" s="48"/>
      <c r="H46" s="48"/>
      <c r="I46" s="48"/>
      <c r="J46" s="48"/>
      <c r="K46" s="48"/>
      <c r="L46" s="49"/>
      <c r="M46" s="48"/>
      <c r="N46" s="48"/>
      <c r="O46" s="48"/>
      <c r="P46" s="48"/>
      <c r="Q46" s="48"/>
      <c r="R46" s="48"/>
      <c r="S46" s="48"/>
      <c r="T46" s="48"/>
      <c r="U46" s="48"/>
      <c r="V46" s="48"/>
      <c r="W46" s="48"/>
      <c r="X46" s="48"/>
      <c r="Y46" s="48"/>
      <c r="Z46" s="48"/>
      <c r="AA46" s="48"/>
      <c r="AB46" s="48"/>
      <c r="AC46" s="48"/>
      <c r="AD46" s="48"/>
      <c r="AE46" s="48"/>
      <c r="AF46" s="48"/>
      <c r="AG46" s="48"/>
      <c r="AH46" s="48"/>
      <c r="AI46" s="48"/>
      <c r="AJ46" s="48"/>
      <c r="AK46" s="48"/>
      <c r="AL46" s="48"/>
      <c r="AM46" s="48"/>
    </row>
    <row r="47" spans="1:39">
      <c r="A47" s="47"/>
      <c r="B47" s="48"/>
      <c r="C47" s="48"/>
      <c r="D47" s="48"/>
      <c r="E47" s="48"/>
      <c r="F47" s="48"/>
      <c r="G47" s="48"/>
      <c r="H47" s="48"/>
      <c r="I47" s="48"/>
      <c r="J47" s="48"/>
      <c r="K47" s="48"/>
      <c r="L47" s="49"/>
      <c r="M47" s="48"/>
      <c r="N47" s="48"/>
      <c r="O47" s="48"/>
      <c r="P47" s="48"/>
      <c r="Q47" s="48"/>
      <c r="R47" s="48"/>
      <c r="S47" s="48"/>
      <c r="T47" s="48"/>
      <c r="U47" s="48"/>
      <c r="V47" s="48"/>
      <c r="W47" s="48"/>
      <c r="X47" s="48"/>
      <c r="Y47" s="48"/>
      <c r="Z47" s="48"/>
      <c r="AA47" s="48"/>
      <c r="AB47" s="48"/>
      <c r="AC47" s="48"/>
      <c r="AD47" s="48"/>
      <c r="AE47" s="48"/>
      <c r="AF47" s="48"/>
      <c r="AG47" s="48"/>
      <c r="AH47" s="48"/>
      <c r="AI47" s="48"/>
      <c r="AJ47" s="48"/>
      <c r="AK47" s="48"/>
      <c r="AL47" s="48"/>
      <c r="AM47" s="48"/>
    </row>
    <row r="48" spans="1:39">
      <c r="A48" s="47"/>
      <c r="B48" s="48"/>
      <c r="C48" s="48"/>
      <c r="D48" s="48"/>
      <c r="E48" s="48"/>
      <c r="F48" s="48"/>
      <c r="G48" s="48"/>
      <c r="H48" s="48"/>
      <c r="I48" s="48"/>
      <c r="J48" s="48"/>
      <c r="K48" s="48"/>
      <c r="L48" s="49"/>
      <c r="M48" s="48"/>
      <c r="N48" s="48"/>
      <c r="O48" s="48"/>
      <c r="P48" s="48"/>
      <c r="Q48" s="48"/>
      <c r="R48" s="48"/>
      <c r="S48" s="48"/>
      <c r="T48" s="48"/>
      <c r="U48" s="48"/>
      <c r="V48" s="48"/>
      <c r="W48" s="48"/>
      <c r="X48" s="48"/>
      <c r="Y48" s="48"/>
      <c r="Z48" s="48"/>
      <c r="AA48" s="48"/>
      <c r="AB48" s="48"/>
      <c r="AC48" s="48"/>
      <c r="AD48" s="48"/>
      <c r="AE48" s="48"/>
      <c r="AF48" s="48"/>
      <c r="AG48" s="48"/>
      <c r="AH48" s="48"/>
      <c r="AI48" s="48"/>
      <c r="AJ48" s="48"/>
      <c r="AK48" s="48"/>
      <c r="AL48" s="48"/>
      <c r="AM48" s="48"/>
    </row>
    <row r="49" spans="1:39">
      <c r="A49" s="66" t="s">
        <v>33</v>
      </c>
      <c r="B49" s="66"/>
      <c r="C49" s="67"/>
      <c r="D49" s="68"/>
      <c r="E49" s="67"/>
      <c r="F49" s="69"/>
      <c r="G49" s="66"/>
      <c r="H49" s="66"/>
      <c r="I49" s="66"/>
      <c r="J49" s="66"/>
      <c r="K49" s="66"/>
      <c r="L49" s="66"/>
      <c r="M49" s="66"/>
      <c r="N49" s="66"/>
      <c r="O49" s="66"/>
      <c r="P49" s="66"/>
      <c r="Q49" s="66"/>
      <c r="R49" s="66"/>
      <c r="S49" s="66"/>
      <c r="T49" s="66"/>
      <c r="U49" s="66"/>
      <c r="V49" s="66"/>
      <c r="W49" s="66"/>
      <c r="X49" s="66"/>
      <c r="Y49" s="66"/>
      <c r="Z49" s="66"/>
      <c r="AA49" s="66"/>
      <c r="AB49" s="66"/>
      <c r="AC49" s="66"/>
      <c r="AD49" s="66"/>
      <c r="AE49" s="66"/>
      <c r="AF49" s="66"/>
      <c r="AG49" s="66"/>
      <c r="AH49" s="66"/>
      <c r="AI49" s="66"/>
      <c r="AJ49" s="66"/>
      <c r="AK49" s="66"/>
      <c r="AL49" s="66"/>
      <c r="AM49" s="66"/>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89E67-302C-4E1F-A953-146D696425AD}">
  <sheetPr codeName="Sheet6">
    <tabColor rgb="FFFFDB8E"/>
  </sheetPr>
  <dimension ref="A1"/>
  <sheetViews>
    <sheetView zoomScale="80" zoomScaleNormal="80" workbookViewId="0"/>
  </sheetViews>
  <sheetFormatPr defaultRowHeight="12.75"/>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8EFAB-6470-448F-8CD2-1384338C9A1D}">
  <sheetPr>
    <tabColor rgb="FFFFDB8E"/>
  </sheetPr>
  <dimension ref="A1:AM97"/>
  <sheetViews>
    <sheetView zoomScale="80" zoomScaleNormal="80" workbookViewId="0"/>
  </sheetViews>
  <sheetFormatPr defaultColWidth="8.7109375" defaultRowHeight="13.15"/>
  <cols>
    <col min="1" max="1" width="8.7109375" style="2"/>
    <col min="2" max="2" width="13.42578125" style="2" customWidth="1"/>
    <col min="3" max="3" width="14.7109375" style="2" bestFit="1" customWidth="1"/>
    <col min="4" max="4" width="19.28515625" style="2" customWidth="1"/>
    <col min="5" max="5" width="66" style="2" customWidth="1"/>
    <col min="6" max="6" width="37.28515625" style="2" customWidth="1"/>
    <col min="7" max="30" width="8.7109375" style="2"/>
    <col min="31" max="31" width="13.5703125" style="2" customWidth="1"/>
    <col min="32" max="32" width="13.28515625" style="2" customWidth="1"/>
    <col min="33" max="33" width="14.7109375" style="2" customWidth="1"/>
    <col min="34" max="34" width="11.7109375" style="2" customWidth="1"/>
    <col min="35" max="35" width="15.7109375" style="2" customWidth="1"/>
    <col min="36" max="36" width="8.7109375" style="2"/>
    <col min="37" max="37" width="19" style="2" customWidth="1"/>
    <col min="38" max="16384" width="8.7109375" style="2"/>
  </cols>
  <sheetData>
    <row r="1" spans="1:39" ht="30.75">
      <c r="A1" s="1" t="e">
        <f ca="1" xml:space="preserve"> RIGHT(CELL("filename", $A$1), LEN(CELL("filename", $A$1)) - SEARCH("]", CELL("filename", $A$1)))</f>
        <v>#VALUE!</v>
      </c>
      <c r="B1" s="1"/>
      <c r="C1" s="1"/>
      <c r="D1" s="1"/>
      <c r="E1" s="1"/>
      <c r="F1" s="1"/>
      <c r="G1" s="1"/>
      <c r="H1" s="1"/>
      <c r="I1" s="1"/>
      <c r="J1" s="1"/>
      <c r="K1" s="1"/>
    </row>
    <row r="3" spans="1:39" ht="13.5" thickBot="1"/>
    <row r="4" spans="1:39" ht="13.5" thickTop="1">
      <c r="A4" s="222" t="s">
        <v>34</v>
      </c>
      <c r="B4" s="222" t="s">
        <v>35</v>
      </c>
      <c r="C4" s="222" t="s">
        <v>36</v>
      </c>
      <c r="D4" s="225" t="s">
        <v>37</v>
      </c>
      <c r="E4" s="225" t="s">
        <v>38</v>
      </c>
      <c r="F4" s="225" t="s">
        <v>39</v>
      </c>
      <c r="G4" s="225" t="s">
        <v>40</v>
      </c>
      <c r="H4" s="225" t="s">
        <v>41</v>
      </c>
      <c r="I4" s="225" t="s">
        <v>42</v>
      </c>
      <c r="J4" s="89">
        <v>1</v>
      </c>
      <c r="K4" s="89">
        <v>2</v>
      </c>
      <c r="L4" s="89">
        <v>3</v>
      </c>
      <c r="M4" s="89">
        <v>4</v>
      </c>
      <c r="N4" s="89">
        <v>5</v>
      </c>
      <c r="O4" s="89">
        <v>6</v>
      </c>
      <c r="P4" s="89">
        <v>7</v>
      </c>
      <c r="Q4" s="89">
        <v>8</v>
      </c>
      <c r="R4" s="89">
        <v>9</v>
      </c>
      <c r="S4" s="89">
        <v>10</v>
      </c>
      <c r="T4" s="89">
        <v>11</v>
      </c>
      <c r="U4" s="89">
        <v>12</v>
      </c>
      <c r="V4" s="89">
        <v>13</v>
      </c>
      <c r="W4" s="89">
        <v>14</v>
      </c>
      <c r="X4" s="89">
        <v>15</v>
      </c>
      <c r="Y4" s="89">
        <v>16</v>
      </c>
      <c r="Z4" s="89">
        <v>17</v>
      </c>
      <c r="AA4" s="89">
        <v>18</v>
      </c>
      <c r="AB4" s="88">
        <v>19</v>
      </c>
      <c r="AC4" s="88">
        <v>20</v>
      </c>
      <c r="AD4" s="90"/>
      <c r="AE4" s="89">
        <v>21</v>
      </c>
      <c r="AF4" s="89">
        <v>22</v>
      </c>
      <c r="AG4" s="89">
        <v>23</v>
      </c>
      <c r="AH4" s="89">
        <v>24</v>
      </c>
      <c r="AI4" s="88">
        <v>25</v>
      </c>
      <c r="AJ4" s="91"/>
      <c r="AK4" s="89">
        <v>26</v>
      </c>
      <c r="AM4" s="226" t="s">
        <v>43</v>
      </c>
    </row>
    <row r="5" spans="1:39" ht="65.650000000000006">
      <c r="A5" s="223"/>
      <c r="B5" s="223"/>
      <c r="C5" s="223"/>
      <c r="D5" s="225"/>
      <c r="E5" s="225"/>
      <c r="F5" s="225"/>
      <c r="G5" s="225"/>
      <c r="H5" s="225"/>
      <c r="I5" s="225"/>
      <c r="J5" s="88" t="s">
        <v>44</v>
      </c>
      <c r="K5" s="88" t="s">
        <v>45</v>
      </c>
      <c r="L5" s="88" t="s">
        <v>46</v>
      </c>
      <c r="M5" s="88" t="s">
        <v>44</v>
      </c>
      <c r="N5" s="88" t="s">
        <v>45</v>
      </c>
      <c r="O5" s="88" t="s">
        <v>46</v>
      </c>
      <c r="P5" s="88" t="s">
        <v>44</v>
      </c>
      <c r="Q5" s="88" t="s">
        <v>45</v>
      </c>
      <c r="R5" s="88" t="s">
        <v>46</v>
      </c>
      <c r="S5" s="88" t="s">
        <v>44</v>
      </c>
      <c r="T5" s="88" t="s">
        <v>45</v>
      </c>
      <c r="U5" s="88" t="s">
        <v>46</v>
      </c>
      <c r="V5" s="88" t="s">
        <v>44</v>
      </c>
      <c r="W5" s="88" t="s">
        <v>45</v>
      </c>
      <c r="X5" s="88" t="s">
        <v>46</v>
      </c>
      <c r="Y5" s="88" t="s">
        <v>47</v>
      </c>
      <c r="Z5" s="88" t="s">
        <v>48</v>
      </c>
      <c r="AA5" s="88" t="s">
        <v>49</v>
      </c>
      <c r="AB5" s="88" t="s">
        <v>50</v>
      </c>
      <c r="AC5" s="88" t="s">
        <v>51</v>
      </c>
      <c r="AD5" s="90"/>
      <c r="AE5" s="88" t="s">
        <v>52</v>
      </c>
      <c r="AF5" s="88" t="s">
        <v>52</v>
      </c>
      <c r="AG5" s="88" t="s">
        <v>52</v>
      </c>
      <c r="AH5" s="88" t="s">
        <v>52</v>
      </c>
      <c r="AI5" s="88" t="s">
        <v>52</v>
      </c>
      <c r="AJ5" s="91"/>
      <c r="AK5" s="88" t="s">
        <v>53</v>
      </c>
      <c r="AM5" s="227"/>
    </row>
    <row r="6" spans="1:39" ht="15.6" customHeight="1" thickBot="1">
      <c r="A6" s="224"/>
      <c r="B6" s="224"/>
      <c r="C6" s="224"/>
      <c r="D6" s="225"/>
      <c r="E6" s="225"/>
      <c r="F6" s="225"/>
      <c r="G6" s="225"/>
      <c r="H6" s="225"/>
      <c r="I6" s="225"/>
      <c r="J6" s="225" t="s">
        <v>54</v>
      </c>
      <c r="K6" s="225"/>
      <c r="L6" s="225"/>
      <c r="M6" s="225" t="s">
        <v>55</v>
      </c>
      <c r="N6" s="225"/>
      <c r="O6" s="225"/>
      <c r="P6" s="225" t="s">
        <v>56</v>
      </c>
      <c r="Q6" s="225"/>
      <c r="R6" s="225"/>
      <c r="S6" s="225" t="s">
        <v>57</v>
      </c>
      <c r="T6" s="225"/>
      <c r="U6" s="225"/>
      <c r="V6" s="225" t="s">
        <v>58</v>
      </c>
      <c r="W6" s="225"/>
      <c r="X6" s="225"/>
      <c r="Y6" s="225" t="s">
        <v>59</v>
      </c>
      <c r="Z6" s="225"/>
      <c r="AA6" s="225"/>
      <c r="AB6" s="225"/>
      <c r="AC6" s="225"/>
      <c r="AD6" s="90"/>
      <c r="AE6" s="89" t="s">
        <v>54</v>
      </c>
      <c r="AF6" s="89" t="s">
        <v>55</v>
      </c>
      <c r="AG6" s="89" t="s">
        <v>56</v>
      </c>
      <c r="AH6" s="89" t="s">
        <v>57</v>
      </c>
      <c r="AI6" s="88" t="s">
        <v>58</v>
      </c>
      <c r="AJ6" s="91"/>
      <c r="AK6" s="89" t="s">
        <v>58</v>
      </c>
      <c r="AM6" s="228"/>
    </row>
    <row r="7" spans="1:39" ht="13.5" thickTop="1">
      <c r="A7" s="83" t="s">
        <v>60</v>
      </c>
      <c r="B7" t="s">
        <v>61</v>
      </c>
      <c r="C7" s="73">
        <v>45316</v>
      </c>
      <c r="D7" s="76" t="s">
        <v>62</v>
      </c>
      <c r="E7" s="76" t="s">
        <v>63</v>
      </c>
      <c r="F7" s="76" t="s">
        <v>64</v>
      </c>
      <c r="G7" s="80" t="s">
        <v>65</v>
      </c>
      <c r="H7" s="74" t="s">
        <v>66</v>
      </c>
      <c r="I7" s="74">
        <v>3</v>
      </c>
      <c r="J7" s="74">
        <v>0</v>
      </c>
      <c r="K7" s="74">
        <v>0</v>
      </c>
      <c r="L7" s="74">
        <v>0</v>
      </c>
      <c r="M7" s="74">
        <v>0.48099999999999998</v>
      </c>
      <c r="N7" s="74">
        <v>0</v>
      </c>
      <c r="O7" s="74">
        <v>0.48099999999999998</v>
      </c>
      <c r="P7" s="74">
        <v>3.4319999999999999</v>
      </c>
      <c r="Q7" s="74">
        <v>0</v>
      </c>
      <c r="R7" s="74">
        <v>3.4319999999999999</v>
      </c>
      <c r="S7" s="74">
        <v>6.0350000000000001</v>
      </c>
      <c r="T7" s="74">
        <v>0</v>
      </c>
      <c r="U7" s="74">
        <v>6.0350000000000001</v>
      </c>
      <c r="V7" s="74">
        <v>4.4279999999999999</v>
      </c>
      <c r="W7" s="74">
        <v>0.191</v>
      </c>
      <c r="X7" s="74">
        <v>4.6189999999999998</v>
      </c>
      <c r="Y7" s="74">
        <v>14.375999999999999</v>
      </c>
      <c r="Z7" s="74">
        <v>0.191</v>
      </c>
      <c r="AA7" s="76">
        <v>14.567</v>
      </c>
      <c r="AB7" s="74">
        <v>100</v>
      </c>
      <c r="AC7" s="74">
        <v>0</v>
      </c>
      <c r="AD7" s="71"/>
      <c r="AE7" s="74"/>
      <c r="AF7" s="74"/>
      <c r="AG7" s="74"/>
      <c r="AH7" s="74"/>
      <c r="AI7" s="76">
        <v>-191.59200000000001</v>
      </c>
      <c r="AJ7" s="71"/>
      <c r="AK7" s="74">
        <v>403.37599999999998</v>
      </c>
    </row>
    <row r="8" spans="1:39">
      <c r="A8" s="83" t="s">
        <v>60</v>
      </c>
      <c r="B8" t="s">
        <v>61</v>
      </c>
      <c r="C8" s="73">
        <v>45316</v>
      </c>
      <c r="D8" s="76" t="s">
        <v>67</v>
      </c>
      <c r="E8" s="76" t="s">
        <v>68</v>
      </c>
      <c r="F8" s="76" t="s">
        <v>69</v>
      </c>
      <c r="G8" s="80" t="s">
        <v>65</v>
      </c>
      <c r="H8" s="74" t="s">
        <v>66</v>
      </c>
      <c r="I8" s="74">
        <v>3</v>
      </c>
      <c r="J8" s="74">
        <v>2.254</v>
      </c>
      <c r="K8" s="74">
        <v>0</v>
      </c>
      <c r="L8" s="74">
        <v>2.254</v>
      </c>
      <c r="M8" s="74">
        <v>5.2590000000000003</v>
      </c>
      <c r="N8" s="74">
        <v>0.26200000000000001</v>
      </c>
      <c r="O8" s="74">
        <v>5.5209999999999999</v>
      </c>
      <c r="P8" s="74">
        <v>0</v>
      </c>
      <c r="Q8" s="74">
        <v>0.51100000000000001</v>
      </c>
      <c r="R8" s="74">
        <v>0.51100000000000001</v>
      </c>
      <c r="S8" s="74">
        <v>0</v>
      </c>
      <c r="T8" s="74">
        <v>0.51100000000000001</v>
      </c>
      <c r="U8" s="74">
        <v>0.51100000000000001</v>
      </c>
      <c r="V8" s="74">
        <v>0</v>
      </c>
      <c r="W8" s="74">
        <v>0.51100000000000001</v>
      </c>
      <c r="X8" s="74">
        <v>0.51100000000000001</v>
      </c>
      <c r="Y8" s="74">
        <v>7.5129999999999999</v>
      </c>
      <c r="Z8" s="74">
        <v>1.796</v>
      </c>
      <c r="AA8" s="76">
        <v>9.3089999999999993</v>
      </c>
      <c r="AB8" s="74">
        <v>0</v>
      </c>
      <c r="AC8" s="74">
        <v>100</v>
      </c>
      <c r="AD8" s="71"/>
      <c r="AE8" s="74"/>
      <c r="AF8" s="74">
        <v>-854.65</v>
      </c>
      <c r="AG8" s="75">
        <v>-2563.96</v>
      </c>
      <c r="AH8" s="75">
        <v>-4273.25</v>
      </c>
      <c r="AI8" s="77">
        <v>-5982.55</v>
      </c>
      <c r="AJ8" s="71"/>
      <c r="AK8" s="75">
        <v>-5542.57</v>
      </c>
    </row>
    <row r="9" spans="1:39">
      <c r="A9" s="83" t="s">
        <v>60</v>
      </c>
      <c r="B9" t="s">
        <v>61</v>
      </c>
      <c r="C9" s="73">
        <v>45316</v>
      </c>
      <c r="D9" s="76" t="s">
        <v>70</v>
      </c>
      <c r="E9" s="76" t="s">
        <v>71</v>
      </c>
      <c r="F9" s="76" t="s">
        <v>69</v>
      </c>
      <c r="G9" s="80" t="s">
        <v>65</v>
      </c>
      <c r="H9" s="74" t="s">
        <v>66</v>
      </c>
      <c r="I9" s="74">
        <v>3</v>
      </c>
      <c r="J9" s="74">
        <v>1.621</v>
      </c>
      <c r="K9" s="74">
        <v>0</v>
      </c>
      <c r="L9" s="74">
        <v>1.621</v>
      </c>
      <c r="M9" s="74">
        <v>3.782</v>
      </c>
      <c r="N9" s="74">
        <v>0.23699999999999999</v>
      </c>
      <c r="O9" s="74">
        <v>4.0190000000000001</v>
      </c>
      <c r="P9" s="74">
        <v>0</v>
      </c>
      <c r="Q9" s="74">
        <v>0.46100000000000002</v>
      </c>
      <c r="R9" s="74">
        <v>0.46100000000000002</v>
      </c>
      <c r="S9" s="74">
        <v>0</v>
      </c>
      <c r="T9" s="74">
        <v>0.46100000000000002</v>
      </c>
      <c r="U9" s="74">
        <v>0.46100000000000002</v>
      </c>
      <c r="V9" s="74">
        <v>0</v>
      </c>
      <c r="W9" s="74">
        <v>0.46100000000000002</v>
      </c>
      <c r="X9" s="74">
        <v>0.46100000000000002</v>
      </c>
      <c r="Y9" s="74">
        <v>5.4029999999999996</v>
      </c>
      <c r="Z9" s="74">
        <v>1.62</v>
      </c>
      <c r="AA9" s="76">
        <v>7.0229999999999997</v>
      </c>
      <c r="AB9" s="74">
        <v>0</v>
      </c>
      <c r="AC9" s="74">
        <v>100</v>
      </c>
      <c r="AD9" s="71"/>
      <c r="AE9" s="74"/>
      <c r="AF9" s="75">
        <v>-3298.64</v>
      </c>
      <c r="AG9" s="75">
        <v>-9895.91</v>
      </c>
      <c r="AH9" s="75">
        <v>-16493.18</v>
      </c>
      <c r="AI9" s="77">
        <v>-23090.45</v>
      </c>
      <c r="AJ9" s="71"/>
      <c r="AK9" s="75">
        <v>-22650.465</v>
      </c>
    </row>
    <row r="10" spans="1:39">
      <c r="A10" s="83" t="s">
        <v>60</v>
      </c>
      <c r="B10" t="s">
        <v>61</v>
      </c>
      <c r="C10" s="73">
        <v>45316</v>
      </c>
      <c r="D10" s="76" t="s">
        <v>72</v>
      </c>
      <c r="E10" s="76" t="s">
        <v>73</v>
      </c>
      <c r="F10" s="76" t="s">
        <v>74</v>
      </c>
      <c r="G10" s="80" t="s">
        <v>65</v>
      </c>
      <c r="H10" s="74" t="s">
        <v>66</v>
      </c>
      <c r="I10" s="74">
        <v>3</v>
      </c>
      <c r="J10" s="74">
        <v>0.50800000000000001</v>
      </c>
      <c r="K10" s="74">
        <v>0</v>
      </c>
      <c r="L10" s="74">
        <v>0.50800000000000001</v>
      </c>
      <c r="M10" s="74">
        <v>3.05</v>
      </c>
      <c r="N10" s="74">
        <v>0</v>
      </c>
      <c r="O10" s="74">
        <v>3.05</v>
      </c>
      <c r="P10" s="74">
        <v>1.5249999999999999</v>
      </c>
      <c r="Q10" s="74">
        <v>-3.0000000000000001E-3</v>
      </c>
      <c r="R10" s="74">
        <v>1.522</v>
      </c>
      <c r="S10" s="74">
        <v>0</v>
      </c>
      <c r="T10" s="74">
        <v>-6.0000000000000001E-3</v>
      </c>
      <c r="U10" s="74">
        <v>-6.0000000000000001E-3</v>
      </c>
      <c r="V10" s="74">
        <v>0</v>
      </c>
      <c r="W10" s="74">
        <v>-6.0000000000000001E-3</v>
      </c>
      <c r="X10" s="74">
        <v>-6.0000000000000001E-3</v>
      </c>
      <c r="Y10" s="74">
        <v>5.0830000000000002</v>
      </c>
      <c r="Z10" s="74">
        <v>-1.4E-2</v>
      </c>
      <c r="AA10" s="76">
        <v>5.069</v>
      </c>
      <c r="AB10" s="74">
        <v>0</v>
      </c>
      <c r="AC10" s="74">
        <v>100</v>
      </c>
      <c r="AD10" s="71"/>
      <c r="AE10" s="74"/>
      <c r="AF10" s="74"/>
      <c r="AG10" s="74">
        <v>-787.63699999999994</v>
      </c>
      <c r="AH10" s="75">
        <v>-2362.91</v>
      </c>
      <c r="AI10" s="77">
        <v>-3988.18</v>
      </c>
      <c r="AJ10" s="71"/>
      <c r="AK10" s="75">
        <v>-3691.52</v>
      </c>
    </row>
    <row r="11" spans="1:39">
      <c r="A11" s="83" t="s">
        <v>60</v>
      </c>
      <c r="B11" t="s">
        <v>61</v>
      </c>
      <c r="C11" s="73">
        <v>45316</v>
      </c>
      <c r="D11" s="76" t="s">
        <v>75</v>
      </c>
      <c r="E11" s="76" t="s">
        <v>76</v>
      </c>
      <c r="F11" s="76" t="s">
        <v>69</v>
      </c>
      <c r="G11" s="80" t="s">
        <v>65</v>
      </c>
      <c r="H11" s="74" t="s">
        <v>66</v>
      </c>
      <c r="I11" s="74">
        <v>3</v>
      </c>
      <c r="J11" s="74">
        <v>2.83</v>
      </c>
      <c r="K11" s="74">
        <v>0</v>
      </c>
      <c r="L11" s="74">
        <v>2.83</v>
      </c>
      <c r="M11" s="74">
        <v>6.6029999999999998</v>
      </c>
      <c r="N11" s="74">
        <v>0.21</v>
      </c>
      <c r="O11" s="74">
        <v>6.8129999999999997</v>
      </c>
      <c r="P11" s="74">
        <v>0</v>
      </c>
      <c r="Q11" s="74">
        <v>0.40899999999999997</v>
      </c>
      <c r="R11" s="74">
        <v>0.40899999999999997</v>
      </c>
      <c r="S11" s="74">
        <v>0</v>
      </c>
      <c r="T11" s="74">
        <v>0.40899999999999997</v>
      </c>
      <c r="U11" s="74">
        <v>0.40899999999999997</v>
      </c>
      <c r="V11" s="74">
        <v>0</v>
      </c>
      <c r="W11" s="74">
        <v>0.40899999999999997</v>
      </c>
      <c r="X11" s="74">
        <v>0.40899999999999997</v>
      </c>
      <c r="Y11" s="74">
        <v>9.4329999999999998</v>
      </c>
      <c r="Z11" s="74">
        <v>1.4370000000000001</v>
      </c>
      <c r="AA11" s="76">
        <v>10.869</v>
      </c>
      <c r="AB11" s="74">
        <v>0</v>
      </c>
      <c r="AC11" s="74">
        <v>100</v>
      </c>
      <c r="AD11" s="71"/>
      <c r="AE11" s="74"/>
      <c r="AF11" s="75">
        <v>-1201.18</v>
      </c>
      <c r="AG11" s="75">
        <v>-3603.54</v>
      </c>
      <c r="AH11" s="75">
        <v>-6005.9</v>
      </c>
      <c r="AI11" s="77">
        <v>-8408.26</v>
      </c>
      <c r="AJ11" s="71"/>
      <c r="AK11" s="75">
        <v>-7968.28</v>
      </c>
    </row>
    <row r="12" spans="1:39">
      <c r="A12" s="83" t="s">
        <v>60</v>
      </c>
      <c r="B12" t="s">
        <v>61</v>
      </c>
      <c r="C12" s="73">
        <v>45316</v>
      </c>
      <c r="D12" s="76" t="s">
        <v>77</v>
      </c>
      <c r="E12" s="76" t="s">
        <v>78</v>
      </c>
      <c r="F12" s="76" t="s">
        <v>74</v>
      </c>
      <c r="G12" s="80" t="s">
        <v>65</v>
      </c>
      <c r="H12" s="74" t="s">
        <v>66</v>
      </c>
      <c r="I12" s="74">
        <v>3</v>
      </c>
      <c r="J12" s="74">
        <v>0.36599999999999999</v>
      </c>
      <c r="K12" s="74">
        <v>0</v>
      </c>
      <c r="L12" s="74">
        <v>0.36599999999999999</v>
      </c>
      <c r="M12" s="74">
        <v>2.194</v>
      </c>
      <c r="N12" s="74">
        <v>0</v>
      </c>
      <c r="O12" s="74">
        <v>2.194</v>
      </c>
      <c r="P12" s="74">
        <v>1.097</v>
      </c>
      <c r="Q12" s="74">
        <v>-0.14799999999999999</v>
      </c>
      <c r="R12" s="74">
        <v>0.94899999999999995</v>
      </c>
      <c r="S12" s="74">
        <v>0</v>
      </c>
      <c r="T12" s="74">
        <v>-0.29699999999999999</v>
      </c>
      <c r="U12" s="74">
        <v>-0.29699999999999999</v>
      </c>
      <c r="V12" s="74">
        <v>0</v>
      </c>
      <c r="W12" s="74">
        <v>-0.29699999999999999</v>
      </c>
      <c r="X12" s="74">
        <v>-0.29699999999999999</v>
      </c>
      <c r="Y12" s="74">
        <v>3.6560000000000001</v>
      </c>
      <c r="Z12" s="74">
        <v>-0.74099999999999999</v>
      </c>
      <c r="AA12" s="76">
        <v>2.915</v>
      </c>
      <c r="AB12" s="74">
        <v>0</v>
      </c>
      <c r="AC12" s="74">
        <v>100</v>
      </c>
      <c r="AD12" s="71"/>
      <c r="AE12" s="74"/>
      <c r="AF12" s="74"/>
      <c r="AG12" s="75">
        <v>-1222.7</v>
      </c>
      <c r="AH12" s="75">
        <v>-3668.09</v>
      </c>
      <c r="AI12" s="77">
        <v>-6113.48</v>
      </c>
      <c r="AJ12" s="71"/>
      <c r="AK12" s="75">
        <v>-6055.5429999999997</v>
      </c>
    </row>
    <row r="13" spans="1:39">
      <c r="A13" s="83" t="s">
        <v>60</v>
      </c>
      <c r="B13" t="s">
        <v>61</v>
      </c>
      <c r="C13" s="73">
        <v>45316</v>
      </c>
      <c r="D13" s="76" t="s">
        <v>79</v>
      </c>
      <c r="E13" s="76" t="s">
        <v>80</v>
      </c>
      <c r="F13" s="76" t="s">
        <v>74</v>
      </c>
      <c r="G13" s="80" t="s">
        <v>65</v>
      </c>
      <c r="H13" s="74" t="s">
        <v>66</v>
      </c>
      <c r="I13" s="74">
        <v>3</v>
      </c>
      <c r="J13" s="74">
        <v>0.24299999999999999</v>
      </c>
      <c r="K13" s="74">
        <v>0</v>
      </c>
      <c r="L13" s="74">
        <v>0.24299999999999999</v>
      </c>
      <c r="M13" s="74">
        <v>1.4550000000000001</v>
      </c>
      <c r="N13" s="74">
        <v>0</v>
      </c>
      <c r="O13" s="74">
        <v>1.4550000000000001</v>
      </c>
      <c r="P13" s="74">
        <v>0.72799999999999998</v>
      </c>
      <c r="Q13" s="74">
        <v>-7.0000000000000007E-2</v>
      </c>
      <c r="R13" s="74">
        <v>0.65800000000000003</v>
      </c>
      <c r="S13" s="74">
        <v>0</v>
      </c>
      <c r="T13" s="74">
        <v>-0.13900000000000001</v>
      </c>
      <c r="U13" s="74">
        <v>-0.13900000000000001</v>
      </c>
      <c r="V13" s="74">
        <v>0</v>
      </c>
      <c r="W13" s="74">
        <v>-0.13900000000000001</v>
      </c>
      <c r="X13" s="74">
        <v>-0.13900000000000001</v>
      </c>
      <c r="Y13" s="74">
        <v>2.4260000000000002</v>
      </c>
      <c r="Z13" s="74">
        <v>-0.34799999999999998</v>
      </c>
      <c r="AA13" s="76">
        <v>2.0779999999999998</v>
      </c>
      <c r="AB13" s="74">
        <v>0</v>
      </c>
      <c r="AC13" s="74">
        <v>100</v>
      </c>
      <c r="AD13" s="71"/>
      <c r="AE13" s="74"/>
      <c r="AF13" s="74"/>
      <c r="AG13" s="74">
        <v>-833.83100000000002</v>
      </c>
      <c r="AH13" s="75">
        <v>-2501.4899999999998</v>
      </c>
      <c r="AI13" s="77">
        <v>-4169.1499999999996</v>
      </c>
      <c r="AJ13" s="71"/>
      <c r="AK13" s="75">
        <v>-4134.5950000000003</v>
      </c>
    </row>
    <row r="14" spans="1:39">
      <c r="A14" s="83" t="s">
        <v>60</v>
      </c>
      <c r="B14" t="s">
        <v>61</v>
      </c>
      <c r="C14" s="73">
        <v>45316</v>
      </c>
      <c r="D14" s="76" t="s">
        <v>81</v>
      </c>
      <c r="E14" s="76" t="s">
        <v>82</v>
      </c>
      <c r="F14" s="76" t="s">
        <v>74</v>
      </c>
      <c r="G14" s="80" t="s">
        <v>65</v>
      </c>
      <c r="H14" s="74" t="s">
        <v>66</v>
      </c>
      <c r="I14" s="74">
        <v>3</v>
      </c>
      <c r="J14" s="74">
        <v>0.40500000000000003</v>
      </c>
      <c r="K14" s="74">
        <v>0</v>
      </c>
      <c r="L14" s="74">
        <v>0.40500000000000003</v>
      </c>
      <c r="M14" s="74">
        <v>2.4289999999999998</v>
      </c>
      <c r="N14" s="74">
        <v>0</v>
      </c>
      <c r="O14" s="74">
        <v>2.4289999999999998</v>
      </c>
      <c r="P14" s="74">
        <v>1.214</v>
      </c>
      <c r="Q14" s="74">
        <v>-3.4000000000000002E-2</v>
      </c>
      <c r="R14" s="74">
        <v>1.181</v>
      </c>
      <c r="S14" s="74">
        <v>0</v>
      </c>
      <c r="T14" s="74">
        <v>-6.7000000000000004E-2</v>
      </c>
      <c r="U14" s="74">
        <v>-6.7000000000000004E-2</v>
      </c>
      <c r="V14" s="74">
        <v>0</v>
      </c>
      <c r="W14" s="74">
        <v>-6.7000000000000004E-2</v>
      </c>
      <c r="X14" s="74">
        <v>-6.7000000000000004E-2</v>
      </c>
      <c r="Y14" s="74">
        <v>4.048</v>
      </c>
      <c r="Z14" s="74">
        <v>-0.16800000000000001</v>
      </c>
      <c r="AA14" s="76">
        <v>3.88</v>
      </c>
      <c r="AB14" s="74">
        <v>0</v>
      </c>
      <c r="AC14" s="74">
        <v>100</v>
      </c>
      <c r="AD14" s="71"/>
      <c r="AE14" s="74"/>
      <c r="AF14" s="74"/>
      <c r="AG14" s="74">
        <v>-504.69799999999998</v>
      </c>
      <c r="AH14" s="75">
        <v>-1514.1</v>
      </c>
      <c r="AI14" s="77">
        <v>-2523.4899999999998</v>
      </c>
      <c r="AJ14" s="71"/>
      <c r="AK14" s="75">
        <v>-2393.3820000000001</v>
      </c>
    </row>
    <row r="15" spans="1:39">
      <c r="A15" s="83" t="s">
        <v>60</v>
      </c>
      <c r="B15" t="s">
        <v>61</v>
      </c>
      <c r="C15" s="73">
        <v>45316</v>
      </c>
      <c r="D15" s="76" t="s">
        <v>83</v>
      </c>
      <c r="E15" s="76" t="s">
        <v>84</v>
      </c>
      <c r="F15" s="76" t="s">
        <v>74</v>
      </c>
      <c r="G15" s="80" t="s">
        <v>65</v>
      </c>
      <c r="H15" s="74" t="s">
        <v>66</v>
      </c>
      <c r="I15" s="74">
        <v>3</v>
      </c>
      <c r="J15" s="74">
        <v>0.40600000000000003</v>
      </c>
      <c r="K15" s="74">
        <v>0</v>
      </c>
      <c r="L15" s="74">
        <v>0.40600000000000003</v>
      </c>
      <c r="M15" s="74">
        <v>2.4380000000000002</v>
      </c>
      <c r="N15" s="74">
        <v>0</v>
      </c>
      <c r="O15" s="74">
        <v>2.4380000000000002</v>
      </c>
      <c r="P15" s="74">
        <v>1.2190000000000001</v>
      </c>
      <c r="Q15" s="74">
        <v>-0.05</v>
      </c>
      <c r="R15" s="74">
        <v>1.169</v>
      </c>
      <c r="S15" s="74">
        <v>0</v>
      </c>
      <c r="T15" s="74">
        <v>-0.1</v>
      </c>
      <c r="U15" s="74">
        <v>-0.1</v>
      </c>
      <c r="V15" s="74">
        <v>0</v>
      </c>
      <c r="W15" s="74">
        <v>-0.1</v>
      </c>
      <c r="X15" s="74">
        <v>-0.1</v>
      </c>
      <c r="Y15" s="74">
        <v>4.0629999999999997</v>
      </c>
      <c r="Z15" s="74">
        <v>-0.25</v>
      </c>
      <c r="AA15" s="76">
        <v>3.8130000000000002</v>
      </c>
      <c r="AB15" s="74">
        <v>0</v>
      </c>
      <c r="AC15" s="74">
        <v>100</v>
      </c>
      <c r="AD15" s="71"/>
      <c r="AE15" s="74"/>
      <c r="AF15" s="74"/>
      <c r="AG15" s="74">
        <v>-609.5</v>
      </c>
      <c r="AH15" s="75">
        <v>-1828.5</v>
      </c>
      <c r="AI15" s="77">
        <v>-3047.5</v>
      </c>
      <c r="AJ15" s="71"/>
      <c r="AK15" s="75">
        <v>-2909.58</v>
      </c>
    </row>
    <row r="16" spans="1:39">
      <c r="A16" s="83" t="s">
        <v>60</v>
      </c>
      <c r="B16" t="s">
        <v>61</v>
      </c>
      <c r="C16" s="73">
        <v>45316</v>
      </c>
      <c r="D16" s="76" t="s">
        <v>85</v>
      </c>
      <c r="E16" s="76" t="s">
        <v>86</v>
      </c>
      <c r="F16" s="76" t="s">
        <v>74</v>
      </c>
      <c r="G16" s="80" t="s">
        <v>65</v>
      </c>
      <c r="H16" s="74" t="s">
        <v>66</v>
      </c>
      <c r="I16" s="74">
        <v>3</v>
      </c>
      <c r="J16" s="74">
        <v>0.36899999999999999</v>
      </c>
      <c r="K16" s="74">
        <v>0</v>
      </c>
      <c r="L16" s="74">
        <v>0.36899999999999999</v>
      </c>
      <c r="M16" s="74">
        <v>2.2130000000000001</v>
      </c>
      <c r="N16" s="74">
        <v>0</v>
      </c>
      <c r="O16" s="74">
        <v>2.2130000000000001</v>
      </c>
      <c r="P16" s="74">
        <v>1.107</v>
      </c>
      <c r="Q16" s="74">
        <v>-3.3000000000000002E-2</v>
      </c>
      <c r="R16" s="74">
        <v>1.073</v>
      </c>
      <c r="S16" s="74">
        <v>0</v>
      </c>
      <c r="T16" s="74">
        <v>-6.6000000000000003E-2</v>
      </c>
      <c r="U16" s="74">
        <v>-6.6000000000000003E-2</v>
      </c>
      <c r="V16" s="74">
        <v>0</v>
      </c>
      <c r="W16" s="74">
        <v>-6.6000000000000003E-2</v>
      </c>
      <c r="X16" s="74">
        <v>-6.6000000000000003E-2</v>
      </c>
      <c r="Y16" s="74">
        <v>3.6890000000000001</v>
      </c>
      <c r="Z16" s="74">
        <v>-0.16600000000000001</v>
      </c>
      <c r="AA16" s="76">
        <v>3.5230000000000001</v>
      </c>
      <c r="AB16" s="74">
        <v>0</v>
      </c>
      <c r="AC16" s="74">
        <v>100</v>
      </c>
      <c r="AD16" s="71"/>
      <c r="AE16" s="74"/>
      <c r="AF16" s="74"/>
      <c r="AG16" s="74">
        <v>-506.35899999999998</v>
      </c>
      <c r="AH16" s="75">
        <v>-1519.08</v>
      </c>
      <c r="AI16" s="77">
        <v>-2531.79</v>
      </c>
      <c r="AJ16" s="71"/>
      <c r="AK16" s="75">
        <v>-2407.4009999999998</v>
      </c>
    </row>
    <row r="17" spans="1:37">
      <c r="A17" s="83" t="s">
        <v>60</v>
      </c>
      <c r="B17" t="s">
        <v>61</v>
      </c>
      <c r="C17" s="73">
        <v>45316</v>
      </c>
      <c r="D17" s="76" t="s">
        <v>87</v>
      </c>
      <c r="E17" s="76" t="s">
        <v>88</v>
      </c>
      <c r="F17" s="76" t="s">
        <v>74</v>
      </c>
      <c r="G17" s="80" t="s">
        <v>65</v>
      </c>
      <c r="H17" s="74" t="s">
        <v>66</v>
      </c>
      <c r="I17" s="74">
        <v>3</v>
      </c>
      <c r="J17" s="74">
        <v>0.41</v>
      </c>
      <c r="K17" s="74">
        <v>0</v>
      </c>
      <c r="L17" s="74">
        <v>0.41</v>
      </c>
      <c r="M17" s="74">
        <v>2.4609999999999999</v>
      </c>
      <c r="N17" s="74">
        <v>0</v>
      </c>
      <c r="O17" s="74">
        <v>2.4609999999999999</v>
      </c>
      <c r="P17" s="74">
        <v>1.23</v>
      </c>
      <c r="Q17" s="74">
        <v>-1.0999999999999999E-2</v>
      </c>
      <c r="R17" s="74">
        <v>1.22</v>
      </c>
      <c r="S17" s="74">
        <v>0</v>
      </c>
      <c r="T17" s="74">
        <v>-2.1999999999999999E-2</v>
      </c>
      <c r="U17" s="74">
        <v>-2.1999999999999999E-2</v>
      </c>
      <c r="V17" s="74">
        <v>0</v>
      </c>
      <c r="W17" s="74">
        <v>-2.1999999999999999E-2</v>
      </c>
      <c r="X17" s="74">
        <v>-2.1999999999999999E-2</v>
      </c>
      <c r="Y17" s="74">
        <v>4.101</v>
      </c>
      <c r="Z17" s="74">
        <v>-5.3999999999999999E-2</v>
      </c>
      <c r="AA17" s="76">
        <v>4.0469999999999997</v>
      </c>
      <c r="AB17" s="74">
        <v>0</v>
      </c>
      <c r="AC17" s="74">
        <v>100</v>
      </c>
      <c r="AD17" s="71"/>
      <c r="AE17" s="74"/>
      <c r="AF17" s="74"/>
      <c r="AG17" s="74">
        <v>-17.786999999999999</v>
      </c>
      <c r="AH17" s="74">
        <v>-56.36</v>
      </c>
      <c r="AI17" s="76">
        <v>-88.933000000000007</v>
      </c>
      <c r="AJ17" s="71"/>
      <c r="AK17" s="74">
        <v>56.021000000000001</v>
      </c>
    </row>
    <row r="18" spans="1:37">
      <c r="A18" s="83" t="s">
        <v>60</v>
      </c>
      <c r="B18" t="s">
        <v>61</v>
      </c>
      <c r="C18" s="73">
        <v>45316</v>
      </c>
      <c r="D18" s="76" t="s">
        <v>89</v>
      </c>
      <c r="E18" s="76" t="s">
        <v>90</v>
      </c>
      <c r="F18" s="76" t="s">
        <v>74</v>
      </c>
      <c r="G18" s="80" t="s">
        <v>65</v>
      </c>
      <c r="H18" s="74" t="s">
        <v>66</v>
      </c>
      <c r="I18" s="74">
        <v>3</v>
      </c>
      <c r="J18" s="74">
        <v>0.41</v>
      </c>
      <c r="K18" s="74">
        <v>0</v>
      </c>
      <c r="L18" s="74">
        <v>0.41</v>
      </c>
      <c r="M18" s="74">
        <v>2.4590000000000001</v>
      </c>
      <c r="N18" s="74">
        <v>0</v>
      </c>
      <c r="O18" s="74">
        <v>2.4590000000000001</v>
      </c>
      <c r="P18" s="74">
        <v>1.2290000000000001</v>
      </c>
      <c r="Q18" s="74">
        <v>-4.3999999999999997E-2</v>
      </c>
      <c r="R18" s="74">
        <v>1.1859999999999999</v>
      </c>
      <c r="S18" s="74">
        <v>0</v>
      </c>
      <c r="T18" s="74">
        <v>-8.6999999999999994E-2</v>
      </c>
      <c r="U18" s="74">
        <v>-8.6999999999999994E-2</v>
      </c>
      <c r="V18" s="74">
        <v>0</v>
      </c>
      <c r="W18" s="74">
        <v>-8.6999999999999994E-2</v>
      </c>
      <c r="X18" s="74">
        <v>-8.6999999999999994E-2</v>
      </c>
      <c r="Y18" s="74">
        <v>4.0979999999999999</v>
      </c>
      <c r="Z18" s="74">
        <v>-0.218</v>
      </c>
      <c r="AA18" s="76">
        <v>3.8809999999999998</v>
      </c>
      <c r="AB18" s="74">
        <v>0</v>
      </c>
      <c r="AC18" s="74">
        <v>100</v>
      </c>
      <c r="AD18" s="71"/>
      <c r="AE18" s="74"/>
      <c r="AF18" s="74"/>
      <c r="AG18" s="74">
        <v>-633.19600000000003</v>
      </c>
      <c r="AH18" s="75">
        <v>-1899.59</v>
      </c>
      <c r="AI18" s="77">
        <v>-3165.98</v>
      </c>
      <c r="AJ18" s="71"/>
      <c r="AK18" s="75">
        <v>-3021.87</v>
      </c>
    </row>
    <row r="19" spans="1:37">
      <c r="A19" s="83" t="s">
        <v>60</v>
      </c>
      <c r="B19" t="s">
        <v>61</v>
      </c>
      <c r="C19" s="73">
        <v>45316</v>
      </c>
      <c r="D19" s="76" t="s">
        <v>91</v>
      </c>
      <c r="E19" s="76" t="s">
        <v>92</v>
      </c>
      <c r="F19" s="76" t="s">
        <v>93</v>
      </c>
      <c r="G19" s="80" t="s">
        <v>65</v>
      </c>
      <c r="H19" s="74" t="s">
        <v>66</v>
      </c>
      <c r="I19" s="74">
        <v>3</v>
      </c>
      <c r="J19" s="74">
        <v>1.4999999999999999E-2</v>
      </c>
      <c r="K19" s="74">
        <v>0</v>
      </c>
      <c r="L19" s="74">
        <v>1.4999999999999999E-2</v>
      </c>
      <c r="M19" s="74">
        <v>9.1999999999999998E-2</v>
      </c>
      <c r="N19" s="74">
        <v>0</v>
      </c>
      <c r="O19" s="74">
        <v>9.1999999999999998E-2</v>
      </c>
      <c r="P19" s="74">
        <v>4.5999999999999999E-2</v>
      </c>
      <c r="Q19" s="74">
        <v>0</v>
      </c>
      <c r="R19" s="74">
        <v>4.5999999999999999E-2</v>
      </c>
      <c r="S19" s="74">
        <v>0</v>
      </c>
      <c r="T19" s="74">
        <v>0</v>
      </c>
      <c r="U19" s="74">
        <v>0</v>
      </c>
      <c r="V19" s="74">
        <v>0</v>
      </c>
      <c r="W19" s="74">
        <v>0</v>
      </c>
      <c r="X19" s="74">
        <v>0</v>
      </c>
      <c r="Y19" s="74">
        <v>0.154</v>
      </c>
      <c r="Z19" s="74">
        <v>0</v>
      </c>
      <c r="AA19" s="76">
        <v>0.154</v>
      </c>
      <c r="AB19" s="74">
        <v>100</v>
      </c>
      <c r="AC19" s="74">
        <v>0</v>
      </c>
      <c r="AD19" s="71"/>
      <c r="AE19" s="74"/>
      <c r="AF19" s="74"/>
      <c r="AG19" s="74">
        <v>-24.36</v>
      </c>
      <c r="AH19" s="74">
        <v>-73.08</v>
      </c>
      <c r="AI19" s="76">
        <v>-121.8</v>
      </c>
      <c r="AJ19" s="71"/>
      <c r="AK19" s="74">
        <v>-114.569</v>
      </c>
    </row>
    <row r="20" spans="1:37">
      <c r="A20" s="83" t="s">
        <v>60</v>
      </c>
      <c r="B20" t="s">
        <v>61</v>
      </c>
      <c r="C20" s="73">
        <v>45316</v>
      </c>
      <c r="D20" s="76" t="s">
        <v>94</v>
      </c>
      <c r="E20" s="76" t="s">
        <v>95</v>
      </c>
      <c r="F20" s="76" t="s">
        <v>93</v>
      </c>
      <c r="G20" s="80" t="s">
        <v>65</v>
      </c>
      <c r="H20" s="74" t="s">
        <v>66</v>
      </c>
      <c r="I20" s="74">
        <v>3</v>
      </c>
      <c r="J20" s="74">
        <v>0</v>
      </c>
      <c r="K20" s="74">
        <v>0</v>
      </c>
      <c r="L20" s="74">
        <v>0</v>
      </c>
      <c r="M20" s="74">
        <v>0</v>
      </c>
      <c r="N20" s="74">
        <v>0</v>
      </c>
      <c r="O20" s="74">
        <v>0</v>
      </c>
      <c r="P20" s="74">
        <v>0.30499999999999999</v>
      </c>
      <c r="Q20" s="74">
        <v>0</v>
      </c>
      <c r="R20" s="74">
        <v>0.30499999999999999</v>
      </c>
      <c r="S20" s="74">
        <v>0.71499999999999997</v>
      </c>
      <c r="T20" s="74">
        <v>0</v>
      </c>
      <c r="U20" s="74">
        <v>0.71499999999999997</v>
      </c>
      <c r="V20" s="74">
        <v>0.52800000000000002</v>
      </c>
      <c r="W20" s="74">
        <v>1.4E-2</v>
      </c>
      <c r="X20" s="74">
        <v>0.54200000000000004</v>
      </c>
      <c r="Y20" s="74">
        <v>1.548</v>
      </c>
      <c r="Z20" s="74">
        <v>1.4E-2</v>
      </c>
      <c r="AA20" s="76">
        <v>1.5620000000000001</v>
      </c>
      <c r="AB20" s="74">
        <v>100</v>
      </c>
      <c r="AC20" s="74">
        <v>0</v>
      </c>
      <c r="AD20" s="71"/>
      <c r="AE20" s="74"/>
      <c r="AF20" s="74"/>
      <c r="AG20" s="74"/>
      <c r="AH20" s="74"/>
      <c r="AI20" s="76">
        <v>-174</v>
      </c>
      <c r="AJ20" s="71"/>
      <c r="AK20" s="74">
        <v>-107.79900000000001</v>
      </c>
    </row>
    <row r="21" spans="1:37">
      <c r="A21" s="83" t="s">
        <v>60</v>
      </c>
      <c r="B21" t="s">
        <v>61</v>
      </c>
      <c r="C21" s="73">
        <v>45316</v>
      </c>
      <c r="D21" s="76" t="s">
        <v>96</v>
      </c>
      <c r="E21" s="76" t="s">
        <v>97</v>
      </c>
      <c r="F21" s="76" t="s">
        <v>98</v>
      </c>
      <c r="G21" s="80" t="s">
        <v>65</v>
      </c>
      <c r="H21" s="74" t="s">
        <v>66</v>
      </c>
      <c r="I21" s="74">
        <v>3</v>
      </c>
      <c r="J21" s="74">
        <v>0.28699999999999998</v>
      </c>
      <c r="K21" s="74">
        <v>0</v>
      </c>
      <c r="L21" s="74">
        <v>0.28699999999999998</v>
      </c>
      <c r="M21" s="74">
        <v>0.57299999999999995</v>
      </c>
      <c r="N21" s="74">
        <v>0</v>
      </c>
      <c r="O21" s="74">
        <v>0.57299999999999995</v>
      </c>
      <c r="P21" s="74">
        <v>0.57299999999999995</v>
      </c>
      <c r="Q21" s="74">
        <v>1.4E-2</v>
      </c>
      <c r="R21" s="74">
        <v>0.58699999999999997</v>
      </c>
      <c r="S21" s="74">
        <v>0</v>
      </c>
      <c r="T21" s="74">
        <v>2.7E-2</v>
      </c>
      <c r="U21" s="74">
        <v>2.7E-2</v>
      </c>
      <c r="V21" s="74">
        <v>0</v>
      </c>
      <c r="W21" s="74">
        <v>2.7E-2</v>
      </c>
      <c r="X21" s="74">
        <v>2.7E-2</v>
      </c>
      <c r="Y21" s="74">
        <v>1.4330000000000001</v>
      </c>
      <c r="Z21" s="74">
        <v>6.8000000000000005E-2</v>
      </c>
      <c r="AA21" s="76">
        <v>1.5</v>
      </c>
      <c r="AB21" s="74">
        <v>100</v>
      </c>
      <c r="AC21" s="74">
        <v>0</v>
      </c>
      <c r="AD21" s="71"/>
      <c r="AE21" s="74"/>
      <c r="AF21" s="74"/>
      <c r="AG21" s="74">
        <v>-116</v>
      </c>
      <c r="AH21" s="74">
        <v>-348</v>
      </c>
      <c r="AI21" s="76">
        <v>-580</v>
      </c>
      <c r="AJ21" s="71"/>
      <c r="AK21" s="74">
        <v>-521.08500000000004</v>
      </c>
    </row>
    <row r="22" spans="1:37">
      <c r="A22" s="83" t="s">
        <v>60</v>
      </c>
      <c r="B22" t="s">
        <v>61</v>
      </c>
      <c r="C22" s="73">
        <v>45316</v>
      </c>
      <c r="D22" s="76" t="s">
        <v>99</v>
      </c>
      <c r="E22" s="76" t="s">
        <v>100</v>
      </c>
      <c r="F22" s="76" t="s">
        <v>98</v>
      </c>
      <c r="G22" s="80" t="s">
        <v>65</v>
      </c>
      <c r="H22" s="74" t="s">
        <v>66</v>
      </c>
      <c r="I22" s="74">
        <v>3</v>
      </c>
      <c r="J22" s="74">
        <v>0</v>
      </c>
      <c r="K22" s="74">
        <v>0</v>
      </c>
      <c r="L22" s="74">
        <v>0</v>
      </c>
      <c r="M22" s="74">
        <v>0</v>
      </c>
      <c r="N22" s="74">
        <v>0</v>
      </c>
      <c r="O22" s="74">
        <v>0</v>
      </c>
      <c r="P22" s="74">
        <v>0.318</v>
      </c>
      <c r="Q22" s="74">
        <v>0</v>
      </c>
      <c r="R22" s="74">
        <v>0.318</v>
      </c>
      <c r="S22" s="74">
        <v>0.63700000000000001</v>
      </c>
      <c r="T22" s="74">
        <v>0</v>
      </c>
      <c r="U22" s="74">
        <v>0.63700000000000001</v>
      </c>
      <c r="V22" s="74">
        <v>0.63700000000000001</v>
      </c>
      <c r="W22" s="74">
        <v>1.4E-2</v>
      </c>
      <c r="X22" s="74">
        <v>0.65100000000000002</v>
      </c>
      <c r="Y22" s="74">
        <v>1.5920000000000001</v>
      </c>
      <c r="Z22" s="74">
        <v>1.4E-2</v>
      </c>
      <c r="AA22" s="76">
        <v>1.6060000000000001</v>
      </c>
      <c r="AB22" s="74">
        <v>100</v>
      </c>
      <c r="AC22" s="74">
        <v>0</v>
      </c>
      <c r="AD22" s="71"/>
      <c r="AE22" s="74"/>
      <c r="AF22" s="74"/>
      <c r="AG22" s="74"/>
      <c r="AH22" s="74"/>
      <c r="AI22" s="76">
        <v>-273</v>
      </c>
      <c r="AJ22" s="71"/>
      <c r="AK22" s="74">
        <v>-193.66399999999999</v>
      </c>
    </row>
    <row r="23" spans="1:37">
      <c r="A23" s="83" t="s">
        <v>60</v>
      </c>
      <c r="B23" t="s">
        <v>61</v>
      </c>
      <c r="C23" s="73">
        <v>45316</v>
      </c>
      <c r="D23" s="76" t="s">
        <v>101</v>
      </c>
      <c r="E23" s="76" t="s">
        <v>102</v>
      </c>
      <c r="F23" s="76" t="s">
        <v>93</v>
      </c>
      <c r="G23" s="80" t="s">
        <v>65</v>
      </c>
      <c r="H23" s="74" t="s">
        <v>66</v>
      </c>
      <c r="I23" s="74">
        <v>3</v>
      </c>
      <c r="J23" s="74">
        <v>0</v>
      </c>
      <c r="K23" s="74">
        <v>0</v>
      </c>
      <c r="L23" s="74">
        <v>0</v>
      </c>
      <c r="M23" s="74">
        <v>0</v>
      </c>
      <c r="N23" s="74">
        <v>0</v>
      </c>
      <c r="O23" s="74">
        <v>0</v>
      </c>
      <c r="P23" s="74">
        <v>0.13800000000000001</v>
      </c>
      <c r="Q23" s="74">
        <v>0</v>
      </c>
      <c r="R23" s="74">
        <v>0.13800000000000001</v>
      </c>
      <c r="S23" s="74">
        <v>0.27700000000000002</v>
      </c>
      <c r="T23" s="74">
        <v>0</v>
      </c>
      <c r="U23" s="74">
        <v>0.27700000000000002</v>
      </c>
      <c r="V23" s="74">
        <v>0.27700000000000002</v>
      </c>
      <c r="W23" s="74">
        <v>1.2E-2</v>
      </c>
      <c r="X23" s="74">
        <v>0.28899999999999998</v>
      </c>
      <c r="Y23" s="74">
        <v>0.69199999999999995</v>
      </c>
      <c r="Z23" s="74">
        <v>1.2E-2</v>
      </c>
      <c r="AA23" s="76">
        <v>0.70399999999999996</v>
      </c>
      <c r="AB23" s="74">
        <v>100</v>
      </c>
      <c r="AC23" s="74">
        <v>0</v>
      </c>
      <c r="AD23" s="71"/>
      <c r="AE23" s="74"/>
      <c r="AF23" s="74"/>
      <c r="AG23" s="74"/>
      <c r="AH23" s="74"/>
      <c r="AI23" s="76">
        <v>-215</v>
      </c>
      <c r="AJ23" s="71"/>
      <c r="AK23" s="74">
        <v>-203.74700000000001</v>
      </c>
    </row>
    <row r="24" spans="1:37">
      <c r="A24" s="83" t="s">
        <v>60</v>
      </c>
      <c r="B24" t="s">
        <v>61</v>
      </c>
      <c r="C24" s="73">
        <v>45316</v>
      </c>
      <c r="D24" s="76" t="s">
        <v>103</v>
      </c>
      <c r="E24" s="76" t="s">
        <v>104</v>
      </c>
      <c r="F24" s="76" t="s">
        <v>105</v>
      </c>
      <c r="G24" s="80" t="s">
        <v>65</v>
      </c>
      <c r="H24" s="74" t="s">
        <v>66</v>
      </c>
      <c r="I24" s="74">
        <v>3</v>
      </c>
      <c r="J24" s="74">
        <v>0.499</v>
      </c>
      <c r="K24" s="74">
        <v>0</v>
      </c>
      <c r="L24" s="74">
        <v>0.499</v>
      </c>
      <c r="M24" s="74">
        <v>1.407</v>
      </c>
      <c r="N24" s="74">
        <v>0</v>
      </c>
      <c r="O24" s="74">
        <v>1.407</v>
      </c>
      <c r="P24" s="74">
        <v>2.3130000000000002</v>
      </c>
      <c r="Q24" s="74">
        <v>6.0000000000000001E-3</v>
      </c>
      <c r="R24" s="74">
        <v>2.319</v>
      </c>
      <c r="S24" s="74">
        <v>1.427</v>
      </c>
      <c r="T24" s="74">
        <v>7.6999999999999999E-2</v>
      </c>
      <c r="U24" s="74">
        <v>1.504</v>
      </c>
      <c r="V24" s="74">
        <v>0</v>
      </c>
      <c r="W24" s="74">
        <v>0.14099999999999999</v>
      </c>
      <c r="X24" s="74">
        <v>0.14099999999999999</v>
      </c>
      <c r="Y24" s="74">
        <v>5.6470000000000002</v>
      </c>
      <c r="Z24" s="74">
        <v>0.224</v>
      </c>
      <c r="AA24" s="76">
        <v>5.8710000000000004</v>
      </c>
      <c r="AB24" s="74">
        <v>100</v>
      </c>
      <c r="AC24" s="74">
        <v>0</v>
      </c>
      <c r="AD24" s="71"/>
      <c r="AE24" s="74"/>
      <c r="AF24" s="74"/>
      <c r="AG24" s="74">
        <v>-24.648</v>
      </c>
      <c r="AH24" s="74">
        <v>-357.39600000000002</v>
      </c>
      <c r="AI24" s="76">
        <v>-973.596</v>
      </c>
      <c r="AJ24" s="71"/>
      <c r="AK24" s="74">
        <v>-696.17100000000005</v>
      </c>
    </row>
    <row r="25" spans="1:37">
      <c r="A25" s="83" t="s">
        <v>60</v>
      </c>
      <c r="B25" t="s">
        <v>61</v>
      </c>
      <c r="C25" s="73">
        <v>45316</v>
      </c>
      <c r="D25" s="76" t="s">
        <v>106</v>
      </c>
      <c r="E25" s="76" t="s">
        <v>107</v>
      </c>
      <c r="F25" s="76" t="s">
        <v>108</v>
      </c>
      <c r="G25" s="80" t="s">
        <v>65</v>
      </c>
      <c r="H25" s="74" t="s">
        <v>66</v>
      </c>
      <c r="I25" s="74">
        <v>3</v>
      </c>
      <c r="J25" s="74">
        <v>0</v>
      </c>
      <c r="K25" s="74">
        <v>0</v>
      </c>
      <c r="L25" s="74">
        <v>0</v>
      </c>
      <c r="M25" s="74">
        <v>0.82699999999999996</v>
      </c>
      <c r="N25" s="74">
        <v>0</v>
      </c>
      <c r="O25" s="74">
        <v>0.82699999999999996</v>
      </c>
      <c r="P25" s="74">
        <v>2.343</v>
      </c>
      <c r="Q25" s="74">
        <v>0</v>
      </c>
      <c r="R25" s="74">
        <v>2.343</v>
      </c>
      <c r="S25" s="74">
        <v>4.2640000000000002</v>
      </c>
      <c r="T25" s="74">
        <v>0</v>
      </c>
      <c r="U25" s="74">
        <v>4.2640000000000002</v>
      </c>
      <c r="V25" s="74">
        <v>3.1120000000000001</v>
      </c>
      <c r="W25" s="74">
        <v>0</v>
      </c>
      <c r="X25" s="74">
        <v>3.1120000000000001</v>
      </c>
      <c r="Y25" s="74">
        <v>10.545999999999999</v>
      </c>
      <c r="Z25" s="74">
        <v>0</v>
      </c>
      <c r="AA25" s="76">
        <v>10.545999999999999</v>
      </c>
      <c r="AB25" s="74">
        <v>100</v>
      </c>
      <c r="AC25" s="74">
        <v>0</v>
      </c>
      <c r="AD25" s="71"/>
      <c r="AE25" s="74"/>
      <c r="AF25" s="74"/>
      <c r="AG25" s="74"/>
      <c r="AH25" s="74"/>
      <c r="AI25" s="76">
        <v>-540.5</v>
      </c>
      <c r="AJ25" s="71"/>
      <c r="AK25" s="74">
        <v>-419.59899999999999</v>
      </c>
    </row>
    <row r="26" spans="1:37">
      <c r="A26" s="83" t="s">
        <v>60</v>
      </c>
      <c r="B26" t="s">
        <v>61</v>
      </c>
      <c r="C26" s="73">
        <v>45316</v>
      </c>
      <c r="D26" s="76" t="s">
        <v>109</v>
      </c>
      <c r="E26" s="76" t="s">
        <v>110</v>
      </c>
      <c r="F26" s="76" t="s">
        <v>105</v>
      </c>
      <c r="G26" s="80" t="s">
        <v>65</v>
      </c>
      <c r="H26" s="74" t="s">
        <v>66</v>
      </c>
      <c r="I26" s="74">
        <v>3</v>
      </c>
      <c r="J26" s="74">
        <v>0</v>
      </c>
      <c r="K26" s="74">
        <v>0</v>
      </c>
      <c r="L26" s="74">
        <v>0</v>
      </c>
      <c r="M26" s="74">
        <v>0.157</v>
      </c>
      <c r="N26" s="74">
        <v>0</v>
      </c>
      <c r="O26" s="74">
        <v>0.157</v>
      </c>
      <c r="P26" s="74">
        <v>0.65900000000000003</v>
      </c>
      <c r="Q26" s="74">
        <v>0</v>
      </c>
      <c r="R26" s="74">
        <v>0.65900000000000003</v>
      </c>
      <c r="S26" s="74">
        <v>1.147</v>
      </c>
      <c r="T26" s="74">
        <v>0</v>
      </c>
      <c r="U26" s="74">
        <v>1.147</v>
      </c>
      <c r="V26" s="74">
        <v>0.80900000000000005</v>
      </c>
      <c r="W26" s="74">
        <v>5.0000000000000001E-3</v>
      </c>
      <c r="X26" s="74">
        <v>0.81399999999999995</v>
      </c>
      <c r="Y26" s="74">
        <v>2.7730000000000001</v>
      </c>
      <c r="Z26" s="74">
        <v>5.0000000000000001E-3</v>
      </c>
      <c r="AA26" s="76">
        <v>2.778</v>
      </c>
      <c r="AB26" s="74">
        <v>100</v>
      </c>
      <c r="AC26" s="74">
        <v>0</v>
      </c>
      <c r="AD26" s="71"/>
      <c r="AE26" s="74"/>
      <c r="AF26" s="74"/>
      <c r="AG26" s="74"/>
      <c r="AH26" s="74"/>
      <c r="AI26" s="76">
        <v>-341.4</v>
      </c>
      <c r="AJ26" s="71"/>
      <c r="AK26" s="74">
        <v>-310.21199999999999</v>
      </c>
    </row>
    <row r="27" spans="1:37">
      <c r="A27" s="83" t="s">
        <v>60</v>
      </c>
      <c r="B27" t="s">
        <v>61</v>
      </c>
      <c r="C27" s="73">
        <v>45316</v>
      </c>
      <c r="D27" s="76" t="s">
        <v>111</v>
      </c>
      <c r="E27" s="76" t="s">
        <v>112</v>
      </c>
      <c r="F27" s="76" t="s">
        <v>113</v>
      </c>
      <c r="G27" s="80" t="s">
        <v>65</v>
      </c>
      <c r="H27" s="74" t="s">
        <v>66</v>
      </c>
      <c r="I27" s="74">
        <v>3</v>
      </c>
      <c r="J27" s="74">
        <v>0</v>
      </c>
      <c r="K27" s="74">
        <v>0</v>
      </c>
      <c r="L27" s="74">
        <v>0</v>
      </c>
      <c r="M27" s="74">
        <v>2.8000000000000001E-2</v>
      </c>
      <c r="N27" s="74">
        <v>0</v>
      </c>
      <c r="O27" s="74">
        <v>2.8000000000000001E-2</v>
      </c>
      <c r="P27" s="74">
        <v>0.28100000000000003</v>
      </c>
      <c r="Q27" s="74">
        <v>0</v>
      </c>
      <c r="R27" s="74">
        <v>0.28100000000000003</v>
      </c>
      <c r="S27" s="74">
        <v>0.48</v>
      </c>
      <c r="T27" s="74">
        <v>0</v>
      </c>
      <c r="U27" s="74">
        <v>0.48</v>
      </c>
      <c r="V27" s="74">
        <v>0.34300000000000003</v>
      </c>
      <c r="W27" s="74">
        <v>0</v>
      </c>
      <c r="X27" s="74">
        <v>0.34300000000000003</v>
      </c>
      <c r="Y27" s="74">
        <v>1.133</v>
      </c>
      <c r="Z27" s="74">
        <v>0</v>
      </c>
      <c r="AA27" s="76">
        <v>1.133</v>
      </c>
      <c r="AB27" s="74">
        <v>100</v>
      </c>
      <c r="AC27" s="74">
        <v>0</v>
      </c>
      <c r="AD27" s="71"/>
      <c r="AE27" s="74"/>
      <c r="AF27" s="74"/>
      <c r="AG27" s="74"/>
      <c r="AH27" s="74"/>
      <c r="AI27" s="76">
        <v>-365.8</v>
      </c>
      <c r="AJ27" s="71"/>
      <c r="AK27" s="74">
        <v>-324.31299999999999</v>
      </c>
    </row>
    <row r="28" spans="1:37">
      <c r="A28" s="83" t="s">
        <v>60</v>
      </c>
      <c r="B28" t="s">
        <v>61</v>
      </c>
      <c r="C28" s="73">
        <v>45316</v>
      </c>
      <c r="D28" s="76" t="s">
        <v>114</v>
      </c>
      <c r="E28" s="76" t="s">
        <v>115</v>
      </c>
      <c r="F28" s="76" t="s">
        <v>116</v>
      </c>
      <c r="G28" s="80" t="s">
        <v>65</v>
      </c>
      <c r="H28" s="74" t="s">
        <v>66</v>
      </c>
      <c r="I28" s="74">
        <v>3</v>
      </c>
      <c r="J28" s="74">
        <v>0.19</v>
      </c>
      <c r="K28" s="74">
        <v>0</v>
      </c>
      <c r="L28" s="74">
        <v>0.19</v>
      </c>
      <c r="M28" s="74">
        <v>0.38100000000000001</v>
      </c>
      <c r="N28" s="74">
        <v>0</v>
      </c>
      <c r="O28" s="74">
        <v>0.38100000000000001</v>
      </c>
      <c r="P28" s="74">
        <v>0.38100000000000001</v>
      </c>
      <c r="Q28" s="74">
        <v>0</v>
      </c>
      <c r="R28" s="74">
        <v>0.38100000000000001</v>
      </c>
      <c r="S28" s="74">
        <v>0</v>
      </c>
      <c r="T28" s="74">
        <v>0</v>
      </c>
      <c r="U28" s="74">
        <v>0</v>
      </c>
      <c r="V28" s="74">
        <v>0</v>
      </c>
      <c r="W28" s="74">
        <v>0</v>
      </c>
      <c r="X28" s="74">
        <v>0</v>
      </c>
      <c r="Y28" s="74">
        <v>0.95199999999999996</v>
      </c>
      <c r="Z28" s="74">
        <v>0</v>
      </c>
      <c r="AA28" s="76">
        <v>0.95199999999999996</v>
      </c>
      <c r="AB28" s="74">
        <v>100</v>
      </c>
      <c r="AC28" s="74">
        <v>0</v>
      </c>
      <c r="AD28" s="71"/>
      <c r="AE28" s="74"/>
      <c r="AF28" s="74"/>
      <c r="AG28" s="74"/>
      <c r="AH28" s="74"/>
      <c r="AI28" s="76">
        <v>-88.6</v>
      </c>
      <c r="AJ28" s="71"/>
      <c r="AK28" s="74">
        <v>-85.097999999999999</v>
      </c>
    </row>
    <row r="29" spans="1:37">
      <c r="A29" s="83" t="s">
        <v>60</v>
      </c>
      <c r="B29" t="s">
        <v>61</v>
      </c>
      <c r="C29" s="73">
        <v>45316</v>
      </c>
      <c r="D29" s="76" t="s">
        <v>117</v>
      </c>
      <c r="E29" s="76" t="s">
        <v>118</v>
      </c>
      <c r="F29" s="76" t="s">
        <v>116</v>
      </c>
      <c r="G29" s="80" t="s">
        <v>65</v>
      </c>
      <c r="H29" s="74" t="s">
        <v>66</v>
      </c>
      <c r="I29" s="74">
        <v>3</v>
      </c>
      <c r="J29" s="74">
        <v>0</v>
      </c>
      <c r="K29" s="74">
        <v>0</v>
      </c>
      <c r="L29" s="74">
        <v>0</v>
      </c>
      <c r="M29" s="74">
        <v>0</v>
      </c>
      <c r="N29" s="74">
        <v>0</v>
      </c>
      <c r="O29" s="74">
        <v>0</v>
      </c>
      <c r="P29" s="74">
        <v>8.8999999999999996E-2</v>
      </c>
      <c r="Q29" s="74">
        <v>0</v>
      </c>
      <c r="R29" s="74">
        <v>8.8999999999999996E-2</v>
      </c>
      <c r="S29" s="74">
        <v>0.17899999999999999</v>
      </c>
      <c r="T29" s="74">
        <v>0</v>
      </c>
      <c r="U29" s="74">
        <v>0.17899999999999999</v>
      </c>
      <c r="V29" s="74">
        <v>0.17899999999999999</v>
      </c>
      <c r="W29" s="74">
        <v>0</v>
      </c>
      <c r="X29" s="74">
        <v>0.17899999999999999</v>
      </c>
      <c r="Y29" s="74">
        <v>0.44700000000000001</v>
      </c>
      <c r="Z29" s="74">
        <v>0</v>
      </c>
      <c r="AA29" s="76">
        <v>0.44700000000000001</v>
      </c>
      <c r="AB29" s="74">
        <v>100</v>
      </c>
      <c r="AC29" s="74">
        <v>0</v>
      </c>
      <c r="AD29" s="71"/>
      <c r="AE29" s="74"/>
      <c r="AF29" s="74"/>
      <c r="AG29" s="74"/>
      <c r="AH29" s="74"/>
      <c r="AI29" s="76">
        <v>-72.5</v>
      </c>
      <c r="AJ29" s="71"/>
      <c r="AK29" s="74">
        <v>-71.167000000000002</v>
      </c>
    </row>
    <row r="30" spans="1:37">
      <c r="A30" s="83" t="s">
        <v>60</v>
      </c>
      <c r="B30" t="s">
        <v>61</v>
      </c>
      <c r="C30" s="73">
        <v>45316</v>
      </c>
      <c r="D30" s="76" t="s">
        <v>119</v>
      </c>
      <c r="E30" s="76" t="s">
        <v>120</v>
      </c>
      <c r="F30" s="76" t="s">
        <v>121</v>
      </c>
      <c r="G30" s="80" t="s">
        <v>65</v>
      </c>
      <c r="H30" s="74" t="s">
        <v>66</v>
      </c>
      <c r="I30" s="74">
        <v>3</v>
      </c>
      <c r="J30" s="74">
        <v>0</v>
      </c>
      <c r="K30" s="74">
        <v>0</v>
      </c>
      <c r="L30" s="74">
        <v>0</v>
      </c>
      <c r="M30" s="74">
        <v>0</v>
      </c>
      <c r="N30" s="74">
        <v>0</v>
      </c>
      <c r="O30" s="74">
        <v>0</v>
      </c>
      <c r="P30" s="74">
        <v>0.14499999999999999</v>
      </c>
      <c r="Q30" s="74">
        <v>0</v>
      </c>
      <c r="R30" s="74">
        <v>0.14499999999999999</v>
      </c>
      <c r="S30" s="74">
        <v>0.29099999999999998</v>
      </c>
      <c r="T30" s="74">
        <v>0</v>
      </c>
      <c r="U30" s="74">
        <v>0.29099999999999998</v>
      </c>
      <c r="V30" s="74">
        <v>0.29099999999999998</v>
      </c>
      <c r="W30" s="74">
        <v>0</v>
      </c>
      <c r="X30" s="74">
        <v>0.29099999999999998</v>
      </c>
      <c r="Y30" s="74">
        <v>0.72699999999999998</v>
      </c>
      <c r="Z30" s="74">
        <v>0</v>
      </c>
      <c r="AA30" s="76">
        <v>0.72699999999999998</v>
      </c>
      <c r="AB30" s="74">
        <v>100</v>
      </c>
      <c r="AC30" s="74">
        <v>0</v>
      </c>
      <c r="AD30" s="71"/>
      <c r="AE30" s="74"/>
      <c r="AF30" s="74"/>
      <c r="AG30" s="74"/>
      <c r="AH30" s="74"/>
      <c r="AI30" s="76">
        <v>-181.1</v>
      </c>
      <c r="AJ30" s="71"/>
      <c r="AK30" s="74">
        <v>-154.452</v>
      </c>
    </row>
    <row r="31" spans="1:37">
      <c r="A31" s="83" t="s">
        <v>60</v>
      </c>
      <c r="B31" t="s">
        <v>61</v>
      </c>
      <c r="C31" s="73">
        <v>45316</v>
      </c>
      <c r="D31" s="76" t="s">
        <v>122</v>
      </c>
      <c r="E31" s="76" t="s">
        <v>123</v>
      </c>
      <c r="F31" s="76" t="s">
        <v>124</v>
      </c>
      <c r="G31" s="80" t="s">
        <v>65</v>
      </c>
      <c r="H31" s="74" t="s">
        <v>66</v>
      </c>
      <c r="I31" s="74">
        <v>3</v>
      </c>
      <c r="J31" s="74">
        <v>0</v>
      </c>
      <c r="K31" s="74">
        <v>0</v>
      </c>
      <c r="L31" s="74">
        <v>0</v>
      </c>
      <c r="M31" s="74">
        <v>0.88900000000000001</v>
      </c>
      <c r="N31" s="74">
        <v>0</v>
      </c>
      <c r="O31" s="74">
        <v>0.88900000000000001</v>
      </c>
      <c r="P31" s="74">
        <v>2.5190000000000001</v>
      </c>
      <c r="Q31" s="74">
        <v>0</v>
      </c>
      <c r="R31" s="74">
        <v>2.5190000000000001</v>
      </c>
      <c r="S31" s="74">
        <v>4.5860000000000003</v>
      </c>
      <c r="T31" s="74">
        <v>0</v>
      </c>
      <c r="U31" s="74">
        <v>4.5860000000000003</v>
      </c>
      <c r="V31" s="74">
        <v>3.347</v>
      </c>
      <c r="W31" s="74">
        <v>1.4E-2</v>
      </c>
      <c r="X31" s="74">
        <v>3.36</v>
      </c>
      <c r="Y31" s="74">
        <v>11.340999999999999</v>
      </c>
      <c r="Z31" s="74">
        <v>1.4E-2</v>
      </c>
      <c r="AA31" s="76">
        <v>11.355</v>
      </c>
      <c r="AB31" s="74">
        <v>100</v>
      </c>
      <c r="AC31" s="74">
        <v>0</v>
      </c>
      <c r="AD31" s="71"/>
      <c r="AE31" s="74"/>
      <c r="AF31" s="74"/>
      <c r="AG31" s="74"/>
      <c r="AH31" s="74"/>
      <c r="AI31" s="76">
        <v>-127.6</v>
      </c>
      <c r="AJ31" s="71"/>
      <c r="AK31" s="74">
        <v>-21.997</v>
      </c>
    </row>
    <row r="32" spans="1:37">
      <c r="A32" s="83" t="s">
        <v>60</v>
      </c>
      <c r="B32" t="s">
        <v>61</v>
      </c>
      <c r="C32" s="73">
        <v>45316</v>
      </c>
      <c r="D32" s="76" t="s">
        <v>125</v>
      </c>
      <c r="E32" s="76" t="s">
        <v>126</v>
      </c>
      <c r="F32" s="76" t="s">
        <v>127</v>
      </c>
      <c r="G32" s="80" t="s">
        <v>65</v>
      </c>
      <c r="H32" s="74" t="s">
        <v>66</v>
      </c>
      <c r="I32" s="74">
        <v>3</v>
      </c>
      <c r="J32" s="74">
        <v>0</v>
      </c>
      <c r="K32" s="74">
        <v>0</v>
      </c>
      <c r="L32" s="74">
        <v>0</v>
      </c>
      <c r="M32" s="74">
        <v>0</v>
      </c>
      <c r="N32" s="74">
        <v>0</v>
      </c>
      <c r="O32" s="74">
        <v>0</v>
      </c>
      <c r="P32" s="74">
        <v>0.91900000000000004</v>
      </c>
      <c r="Q32" s="74">
        <v>0</v>
      </c>
      <c r="R32" s="74">
        <v>0.91900000000000004</v>
      </c>
      <c r="S32" s="74">
        <v>1.839</v>
      </c>
      <c r="T32" s="74">
        <v>0</v>
      </c>
      <c r="U32" s="74">
        <v>1.839</v>
      </c>
      <c r="V32" s="74">
        <v>1.839</v>
      </c>
      <c r="W32" s="74">
        <v>1.0999999999999999E-2</v>
      </c>
      <c r="X32" s="74">
        <v>1.85</v>
      </c>
      <c r="Y32" s="74">
        <v>4.5970000000000004</v>
      </c>
      <c r="Z32" s="74">
        <v>1.0999999999999999E-2</v>
      </c>
      <c r="AA32" s="76">
        <v>4.6079999999999997</v>
      </c>
      <c r="AB32" s="74">
        <v>100</v>
      </c>
      <c r="AC32" s="74">
        <v>0</v>
      </c>
      <c r="AD32" s="71"/>
      <c r="AE32" s="74"/>
      <c r="AF32" s="74"/>
      <c r="AG32" s="74"/>
      <c r="AH32" s="74"/>
      <c r="AI32" s="76">
        <v>-26.5</v>
      </c>
      <c r="AJ32" s="71"/>
      <c r="AK32" s="74">
        <v>39.302</v>
      </c>
    </row>
    <row r="33" spans="1:37">
      <c r="A33" s="83" t="s">
        <v>60</v>
      </c>
      <c r="B33" t="s">
        <v>61</v>
      </c>
      <c r="C33" s="73">
        <v>45316</v>
      </c>
      <c r="D33" s="76" t="s">
        <v>128</v>
      </c>
      <c r="E33" s="76" t="s">
        <v>129</v>
      </c>
      <c r="F33" s="76" t="s">
        <v>105</v>
      </c>
      <c r="G33" s="80" t="s">
        <v>65</v>
      </c>
      <c r="H33" s="74" t="s">
        <v>66</v>
      </c>
      <c r="I33" s="74">
        <v>3</v>
      </c>
      <c r="J33" s="74">
        <v>0</v>
      </c>
      <c r="K33" s="74">
        <v>0</v>
      </c>
      <c r="L33" s="74">
        <v>0</v>
      </c>
      <c r="M33" s="74">
        <v>4.5999999999999999E-2</v>
      </c>
      <c r="N33" s="74">
        <v>0</v>
      </c>
      <c r="O33" s="74">
        <v>4.5999999999999999E-2</v>
      </c>
      <c r="P33" s="74">
        <v>0.32600000000000001</v>
      </c>
      <c r="Q33" s="74">
        <v>0</v>
      </c>
      <c r="R33" s="74">
        <v>0.32600000000000001</v>
      </c>
      <c r="S33" s="74">
        <v>0.56000000000000005</v>
      </c>
      <c r="T33" s="74">
        <v>0</v>
      </c>
      <c r="U33" s="74">
        <v>0.56000000000000005</v>
      </c>
      <c r="V33" s="74">
        <v>0.39900000000000002</v>
      </c>
      <c r="W33" s="74">
        <v>7.0999999999999994E-2</v>
      </c>
      <c r="X33" s="74">
        <v>0.47</v>
      </c>
      <c r="Y33" s="74">
        <v>1.331</v>
      </c>
      <c r="Z33" s="74">
        <v>7.0999999999999994E-2</v>
      </c>
      <c r="AA33" s="76">
        <v>1.4019999999999999</v>
      </c>
      <c r="AB33" s="74">
        <v>100</v>
      </c>
      <c r="AC33" s="74">
        <v>0</v>
      </c>
      <c r="AD33" s="71"/>
      <c r="AE33" s="74"/>
      <c r="AF33" s="74"/>
      <c r="AG33" s="74"/>
      <c r="AH33" s="74"/>
      <c r="AI33" s="76">
        <v>-32.950000000000003</v>
      </c>
      <c r="AJ33" s="71"/>
      <c r="AK33" s="74">
        <v>6.2850000000000001</v>
      </c>
    </row>
    <row r="34" spans="1:37">
      <c r="A34" s="83" t="s">
        <v>60</v>
      </c>
      <c r="B34" t="s">
        <v>61</v>
      </c>
      <c r="C34" s="73">
        <v>45316</v>
      </c>
      <c r="D34" s="76" t="s">
        <v>130</v>
      </c>
      <c r="E34" s="76" t="s">
        <v>131</v>
      </c>
      <c r="F34" s="76" t="s">
        <v>132</v>
      </c>
      <c r="G34" s="80" t="s">
        <v>65</v>
      </c>
      <c r="H34" s="74" t="s">
        <v>66</v>
      </c>
      <c r="I34" s="74">
        <v>3</v>
      </c>
      <c r="J34" s="74">
        <v>0</v>
      </c>
      <c r="K34" s="74">
        <v>0</v>
      </c>
      <c r="L34" s="74">
        <v>0</v>
      </c>
      <c r="M34" s="74">
        <v>0.96</v>
      </c>
      <c r="N34" s="74">
        <v>0</v>
      </c>
      <c r="O34" s="74">
        <v>0.96</v>
      </c>
      <c r="P34" s="74">
        <v>2.72</v>
      </c>
      <c r="Q34" s="74">
        <v>0</v>
      </c>
      <c r="R34" s="74">
        <v>2.72</v>
      </c>
      <c r="S34" s="74">
        <v>4.9509999999999996</v>
      </c>
      <c r="T34" s="74">
        <v>0</v>
      </c>
      <c r="U34" s="74">
        <v>4.9509999999999996</v>
      </c>
      <c r="V34" s="74">
        <v>3.613</v>
      </c>
      <c r="W34" s="74">
        <v>5.7000000000000002E-2</v>
      </c>
      <c r="X34" s="74">
        <v>3.67</v>
      </c>
      <c r="Y34" s="74">
        <v>12.244</v>
      </c>
      <c r="Z34" s="74">
        <v>5.7000000000000002E-2</v>
      </c>
      <c r="AA34" s="76">
        <v>12.301</v>
      </c>
      <c r="AB34" s="74">
        <v>100</v>
      </c>
      <c r="AC34" s="74">
        <v>0</v>
      </c>
      <c r="AD34" s="71"/>
      <c r="AE34" s="74"/>
      <c r="AF34" s="74"/>
      <c r="AG34" s="74"/>
      <c r="AH34" s="74"/>
      <c r="AI34" s="76">
        <v>-75.3</v>
      </c>
      <c r="AJ34" s="71"/>
      <c r="AK34" s="74">
        <v>64.152000000000001</v>
      </c>
    </row>
    <row r="35" spans="1:37">
      <c r="A35" s="83" t="s">
        <v>60</v>
      </c>
      <c r="B35" t="s">
        <v>61</v>
      </c>
      <c r="C35" s="73">
        <v>45316</v>
      </c>
      <c r="D35" s="76" t="s">
        <v>133</v>
      </c>
      <c r="E35" s="76" t="s">
        <v>134</v>
      </c>
      <c r="F35" s="76" t="s">
        <v>132</v>
      </c>
      <c r="G35" s="80" t="s">
        <v>65</v>
      </c>
      <c r="H35" s="74" t="s">
        <v>66</v>
      </c>
      <c r="I35" s="74">
        <v>3</v>
      </c>
      <c r="J35" s="74">
        <v>0.52700000000000002</v>
      </c>
      <c r="K35" s="74">
        <v>0</v>
      </c>
      <c r="L35" s="74">
        <v>0.52700000000000002</v>
      </c>
      <c r="M35" s="74">
        <v>1.468</v>
      </c>
      <c r="N35" s="74">
        <v>0</v>
      </c>
      <c r="O35" s="74">
        <v>1.468</v>
      </c>
      <c r="P35" s="74">
        <v>2.5680000000000001</v>
      </c>
      <c r="Q35" s="74">
        <v>5.0000000000000001E-3</v>
      </c>
      <c r="R35" s="74">
        <v>2.573</v>
      </c>
      <c r="S35" s="74">
        <v>1.706</v>
      </c>
      <c r="T35" s="74">
        <v>6.3E-2</v>
      </c>
      <c r="U35" s="74">
        <v>1.7689999999999999</v>
      </c>
      <c r="V35" s="74">
        <v>0</v>
      </c>
      <c r="W35" s="74">
        <v>0.11600000000000001</v>
      </c>
      <c r="X35" s="74">
        <v>0.11600000000000001</v>
      </c>
      <c r="Y35" s="74">
        <v>6.27</v>
      </c>
      <c r="Z35" s="74">
        <v>0.183</v>
      </c>
      <c r="AA35" s="76">
        <v>6.4530000000000003</v>
      </c>
      <c r="AB35" s="74">
        <v>100</v>
      </c>
      <c r="AC35" s="74">
        <v>0</v>
      </c>
      <c r="AD35" s="71"/>
      <c r="AE35" s="74"/>
      <c r="AF35" s="74"/>
      <c r="AG35" s="74">
        <v>-3.532</v>
      </c>
      <c r="AH35" s="74">
        <v>-51.213999999999999</v>
      </c>
      <c r="AI35" s="76">
        <v>-139.51400000000001</v>
      </c>
      <c r="AJ35" s="71"/>
      <c r="AK35" s="74">
        <v>-85.98</v>
      </c>
    </row>
    <row r="36" spans="1:37">
      <c r="A36" s="83" t="s">
        <v>60</v>
      </c>
      <c r="B36" t="s">
        <v>61</v>
      </c>
      <c r="C36" s="73">
        <v>45316</v>
      </c>
      <c r="D36" s="76" t="s">
        <v>135</v>
      </c>
      <c r="E36" s="76" t="s">
        <v>136</v>
      </c>
      <c r="F36" s="76" t="s">
        <v>137</v>
      </c>
      <c r="G36" s="80" t="s">
        <v>65</v>
      </c>
      <c r="H36" s="74" t="s">
        <v>66</v>
      </c>
      <c r="I36" s="74">
        <v>3</v>
      </c>
      <c r="J36" s="74">
        <v>0</v>
      </c>
      <c r="K36" s="74">
        <v>0</v>
      </c>
      <c r="L36" s="74">
        <v>0</v>
      </c>
      <c r="M36" s="74">
        <v>0.23899999999999999</v>
      </c>
      <c r="N36" s="74">
        <v>0</v>
      </c>
      <c r="O36" s="74">
        <v>0.23899999999999999</v>
      </c>
      <c r="P36" s="74">
        <v>1.7050000000000001</v>
      </c>
      <c r="Q36" s="74">
        <v>0</v>
      </c>
      <c r="R36" s="74">
        <v>1.7050000000000001</v>
      </c>
      <c r="S36" s="74">
        <v>2.9239999999999999</v>
      </c>
      <c r="T36" s="74">
        <v>0</v>
      </c>
      <c r="U36" s="74">
        <v>2.9239999999999999</v>
      </c>
      <c r="V36" s="74">
        <v>2.0779999999999998</v>
      </c>
      <c r="W36" s="74">
        <v>0.433</v>
      </c>
      <c r="X36" s="74">
        <v>2.5110000000000001</v>
      </c>
      <c r="Y36" s="74">
        <v>6.9459999999999997</v>
      </c>
      <c r="Z36" s="74">
        <v>0.433</v>
      </c>
      <c r="AA36" s="76">
        <v>7.3789999999999996</v>
      </c>
      <c r="AB36" s="74">
        <v>100</v>
      </c>
      <c r="AC36" s="74">
        <v>0</v>
      </c>
      <c r="AD36" s="71"/>
      <c r="AE36" s="74"/>
      <c r="AF36" s="74"/>
      <c r="AG36" s="74"/>
      <c r="AH36" s="74"/>
      <c r="AI36" s="76">
        <v>-557</v>
      </c>
      <c r="AJ36" s="71"/>
      <c r="AK36" s="74">
        <v>26.486999999999998</v>
      </c>
    </row>
    <row r="37" spans="1:37">
      <c r="A37" s="83" t="s">
        <v>60</v>
      </c>
      <c r="B37" t="s">
        <v>61</v>
      </c>
      <c r="C37" s="73">
        <v>45316</v>
      </c>
      <c r="D37" s="76" t="s">
        <v>138</v>
      </c>
      <c r="E37" s="76" t="s">
        <v>139</v>
      </c>
      <c r="F37" s="76" t="s">
        <v>140</v>
      </c>
      <c r="G37" s="80" t="s">
        <v>65</v>
      </c>
      <c r="H37" s="74" t="s">
        <v>66</v>
      </c>
      <c r="I37" s="74">
        <v>3</v>
      </c>
      <c r="J37" s="74">
        <v>1.3520000000000001</v>
      </c>
      <c r="K37" s="74">
        <v>-0.23899999999999999</v>
      </c>
      <c r="L37" s="74">
        <v>1.1140000000000001</v>
      </c>
      <c r="M37" s="74">
        <v>0</v>
      </c>
      <c r="N37" s="74">
        <v>-0.23899999999999999</v>
      </c>
      <c r="O37" s="74">
        <v>-0.23899999999999999</v>
      </c>
      <c r="P37" s="74">
        <v>0</v>
      </c>
      <c r="Q37" s="74">
        <v>-0.23899999999999999</v>
      </c>
      <c r="R37" s="74">
        <v>-0.23899999999999999</v>
      </c>
      <c r="S37" s="74">
        <v>0</v>
      </c>
      <c r="T37" s="74">
        <v>-0.23899999999999999</v>
      </c>
      <c r="U37" s="74">
        <v>-0.23899999999999999</v>
      </c>
      <c r="V37" s="74">
        <v>0</v>
      </c>
      <c r="W37" s="74">
        <v>-0.23899999999999999</v>
      </c>
      <c r="X37" s="74">
        <v>-0.23899999999999999</v>
      </c>
      <c r="Y37" s="74">
        <v>1.3520000000000001</v>
      </c>
      <c r="Z37" s="74">
        <v>-1.194</v>
      </c>
      <c r="AA37" s="76">
        <v>0.159</v>
      </c>
      <c r="AB37" s="74">
        <v>0</v>
      </c>
      <c r="AC37" s="74">
        <v>100</v>
      </c>
      <c r="AD37" s="71"/>
      <c r="AE37" s="74">
        <v>-770.64599999999996</v>
      </c>
      <c r="AF37" s="75">
        <v>-1514.2919999999999</v>
      </c>
      <c r="AG37" s="75">
        <v>-2311.9380000000001</v>
      </c>
      <c r="AH37" s="75">
        <v>-3082.5839999999998</v>
      </c>
      <c r="AI37" s="77">
        <v>-3853.23</v>
      </c>
      <c r="AJ37" s="71"/>
      <c r="AK37" s="75">
        <v>-3853.23</v>
      </c>
    </row>
    <row r="38" spans="1:37">
      <c r="A38" s="83" t="s">
        <v>60</v>
      </c>
      <c r="B38" t="s">
        <v>61</v>
      </c>
      <c r="C38" s="73">
        <v>45316</v>
      </c>
      <c r="D38" s="76" t="s">
        <v>141</v>
      </c>
      <c r="E38" s="76" t="s">
        <v>142</v>
      </c>
      <c r="F38" s="76" t="s">
        <v>143</v>
      </c>
      <c r="G38" s="80" t="s">
        <v>65</v>
      </c>
      <c r="H38" s="74" t="s">
        <v>66</v>
      </c>
      <c r="I38" s="74">
        <v>3</v>
      </c>
      <c r="J38" s="74">
        <v>0</v>
      </c>
      <c r="K38" s="74">
        <v>0</v>
      </c>
      <c r="L38" s="74">
        <v>0</v>
      </c>
      <c r="M38" s="74">
        <v>1.62</v>
      </c>
      <c r="N38" s="74">
        <v>-0.187</v>
      </c>
      <c r="O38" s="74">
        <v>1.4330000000000001</v>
      </c>
      <c r="P38" s="74">
        <v>0</v>
      </c>
      <c r="Q38" s="74">
        <v>-0.187</v>
      </c>
      <c r="R38" s="74">
        <v>-0.187</v>
      </c>
      <c r="S38" s="74">
        <v>0</v>
      </c>
      <c r="T38" s="74">
        <v>-0.187</v>
      </c>
      <c r="U38" s="74">
        <v>-0.187</v>
      </c>
      <c r="V38" s="74">
        <v>0</v>
      </c>
      <c r="W38" s="74">
        <v>-0.187</v>
      </c>
      <c r="X38" s="74">
        <v>-0.187</v>
      </c>
      <c r="Y38" s="74">
        <v>1.62</v>
      </c>
      <c r="Z38" s="74">
        <v>-0.747</v>
      </c>
      <c r="AA38" s="76">
        <v>0.873</v>
      </c>
      <c r="AB38" s="74">
        <v>0</v>
      </c>
      <c r="AC38" s="74">
        <v>100</v>
      </c>
      <c r="AD38" s="71"/>
      <c r="AE38" s="74"/>
      <c r="AF38" s="74">
        <v>-577.98800000000006</v>
      </c>
      <c r="AG38" s="75">
        <v>-1155.9760000000001</v>
      </c>
      <c r="AH38" s="75">
        <v>-1733.9639999999999</v>
      </c>
      <c r="AI38" s="77">
        <v>-2311.9520000000002</v>
      </c>
      <c r="AJ38" s="71"/>
      <c r="AK38" s="75">
        <v>-2311.9520000000002</v>
      </c>
    </row>
    <row r="39" spans="1:37">
      <c r="A39" s="83" t="s">
        <v>60</v>
      </c>
      <c r="B39" t="s">
        <v>61</v>
      </c>
      <c r="C39" s="73">
        <v>45316</v>
      </c>
      <c r="D39" s="76" t="s">
        <v>144</v>
      </c>
      <c r="E39" s="76" t="s">
        <v>145</v>
      </c>
      <c r="F39" s="76" t="s">
        <v>143</v>
      </c>
      <c r="G39" s="80" t="s">
        <v>65</v>
      </c>
      <c r="H39" s="74" t="s">
        <v>66</v>
      </c>
      <c r="I39" s="74">
        <v>3</v>
      </c>
      <c r="J39" s="74">
        <v>0</v>
      </c>
      <c r="K39" s="74">
        <v>0</v>
      </c>
      <c r="L39" s="74">
        <v>0</v>
      </c>
      <c r="M39" s="74">
        <v>0</v>
      </c>
      <c r="N39" s="74">
        <v>0</v>
      </c>
      <c r="O39" s="74">
        <v>0</v>
      </c>
      <c r="P39" s="74">
        <v>2.0539999999999998</v>
      </c>
      <c r="Q39" s="74">
        <v>-0.249</v>
      </c>
      <c r="R39" s="74">
        <v>1.8049999999999999</v>
      </c>
      <c r="S39" s="74">
        <v>0</v>
      </c>
      <c r="T39" s="74">
        <v>-0.249</v>
      </c>
      <c r="U39" s="74">
        <v>-0.249</v>
      </c>
      <c r="V39" s="74">
        <v>0</v>
      </c>
      <c r="W39" s="74">
        <v>-0.249</v>
      </c>
      <c r="X39" s="74">
        <v>-0.249</v>
      </c>
      <c r="Y39" s="74">
        <v>2.0539999999999998</v>
      </c>
      <c r="Z39" s="74">
        <v>-0.747</v>
      </c>
      <c r="AA39" s="76">
        <v>1.3069999999999999</v>
      </c>
      <c r="AB39" s="74">
        <v>0</v>
      </c>
      <c r="AC39" s="74">
        <v>100</v>
      </c>
      <c r="AD39" s="71"/>
      <c r="AE39" s="74"/>
      <c r="AF39" s="74"/>
      <c r="AG39" s="74">
        <v>-770.61599999999999</v>
      </c>
      <c r="AH39" s="75">
        <v>-1514.2919999999999</v>
      </c>
      <c r="AI39" s="77">
        <v>-2311.9380000000001</v>
      </c>
      <c r="AJ39" s="71"/>
      <c r="AK39" s="75">
        <v>-2311.848</v>
      </c>
    </row>
    <row r="40" spans="1:37">
      <c r="A40" s="83" t="s">
        <v>60</v>
      </c>
      <c r="B40" t="s">
        <v>61</v>
      </c>
      <c r="C40" s="73">
        <v>45316</v>
      </c>
      <c r="D40" s="76" t="s">
        <v>146</v>
      </c>
      <c r="E40" s="76" t="s">
        <v>147</v>
      </c>
      <c r="F40" s="76" t="s">
        <v>143</v>
      </c>
      <c r="G40" s="80" t="s">
        <v>65</v>
      </c>
      <c r="H40" s="74" t="s">
        <v>66</v>
      </c>
      <c r="I40" s="74">
        <v>3</v>
      </c>
      <c r="J40" s="74">
        <v>0</v>
      </c>
      <c r="K40" s="74">
        <v>0</v>
      </c>
      <c r="L40" s="74">
        <v>0</v>
      </c>
      <c r="M40" s="74">
        <v>0</v>
      </c>
      <c r="N40" s="74">
        <v>0</v>
      </c>
      <c r="O40" s="74">
        <v>0</v>
      </c>
      <c r="P40" s="74">
        <v>0</v>
      </c>
      <c r="Q40" s="74">
        <v>0</v>
      </c>
      <c r="R40" s="74">
        <v>0</v>
      </c>
      <c r="S40" s="74">
        <v>1.7889999999999999</v>
      </c>
      <c r="T40" s="74">
        <v>-0.217</v>
      </c>
      <c r="U40" s="74">
        <v>1.573</v>
      </c>
      <c r="V40" s="74">
        <v>0</v>
      </c>
      <c r="W40" s="74">
        <v>-0.217</v>
      </c>
      <c r="X40" s="74">
        <v>-0.217</v>
      </c>
      <c r="Y40" s="74">
        <v>1.7889999999999999</v>
      </c>
      <c r="Z40" s="74">
        <v>-0.433</v>
      </c>
      <c r="AA40" s="76">
        <v>1.3560000000000001</v>
      </c>
      <c r="AB40" s="74">
        <v>0</v>
      </c>
      <c r="AC40" s="74">
        <v>100</v>
      </c>
      <c r="AD40" s="71"/>
      <c r="AE40" s="74"/>
      <c r="AF40" s="74"/>
      <c r="AG40" s="74"/>
      <c r="AH40" s="74">
        <v>-674.28599999999994</v>
      </c>
      <c r="AI40" s="77">
        <v>-1348.5719999999999</v>
      </c>
      <c r="AJ40" s="71"/>
      <c r="AK40" s="75">
        <v>-1348.5719999999999</v>
      </c>
    </row>
    <row r="41" spans="1:37">
      <c r="A41" s="83" t="s">
        <v>60</v>
      </c>
      <c r="B41" t="s">
        <v>61</v>
      </c>
      <c r="C41" s="73">
        <v>45316</v>
      </c>
      <c r="D41" s="76" t="s">
        <v>148</v>
      </c>
      <c r="E41" s="76" t="s">
        <v>149</v>
      </c>
      <c r="F41" s="76" t="s">
        <v>143</v>
      </c>
      <c r="G41" s="80" t="s">
        <v>65</v>
      </c>
      <c r="H41" s="74" t="s">
        <v>66</v>
      </c>
      <c r="I41" s="74">
        <v>3</v>
      </c>
      <c r="J41" s="74">
        <v>0</v>
      </c>
      <c r="K41" s="74">
        <v>0</v>
      </c>
      <c r="L41" s="74">
        <v>0</v>
      </c>
      <c r="M41" s="74">
        <v>0</v>
      </c>
      <c r="N41" s="74">
        <v>0</v>
      </c>
      <c r="O41" s="74">
        <v>0</v>
      </c>
      <c r="P41" s="74">
        <v>0</v>
      </c>
      <c r="Q41" s="74">
        <v>0</v>
      </c>
      <c r="R41" s="74">
        <v>0</v>
      </c>
      <c r="S41" s="74">
        <v>0</v>
      </c>
      <c r="T41" s="74">
        <v>0</v>
      </c>
      <c r="U41" s="74">
        <v>0</v>
      </c>
      <c r="V41" s="74">
        <v>4.51</v>
      </c>
      <c r="W41" s="74">
        <v>-0.58799999999999997</v>
      </c>
      <c r="X41" s="74">
        <v>3.9220000000000002</v>
      </c>
      <c r="Y41" s="74">
        <v>4.51</v>
      </c>
      <c r="Z41" s="74">
        <v>-0.58799999999999997</v>
      </c>
      <c r="AA41" s="76">
        <v>3.9220000000000002</v>
      </c>
      <c r="AB41" s="74">
        <v>0</v>
      </c>
      <c r="AC41" s="74">
        <v>100</v>
      </c>
      <c r="AD41" s="71"/>
      <c r="AE41" s="74"/>
      <c r="AF41" s="74"/>
      <c r="AG41" s="74"/>
      <c r="AH41" s="74"/>
      <c r="AI41" s="77">
        <v>-1830.29</v>
      </c>
      <c r="AJ41" s="71"/>
      <c r="AK41" s="75">
        <v>-1830.2850000000001</v>
      </c>
    </row>
    <row r="42" spans="1:37">
      <c r="A42" s="83" t="s">
        <v>60</v>
      </c>
      <c r="B42" t="s">
        <v>61</v>
      </c>
      <c r="C42" s="73">
        <v>45316</v>
      </c>
      <c r="D42" s="76" t="s">
        <v>150</v>
      </c>
      <c r="E42" s="76" t="s">
        <v>151</v>
      </c>
      <c r="F42" s="76" t="s">
        <v>152</v>
      </c>
      <c r="G42" s="80" t="s">
        <v>65</v>
      </c>
      <c r="H42" s="74" t="s">
        <v>66</v>
      </c>
      <c r="I42" s="74">
        <v>3</v>
      </c>
      <c r="J42" s="74">
        <v>0</v>
      </c>
      <c r="K42" s="74">
        <v>0</v>
      </c>
      <c r="L42" s="74">
        <v>0</v>
      </c>
      <c r="M42" s="74">
        <v>0</v>
      </c>
      <c r="N42" s="74">
        <v>0</v>
      </c>
      <c r="O42" s="74">
        <v>0</v>
      </c>
      <c r="P42" s="74">
        <v>0</v>
      </c>
      <c r="Q42" s="74">
        <v>0</v>
      </c>
      <c r="R42" s="74">
        <v>0</v>
      </c>
      <c r="S42" s="74">
        <v>0.91</v>
      </c>
      <c r="T42" s="74">
        <v>0</v>
      </c>
      <c r="U42" s="74">
        <v>0.91</v>
      </c>
      <c r="V42" s="74">
        <v>1.881</v>
      </c>
      <c r="W42" s="74">
        <v>0</v>
      </c>
      <c r="X42" s="74">
        <v>1.881</v>
      </c>
      <c r="Y42" s="74">
        <v>2.7909999999999999</v>
      </c>
      <c r="Z42" s="74">
        <v>0</v>
      </c>
      <c r="AA42" s="76">
        <v>2.7909999999999999</v>
      </c>
      <c r="AB42" s="74">
        <v>100</v>
      </c>
      <c r="AC42" s="74">
        <v>0</v>
      </c>
      <c r="AD42" s="71"/>
      <c r="AE42" s="74"/>
      <c r="AF42" s="74"/>
      <c r="AG42" s="74"/>
      <c r="AH42" s="74"/>
      <c r="AI42" s="76">
        <v>-87.3</v>
      </c>
      <c r="AJ42" s="71"/>
      <c r="AK42" s="74">
        <v>-67.236999999999995</v>
      </c>
    </row>
    <row r="43" spans="1:37">
      <c r="A43" s="83" t="s">
        <v>60</v>
      </c>
      <c r="B43" t="s">
        <v>61</v>
      </c>
      <c r="C43" s="73">
        <v>45316</v>
      </c>
      <c r="D43" s="76" t="s">
        <v>153</v>
      </c>
      <c r="E43" s="76" t="s">
        <v>154</v>
      </c>
      <c r="F43" s="76" t="s">
        <v>155</v>
      </c>
      <c r="G43" s="80" t="s">
        <v>156</v>
      </c>
      <c r="H43" s="74" t="s">
        <v>66</v>
      </c>
      <c r="I43" s="74">
        <v>3</v>
      </c>
      <c r="J43" s="74">
        <v>2.0169999999999999</v>
      </c>
      <c r="K43" s="74">
        <v>0</v>
      </c>
      <c r="L43" s="74">
        <v>2.0169999999999999</v>
      </c>
      <c r="M43" s="74">
        <v>2.0169999999999999</v>
      </c>
      <c r="N43" s="74">
        <v>-0.24</v>
      </c>
      <c r="O43" s="74">
        <v>1.7769999999999999</v>
      </c>
      <c r="P43" s="74">
        <v>2.0169999999999999</v>
      </c>
      <c r="Q43" s="74">
        <v>-0.48099999999999998</v>
      </c>
      <c r="R43" s="74">
        <v>1.536</v>
      </c>
      <c r="S43" s="74">
        <v>2.0169999999999999</v>
      </c>
      <c r="T43" s="74">
        <v>-0.72099999999999997</v>
      </c>
      <c r="U43" s="74">
        <v>1.296</v>
      </c>
      <c r="V43" s="74">
        <v>2.0169999999999999</v>
      </c>
      <c r="W43" s="74">
        <v>-0.96199999999999997</v>
      </c>
      <c r="X43" s="74">
        <v>1.0549999999999999</v>
      </c>
      <c r="Y43" s="74">
        <v>10.085000000000001</v>
      </c>
      <c r="Z43" s="74">
        <v>-2.4039999999999999</v>
      </c>
      <c r="AA43" s="76">
        <v>7.681</v>
      </c>
      <c r="AB43" s="74">
        <v>100</v>
      </c>
      <c r="AC43" s="74"/>
      <c r="AD43" s="71"/>
      <c r="AE43" s="74"/>
      <c r="AF43" s="74">
        <v>-454.48</v>
      </c>
      <c r="AG43" s="75">
        <v>-1363.74</v>
      </c>
      <c r="AH43" s="75">
        <v>-2727.48</v>
      </c>
      <c r="AI43" s="77">
        <v>-4545.8</v>
      </c>
      <c r="AJ43" s="71"/>
      <c r="AK43" s="75">
        <v>-3045.8</v>
      </c>
    </row>
    <row r="44" spans="1:37">
      <c r="A44" s="83" t="s">
        <v>60</v>
      </c>
      <c r="B44" t="s">
        <v>61</v>
      </c>
      <c r="C44" s="73">
        <v>45316</v>
      </c>
      <c r="D44" s="76" t="s">
        <v>157</v>
      </c>
      <c r="E44" s="76" t="s">
        <v>158</v>
      </c>
      <c r="F44" s="76" t="s">
        <v>69</v>
      </c>
      <c r="G44" s="80" t="s">
        <v>156</v>
      </c>
      <c r="H44" s="74" t="s">
        <v>66</v>
      </c>
      <c r="I44" s="74">
        <v>3</v>
      </c>
      <c r="J44" s="74">
        <v>1.5</v>
      </c>
      <c r="K44" s="74">
        <v>0</v>
      </c>
      <c r="L44" s="74">
        <v>1.5</v>
      </c>
      <c r="M44" s="74">
        <v>3.3759999999999999</v>
      </c>
      <c r="N44" s="74">
        <v>0</v>
      </c>
      <c r="O44" s="74">
        <v>3.3759999999999999</v>
      </c>
      <c r="P44" s="74">
        <v>3.3519999999999999</v>
      </c>
      <c r="Q44" s="74">
        <v>0</v>
      </c>
      <c r="R44" s="74">
        <v>3.3519999999999999</v>
      </c>
      <c r="S44" s="74">
        <v>0.68600000000000005</v>
      </c>
      <c r="T44" s="74">
        <v>1.7509999999999999</v>
      </c>
      <c r="U44" s="74">
        <v>2.4369999999999998</v>
      </c>
      <c r="V44" s="74">
        <v>0</v>
      </c>
      <c r="W44" s="74">
        <v>2.101</v>
      </c>
      <c r="X44" s="74">
        <v>2.101</v>
      </c>
      <c r="Y44" s="74">
        <v>8.9139999999999997</v>
      </c>
      <c r="Z44" s="74">
        <v>3.8519999999999999</v>
      </c>
      <c r="AA44" s="76">
        <v>12.766</v>
      </c>
      <c r="AB44" s="74"/>
      <c r="AC44" s="74">
        <v>100</v>
      </c>
      <c r="AD44" s="71"/>
      <c r="AE44" s="74"/>
      <c r="AF44" s="74"/>
      <c r="AG44" s="74"/>
      <c r="AH44" s="75">
        <v>-1088.74</v>
      </c>
      <c r="AI44" s="77">
        <v>-2177.48</v>
      </c>
      <c r="AJ44" s="71"/>
      <c r="AK44" s="75">
        <v>-1909.86</v>
      </c>
    </row>
    <row r="45" spans="1:37">
      <c r="A45" s="83" t="s">
        <v>60</v>
      </c>
      <c r="B45" t="s">
        <v>61</v>
      </c>
      <c r="C45" s="73">
        <v>45316</v>
      </c>
      <c r="D45" s="76" t="s">
        <v>159</v>
      </c>
      <c r="E45" s="76" t="s">
        <v>160</v>
      </c>
      <c r="F45" s="76" t="s">
        <v>69</v>
      </c>
      <c r="G45" s="80" t="s">
        <v>156</v>
      </c>
      <c r="H45" s="74" t="s">
        <v>66</v>
      </c>
      <c r="I45" s="74">
        <v>3</v>
      </c>
      <c r="J45" s="74">
        <v>1.5</v>
      </c>
      <c r="K45" s="74">
        <v>0</v>
      </c>
      <c r="L45" s="74">
        <v>1.5</v>
      </c>
      <c r="M45" s="74">
        <v>3.3759999999999999</v>
      </c>
      <c r="N45" s="74">
        <v>0</v>
      </c>
      <c r="O45" s="74">
        <v>3.3759999999999999</v>
      </c>
      <c r="P45" s="74">
        <v>3.3519999999999999</v>
      </c>
      <c r="Q45" s="74">
        <v>0</v>
      </c>
      <c r="R45" s="74">
        <v>3.3519999999999999</v>
      </c>
      <c r="S45" s="74">
        <v>0.68600000000000005</v>
      </c>
      <c r="T45" s="74">
        <v>2.4609999999999999</v>
      </c>
      <c r="U45" s="74">
        <v>3.1469999999999998</v>
      </c>
      <c r="V45" s="74">
        <v>0</v>
      </c>
      <c r="W45" s="74">
        <v>2.9529999999999998</v>
      </c>
      <c r="X45" s="74">
        <v>2.9529999999999998</v>
      </c>
      <c r="Y45" s="74">
        <v>8.9139999999999997</v>
      </c>
      <c r="Z45" s="74">
        <v>5.4139999999999997</v>
      </c>
      <c r="AA45" s="76">
        <v>14.327999999999999</v>
      </c>
      <c r="AB45" s="74"/>
      <c r="AC45" s="74">
        <v>100</v>
      </c>
      <c r="AD45" s="71"/>
      <c r="AE45" s="74"/>
      <c r="AF45" s="74"/>
      <c r="AG45" s="74"/>
      <c r="AH45" s="75">
        <v>-1324.84</v>
      </c>
      <c r="AI45" s="77">
        <v>-2649.68</v>
      </c>
      <c r="AJ45" s="71"/>
      <c r="AK45" s="75">
        <v>-2382.06</v>
      </c>
    </row>
    <row r="46" spans="1:37">
      <c r="A46" s="83" t="s">
        <v>60</v>
      </c>
      <c r="B46" t="s">
        <v>61</v>
      </c>
      <c r="C46" s="73">
        <v>45316</v>
      </c>
      <c r="D46" s="76" t="s">
        <v>161</v>
      </c>
      <c r="E46" s="76" t="s">
        <v>162</v>
      </c>
      <c r="F46" s="76" t="s">
        <v>69</v>
      </c>
      <c r="G46" s="80" t="s">
        <v>156</v>
      </c>
      <c r="H46" s="74" t="s">
        <v>66</v>
      </c>
      <c r="I46" s="74">
        <v>3</v>
      </c>
      <c r="J46" s="74">
        <v>1.5</v>
      </c>
      <c r="K46" s="74">
        <v>0</v>
      </c>
      <c r="L46" s="74">
        <v>1.5</v>
      </c>
      <c r="M46" s="74">
        <v>3.3759999999999999</v>
      </c>
      <c r="N46" s="74">
        <v>0</v>
      </c>
      <c r="O46" s="74">
        <v>3.3759999999999999</v>
      </c>
      <c r="P46" s="74">
        <v>3.3519999999999999</v>
      </c>
      <c r="Q46" s="74">
        <v>0</v>
      </c>
      <c r="R46" s="74">
        <v>3.3519999999999999</v>
      </c>
      <c r="S46" s="74">
        <v>0.68600000000000005</v>
      </c>
      <c r="T46" s="74">
        <v>2.3519999999999999</v>
      </c>
      <c r="U46" s="74">
        <v>3.0379999999999998</v>
      </c>
      <c r="V46" s="74">
        <v>0</v>
      </c>
      <c r="W46" s="74">
        <v>2.8220000000000001</v>
      </c>
      <c r="X46" s="74">
        <v>2.8220000000000001</v>
      </c>
      <c r="Y46" s="74">
        <v>8.9139999999999997</v>
      </c>
      <c r="Z46" s="74">
        <v>5.1740000000000004</v>
      </c>
      <c r="AA46" s="76">
        <v>14.087999999999999</v>
      </c>
      <c r="AB46" s="74"/>
      <c r="AC46" s="74">
        <v>100</v>
      </c>
      <c r="AD46" s="71"/>
      <c r="AE46" s="74"/>
      <c r="AF46" s="74"/>
      <c r="AG46" s="74"/>
      <c r="AH46" s="75">
        <v>-1692.08</v>
      </c>
      <c r="AI46" s="77">
        <v>-3384.16</v>
      </c>
      <c r="AJ46" s="71"/>
      <c r="AK46" s="75">
        <v>-3116.54</v>
      </c>
    </row>
    <row r="47" spans="1:37">
      <c r="A47" s="83" t="s">
        <v>60</v>
      </c>
      <c r="B47" t="s">
        <v>61</v>
      </c>
      <c r="C47" s="73">
        <v>45316</v>
      </c>
      <c r="D47" s="76" t="s">
        <v>163</v>
      </c>
      <c r="E47" s="76" t="s">
        <v>164</v>
      </c>
      <c r="F47" s="76" t="s">
        <v>69</v>
      </c>
      <c r="G47" s="80" t="s">
        <v>156</v>
      </c>
      <c r="H47" s="74" t="s">
        <v>66</v>
      </c>
      <c r="I47" s="74">
        <v>3</v>
      </c>
      <c r="J47" s="74">
        <v>1.5</v>
      </c>
      <c r="K47" s="74">
        <v>0</v>
      </c>
      <c r="L47" s="74">
        <v>1.5</v>
      </c>
      <c r="M47" s="74">
        <v>3.3759999999999999</v>
      </c>
      <c r="N47" s="74">
        <v>0</v>
      </c>
      <c r="O47" s="74">
        <v>3.3759999999999999</v>
      </c>
      <c r="P47" s="74">
        <v>3.3519999999999999</v>
      </c>
      <c r="Q47" s="74">
        <v>0</v>
      </c>
      <c r="R47" s="74">
        <v>3.3519999999999999</v>
      </c>
      <c r="S47" s="74">
        <v>0.68600000000000005</v>
      </c>
      <c r="T47" s="74">
        <v>2.387</v>
      </c>
      <c r="U47" s="74">
        <v>3.073</v>
      </c>
      <c r="V47" s="74">
        <v>0</v>
      </c>
      <c r="W47" s="74">
        <v>2.8639999999999999</v>
      </c>
      <c r="X47" s="74">
        <v>2.8639999999999999</v>
      </c>
      <c r="Y47" s="74">
        <v>8.9139999999999997</v>
      </c>
      <c r="Z47" s="74">
        <v>5.2510000000000003</v>
      </c>
      <c r="AA47" s="76">
        <v>14.164999999999999</v>
      </c>
      <c r="AB47" s="74"/>
      <c r="AC47" s="74">
        <v>100</v>
      </c>
      <c r="AD47" s="71"/>
      <c r="AE47" s="74"/>
      <c r="AF47" s="74"/>
      <c r="AG47" s="74"/>
      <c r="AH47" s="75">
        <v>-3361</v>
      </c>
      <c r="AI47" s="77">
        <v>-6722</v>
      </c>
      <c r="AJ47" s="71"/>
      <c r="AK47" s="75">
        <v>-6454.38</v>
      </c>
    </row>
    <row r="48" spans="1:37">
      <c r="A48" s="83" t="s">
        <v>60</v>
      </c>
      <c r="B48" t="s">
        <v>61</v>
      </c>
      <c r="C48" s="73">
        <v>45316</v>
      </c>
      <c r="D48" s="76" t="s">
        <v>165</v>
      </c>
      <c r="E48" s="76" t="s">
        <v>166</v>
      </c>
      <c r="F48" s="76" t="s">
        <v>69</v>
      </c>
      <c r="G48" s="80" t="s">
        <v>156</v>
      </c>
      <c r="H48" s="74" t="s">
        <v>66</v>
      </c>
      <c r="I48" s="74">
        <v>3</v>
      </c>
      <c r="J48" s="74">
        <v>1.5</v>
      </c>
      <c r="K48" s="74">
        <v>0</v>
      </c>
      <c r="L48" s="74">
        <v>1.5</v>
      </c>
      <c r="M48" s="74">
        <v>3.3759999999999999</v>
      </c>
      <c r="N48" s="74">
        <v>0</v>
      </c>
      <c r="O48" s="74">
        <v>3.3759999999999999</v>
      </c>
      <c r="P48" s="74">
        <v>3.3519999999999999</v>
      </c>
      <c r="Q48" s="74">
        <v>0</v>
      </c>
      <c r="R48" s="74">
        <v>3.3519999999999999</v>
      </c>
      <c r="S48" s="74">
        <v>0.68600000000000005</v>
      </c>
      <c r="T48" s="74">
        <v>2.617</v>
      </c>
      <c r="U48" s="74">
        <v>3.3029999999999999</v>
      </c>
      <c r="V48" s="74">
        <v>0</v>
      </c>
      <c r="W48" s="74">
        <v>3.141</v>
      </c>
      <c r="X48" s="74">
        <v>3.141</v>
      </c>
      <c r="Y48" s="74">
        <v>8.9139999999999997</v>
      </c>
      <c r="Z48" s="74">
        <v>5.758</v>
      </c>
      <c r="AA48" s="76">
        <v>14.672000000000001</v>
      </c>
      <c r="AB48" s="74"/>
      <c r="AC48" s="74">
        <v>100</v>
      </c>
      <c r="AD48" s="71"/>
      <c r="AE48" s="74"/>
      <c r="AF48" s="74"/>
      <c r="AG48" s="74"/>
      <c r="AH48" s="75">
        <v>-3360</v>
      </c>
      <c r="AI48" s="77">
        <v>-6720</v>
      </c>
      <c r="AJ48" s="71"/>
      <c r="AK48" s="75">
        <v>-6452.38</v>
      </c>
    </row>
    <row r="49" spans="1:37">
      <c r="A49" s="83" t="s">
        <v>60</v>
      </c>
      <c r="B49" t="s">
        <v>61</v>
      </c>
      <c r="C49" s="73">
        <v>45316</v>
      </c>
      <c r="D49" s="76" t="s">
        <v>167</v>
      </c>
      <c r="E49" s="76" t="s">
        <v>168</v>
      </c>
      <c r="F49" s="76" t="s">
        <v>169</v>
      </c>
      <c r="G49" s="80" t="s">
        <v>156</v>
      </c>
      <c r="H49" s="74" t="s">
        <v>66</v>
      </c>
      <c r="I49" s="74">
        <v>3</v>
      </c>
      <c r="J49" s="74">
        <v>0</v>
      </c>
      <c r="K49" s="74">
        <v>0</v>
      </c>
      <c r="L49" s="74">
        <v>0</v>
      </c>
      <c r="M49" s="74">
        <v>0</v>
      </c>
      <c r="N49" s="74">
        <v>0</v>
      </c>
      <c r="O49" s="74">
        <v>0</v>
      </c>
      <c r="P49" s="74">
        <v>0</v>
      </c>
      <c r="Q49" s="74">
        <v>0</v>
      </c>
      <c r="R49" s="74">
        <v>0</v>
      </c>
      <c r="S49" s="74">
        <v>0.96699999999999997</v>
      </c>
      <c r="T49" s="74">
        <v>0</v>
      </c>
      <c r="U49" s="74">
        <v>0.96699999999999997</v>
      </c>
      <c r="V49" s="74">
        <v>0</v>
      </c>
      <c r="W49" s="74">
        <v>0</v>
      </c>
      <c r="X49" s="74">
        <v>0</v>
      </c>
      <c r="Y49" s="74">
        <v>0.96699999999999997</v>
      </c>
      <c r="Z49" s="74">
        <v>0</v>
      </c>
      <c r="AA49" s="76">
        <v>0.96699999999999997</v>
      </c>
      <c r="AB49" s="74">
        <v>100</v>
      </c>
      <c r="AC49" s="74"/>
      <c r="AD49" s="71"/>
      <c r="AE49" s="74"/>
      <c r="AF49" s="74"/>
      <c r="AG49" s="74"/>
      <c r="AH49" s="74"/>
      <c r="AI49" s="76">
        <v>-418.8</v>
      </c>
      <c r="AJ49" s="71"/>
      <c r="AK49" s="74">
        <v>-415.39</v>
      </c>
    </row>
    <row r="50" spans="1:37">
      <c r="A50" s="83" t="s">
        <v>60</v>
      </c>
      <c r="B50" t="s">
        <v>61</v>
      </c>
      <c r="C50" s="73">
        <v>45316</v>
      </c>
      <c r="D50" s="76" t="s">
        <v>170</v>
      </c>
      <c r="E50" s="76" t="s">
        <v>171</v>
      </c>
      <c r="F50" s="76" t="s">
        <v>116</v>
      </c>
      <c r="G50" s="80" t="s">
        <v>156</v>
      </c>
      <c r="H50" s="74" t="s">
        <v>66</v>
      </c>
      <c r="I50" s="74">
        <v>3</v>
      </c>
      <c r="J50" s="74">
        <v>0</v>
      </c>
      <c r="K50" s="74">
        <v>0</v>
      </c>
      <c r="L50" s="74">
        <v>0</v>
      </c>
      <c r="M50" s="74">
        <v>0</v>
      </c>
      <c r="N50" s="74">
        <v>0</v>
      </c>
      <c r="O50" s="74">
        <v>0</v>
      </c>
      <c r="P50" s="74">
        <v>0.83099999999999996</v>
      </c>
      <c r="Q50" s="74">
        <v>0</v>
      </c>
      <c r="R50" s="74">
        <v>0.83099999999999996</v>
      </c>
      <c r="S50" s="74">
        <v>0.83099999999999996</v>
      </c>
      <c r="T50" s="74">
        <v>0</v>
      </c>
      <c r="U50" s="74">
        <v>0.83099999999999996</v>
      </c>
      <c r="V50" s="74">
        <v>0</v>
      </c>
      <c r="W50" s="74">
        <v>0</v>
      </c>
      <c r="X50" s="74">
        <v>0</v>
      </c>
      <c r="Y50" s="74">
        <v>1.6619999999999999</v>
      </c>
      <c r="Z50" s="74">
        <v>0</v>
      </c>
      <c r="AA50" s="76">
        <v>1.6619999999999999</v>
      </c>
      <c r="AB50" s="74">
        <v>100</v>
      </c>
      <c r="AC50" s="74"/>
      <c r="AD50" s="71"/>
      <c r="AE50" s="74"/>
      <c r="AF50" s="74"/>
      <c r="AG50" s="74"/>
      <c r="AH50" s="74"/>
      <c r="AI50" s="76">
        <v>-192.5</v>
      </c>
      <c r="AJ50" s="71"/>
      <c r="AK50" s="74">
        <v>-189.6</v>
      </c>
    </row>
    <row r="51" spans="1:37">
      <c r="A51" s="83" t="s">
        <v>60</v>
      </c>
      <c r="B51" t="s">
        <v>61</v>
      </c>
      <c r="C51" s="73">
        <v>45316</v>
      </c>
      <c r="D51" s="76" t="s">
        <v>172</v>
      </c>
      <c r="E51" s="76" t="s">
        <v>171</v>
      </c>
      <c r="F51" s="76" t="s">
        <v>127</v>
      </c>
      <c r="G51" s="80" t="s">
        <v>156</v>
      </c>
      <c r="H51" s="74" t="s">
        <v>66</v>
      </c>
      <c r="I51" s="74">
        <v>3</v>
      </c>
      <c r="J51" s="74">
        <v>3.121</v>
      </c>
      <c r="K51" s="74">
        <v>0</v>
      </c>
      <c r="L51" s="74">
        <v>3.121</v>
      </c>
      <c r="M51" s="74">
        <v>7.282</v>
      </c>
      <c r="N51" s="74">
        <v>0</v>
      </c>
      <c r="O51" s="74">
        <v>7.282</v>
      </c>
      <c r="P51" s="74">
        <v>0</v>
      </c>
      <c r="Q51" s="74">
        <v>2.1000000000000001E-2</v>
      </c>
      <c r="R51" s="74">
        <v>2.1000000000000001E-2</v>
      </c>
      <c r="S51" s="74">
        <v>0</v>
      </c>
      <c r="T51" s="74">
        <v>2.1000000000000001E-2</v>
      </c>
      <c r="U51" s="74">
        <v>2.1000000000000001E-2</v>
      </c>
      <c r="V51" s="74">
        <v>0</v>
      </c>
      <c r="W51" s="74">
        <v>2.1000000000000001E-2</v>
      </c>
      <c r="X51" s="74">
        <v>2.1000000000000001E-2</v>
      </c>
      <c r="Y51" s="74">
        <v>10.403</v>
      </c>
      <c r="Z51" s="74">
        <v>6.3E-2</v>
      </c>
      <c r="AA51" s="76">
        <v>10.465999999999999</v>
      </c>
      <c r="AB51" s="74">
        <v>100</v>
      </c>
      <c r="AC51" s="74"/>
      <c r="AD51" s="71"/>
      <c r="AE51" s="74"/>
      <c r="AF51" s="74"/>
      <c r="AG51" s="74">
        <v>-264.7</v>
      </c>
      <c r="AH51" s="74">
        <v>-529.4</v>
      </c>
      <c r="AI51" s="76">
        <v>-794.1</v>
      </c>
      <c r="AJ51" s="71"/>
      <c r="AK51" s="74">
        <v>-791.2</v>
      </c>
    </row>
    <row r="52" spans="1:37">
      <c r="A52" s="83" t="s">
        <v>173</v>
      </c>
      <c r="B52" t="s">
        <v>174</v>
      </c>
      <c r="C52" s="73">
        <v>45337</v>
      </c>
      <c r="D52" s="76" t="s">
        <v>62</v>
      </c>
      <c r="E52" s="76" t="s">
        <v>175</v>
      </c>
      <c r="F52" s="76" t="s">
        <v>176</v>
      </c>
      <c r="G52" s="80" t="s">
        <v>177</v>
      </c>
      <c r="H52" s="74" t="s">
        <v>66</v>
      </c>
      <c r="I52" s="74">
        <v>3</v>
      </c>
      <c r="J52" s="74">
        <v>0.49099999999999999</v>
      </c>
      <c r="K52" s="74"/>
      <c r="L52" s="74">
        <v>0.49099999999999999</v>
      </c>
      <c r="M52" s="74">
        <v>0.29599999999999999</v>
      </c>
      <c r="N52" s="74"/>
      <c r="O52" s="74">
        <v>0.29599999999999999</v>
      </c>
      <c r="P52" s="74"/>
      <c r="Q52" s="74">
        <v>2.5000000000000001E-2</v>
      </c>
      <c r="R52" s="74">
        <v>2.5000000000000001E-2</v>
      </c>
      <c r="S52" s="74"/>
      <c r="T52" s="74">
        <v>2.5000000000000001E-2</v>
      </c>
      <c r="U52" s="74">
        <v>2.5000000000000001E-2</v>
      </c>
      <c r="V52" s="74"/>
      <c r="W52" s="74">
        <v>2.5000000000000001E-2</v>
      </c>
      <c r="X52" s="74">
        <v>2.5000000000000001E-2</v>
      </c>
      <c r="Y52" s="74">
        <v>0.78700000000000003</v>
      </c>
      <c r="Z52" s="74">
        <v>7.5999999999999998E-2</v>
      </c>
      <c r="AA52" s="76">
        <v>0.86399999999999999</v>
      </c>
      <c r="AB52" s="74">
        <v>100</v>
      </c>
      <c r="AC52" s="74"/>
      <c r="AD52" s="71"/>
      <c r="AE52" s="74"/>
      <c r="AF52" s="74"/>
      <c r="AG52" s="74">
        <v>-137.13</v>
      </c>
      <c r="AH52" s="74">
        <v>-274.26499999999999</v>
      </c>
      <c r="AI52" s="76">
        <v>-411.39800000000002</v>
      </c>
      <c r="AJ52" s="71"/>
      <c r="AK52" s="74">
        <v>-404.10399999999998</v>
      </c>
    </row>
    <row r="53" spans="1:37">
      <c r="A53" s="83" t="s">
        <v>173</v>
      </c>
      <c r="B53" t="s">
        <v>174</v>
      </c>
      <c r="C53" s="73">
        <v>45337</v>
      </c>
      <c r="D53" s="76" t="s">
        <v>67</v>
      </c>
      <c r="E53" s="76" t="s">
        <v>178</v>
      </c>
      <c r="F53" s="76" t="s">
        <v>179</v>
      </c>
      <c r="G53" s="80" t="s">
        <v>177</v>
      </c>
      <c r="H53" s="74" t="s">
        <v>66</v>
      </c>
      <c r="I53" s="74">
        <v>3</v>
      </c>
      <c r="J53" s="74">
        <v>3.7999999999999999E-2</v>
      </c>
      <c r="K53" s="74"/>
      <c r="L53" s="74">
        <v>3.7999999999999999E-2</v>
      </c>
      <c r="M53" s="74"/>
      <c r="N53" s="74"/>
      <c r="O53" s="74">
        <v>0</v>
      </c>
      <c r="P53" s="74"/>
      <c r="Q53" s="74"/>
      <c r="R53" s="74">
        <v>0</v>
      </c>
      <c r="S53" s="74"/>
      <c r="T53" s="74"/>
      <c r="U53" s="74">
        <v>0</v>
      </c>
      <c r="V53" s="74"/>
      <c r="W53" s="74"/>
      <c r="X53" s="74">
        <v>0</v>
      </c>
      <c r="Y53" s="74">
        <v>3.7999999999999999E-2</v>
      </c>
      <c r="Z53" s="74">
        <v>0</v>
      </c>
      <c r="AA53" s="76">
        <v>3.7999999999999999E-2</v>
      </c>
      <c r="AB53" s="74">
        <v>100</v>
      </c>
      <c r="AC53" s="74"/>
      <c r="AD53" s="71"/>
      <c r="AE53" s="74"/>
      <c r="AF53" s="74">
        <v>-5.4729999999999999</v>
      </c>
      <c r="AG53" s="74">
        <v>-10.946999999999999</v>
      </c>
      <c r="AH53" s="74">
        <v>-16.420000000000002</v>
      </c>
      <c r="AI53" s="76">
        <v>-21.893000000000001</v>
      </c>
      <c r="AJ53" s="71"/>
      <c r="AK53" s="74">
        <v>-21.033000000000001</v>
      </c>
    </row>
    <row r="54" spans="1:37">
      <c r="A54" s="83" t="s">
        <v>180</v>
      </c>
      <c r="B54" t="s">
        <v>181</v>
      </c>
      <c r="C54" s="73">
        <v>45337</v>
      </c>
      <c r="D54" s="76" t="s">
        <v>182</v>
      </c>
      <c r="E54" s="76" t="s">
        <v>183</v>
      </c>
      <c r="F54" s="76" t="s">
        <v>184</v>
      </c>
      <c r="G54" s="80" t="s">
        <v>65</v>
      </c>
      <c r="H54" s="74" t="s">
        <v>66</v>
      </c>
      <c r="I54" s="74">
        <v>3</v>
      </c>
      <c r="J54" s="74">
        <v>12.786</v>
      </c>
      <c r="K54" s="74">
        <v>0</v>
      </c>
      <c r="L54" s="74">
        <v>12.786</v>
      </c>
      <c r="M54" s="74">
        <v>25.571000000000002</v>
      </c>
      <c r="N54" s="74">
        <v>0</v>
      </c>
      <c r="O54" s="74">
        <v>25.571000000000002</v>
      </c>
      <c r="P54" s="74">
        <v>0</v>
      </c>
      <c r="Q54" s="74">
        <v>-2.1179999999999999</v>
      </c>
      <c r="R54" s="74">
        <v>-2.1179999999999999</v>
      </c>
      <c r="S54" s="74">
        <v>12.786</v>
      </c>
      <c r="T54" s="74">
        <v>-4.2350000000000003</v>
      </c>
      <c r="U54" s="74">
        <v>8.5510000000000002</v>
      </c>
      <c r="V54" s="74">
        <v>12.786</v>
      </c>
      <c r="W54" s="74">
        <v>-4.2350000000000003</v>
      </c>
      <c r="X54" s="74">
        <v>8.5510000000000002</v>
      </c>
      <c r="Y54" s="74">
        <v>63.929000000000002</v>
      </c>
      <c r="Z54" s="74">
        <v>-10.587999999999999</v>
      </c>
      <c r="AA54" s="76">
        <v>53.341000000000001</v>
      </c>
      <c r="AB54" s="74">
        <v>100</v>
      </c>
      <c r="AC54" s="74">
        <v>0</v>
      </c>
      <c r="AD54" s="71"/>
      <c r="AE54" s="74">
        <v>0</v>
      </c>
      <c r="AF54" s="74">
        <v>0</v>
      </c>
      <c r="AG54" s="75">
        <v>-5939.59</v>
      </c>
      <c r="AH54" s="75">
        <v>-17818.77</v>
      </c>
      <c r="AI54" s="77">
        <v>-35637.54</v>
      </c>
      <c r="AJ54" s="71"/>
      <c r="AK54" s="75">
        <v>-35617.955999999998</v>
      </c>
    </row>
    <row r="55" spans="1:37">
      <c r="A55" s="83" t="s">
        <v>180</v>
      </c>
      <c r="B55" t="s">
        <v>181</v>
      </c>
      <c r="C55" s="73">
        <v>45337</v>
      </c>
      <c r="D55" s="76" t="s">
        <v>185</v>
      </c>
      <c r="E55" s="76" t="s">
        <v>186</v>
      </c>
      <c r="F55" s="76" t="s">
        <v>187</v>
      </c>
      <c r="G55" s="80" t="s">
        <v>65</v>
      </c>
      <c r="H55" s="74" t="s">
        <v>66</v>
      </c>
      <c r="I55" s="74">
        <v>3</v>
      </c>
      <c r="J55" s="74">
        <v>18.579000000000001</v>
      </c>
      <c r="K55" s="74">
        <v>0</v>
      </c>
      <c r="L55" s="74">
        <v>18.579000000000001</v>
      </c>
      <c r="M55" s="74">
        <v>18.579000000000001</v>
      </c>
      <c r="N55" s="74">
        <v>0</v>
      </c>
      <c r="O55" s="74">
        <v>18.579000000000001</v>
      </c>
      <c r="P55" s="74">
        <v>18.579000000000001</v>
      </c>
      <c r="Q55" s="74">
        <v>0</v>
      </c>
      <c r="R55" s="74">
        <v>18.579000000000001</v>
      </c>
      <c r="S55" s="74">
        <v>18.579000000000001</v>
      </c>
      <c r="T55" s="74">
        <v>0</v>
      </c>
      <c r="U55" s="74">
        <v>18.579000000000001</v>
      </c>
      <c r="V55" s="74">
        <v>18.579000000000001</v>
      </c>
      <c r="W55" s="74">
        <v>0</v>
      </c>
      <c r="X55" s="74">
        <v>18.579000000000001</v>
      </c>
      <c r="Y55" s="74">
        <v>92.894999999999996</v>
      </c>
      <c r="Z55" s="74">
        <v>0</v>
      </c>
      <c r="AA55" s="76">
        <v>92.894999999999996</v>
      </c>
      <c r="AB55" s="74">
        <v>98.268000000000001</v>
      </c>
      <c r="AC55" s="74">
        <v>1.732</v>
      </c>
      <c r="AD55" s="71"/>
      <c r="AE55" s="74">
        <v>0</v>
      </c>
      <c r="AF55" s="74">
        <v>0</v>
      </c>
      <c r="AG55" s="75">
        <v>-7607.71</v>
      </c>
      <c r="AH55" s="75">
        <v>-23251.86</v>
      </c>
      <c r="AI55" s="77">
        <v>-74239.11</v>
      </c>
      <c r="AJ55" s="71"/>
      <c r="AK55" s="75">
        <v>-71747.88</v>
      </c>
    </row>
    <row r="56" spans="1:37">
      <c r="A56" s="83" t="s">
        <v>180</v>
      </c>
      <c r="B56" t="s">
        <v>181</v>
      </c>
      <c r="C56" s="73">
        <v>45337</v>
      </c>
      <c r="D56" s="76" t="s">
        <v>188</v>
      </c>
      <c r="E56" s="76" t="s">
        <v>189</v>
      </c>
      <c r="F56" s="76" t="s">
        <v>190</v>
      </c>
      <c r="G56" s="80" t="s">
        <v>65</v>
      </c>
      <c r="H56" s="74" t="s">
        <v>66</v>
      </c>
      <c r="I56" s="74">
        <v>3</v>
      </c>
      <c r="J56" s="74">
        <v>4.0759999999999996</v>
      </c>
      <c r="K56" s="74">
        <v>0</v>
      </c>
      <c r="L56" s="74">
        <v>4.0759999999999996</v>
      </c>
      <c r="M56" s="74">
        <v>28.561</v>
      </c>
      <c r="N56" s="74">
        <v>0</v>
      </c>
      <c r="O56" s="74">
        <v>28.561</v>
      </c>
      <c r="P56" s="74">
        <v>25.890999999999998</v>
      </c>
      <c r="Q56" s="74">
        <v>0</v>
      </c>
      <c r="R56" s="74">
        <v>25.890999999999998</v>
      </c>
      <c r="S56" s="74">
        <v>23.954000000000001</v>
      </c>
      <c r="T56" s="74">
        <v>0</v>
      </c>
      <c r="U56" s="74">
        <v>23.954000000000001</v>
      </c>
      <c r="V56" s="74">
        <v>21.629000000000001</v>
      </c>
      <c r="W56" s="74">
        <v>0</v>
      </c>
      <c r="X56" s="74">
        <v>21.629000000000001</v>
      </c>
      <c r="Y56" s="74">
        <v>104.111</v>
      </c>
      <c r="Z56" s="74">
        <v>0</v>
      </c>
      <c r="AA56" s="76">
        <v>104.111</v>
      </c>
      <c r="AB56" s="74">
        <v>100</v>
      </c>
      <c r="AC56" s="74">
        <v>0</v>
      </c>
      <c r="AD56" s="71"/>
      <c r="AE56" s="74">
        <v>0</v>
      </c>
      <c r="AF56" s="74">
        <v>0</v>
      </c>
      <c r="AG56" s="75">
        <v>-8326.56</v>
      </c>
      <c r="AH56" s="75">
        <v>-24979.68</v>
      </c>
      <c r="AI56" s="77">
        <v>-49959.360000000001</v>
      </c>
      <c r="AJ56" s="71"/>
      <c r="AK56" s="75">
        <v>-44255</v>
      </c>
    </row>
    <row r="57" spans="1:37">
      <c r="A57" s="83" t="s">
        <v>180</v>
      </c>
      <c r="B57" t="s">
        <v>181</v>
      </c>
      <c r="C57" s="73">
        <v>45337</v>
      </c>
      <c r="D57" s="76" t="s">
        <v>191</v>
      </c>
      <c r="E57" s="76" t="s">
        <v>192</v>
      </c>
      <c r="F57" s="76" t="s">
        <v>193</v>
      </c>
      <c r="G57" s="80" t="s">
        <v>65</v>
      </c>
      <c r="H57" s="74" t="s">
        <v>66</v>
      </c>
      <c r="I57" s="74">
        <v>3</v>
      </c>
      <c r="J57" s="74">
        <v>0</v>
      </c>
      <c r="K57" s="74">
        <v>0</v>
      </c>
      <c r="L57" s="74">
        <v>0</v>
      </c>
      <c r="M57" s="74">
        <v>0</v>
      </c>
      <c r="N57" s="74">
        <v>0</v>
      </c>
      <c r="O57" s="74">
        <v>0</v>
      </c>
      <c r="P57" s="74">
        <v>33.179000000000002</v>
      </c>
      <c r="Q57" s="74">
        <v>0</v>
      </c>
      <c r="R57" s="74">
        <v>33.179000000000002</v>
      </c>
      <c r="S57" s="74">
        <v>22.33</v>
      </c>
      <c r="T57" s="74">
        <v>0</v>
      </c>
      <c r="U57" s="74">
        <v>22.33</v>
      </c>
      <c r="V57" s="74">
        <v>35.770000000000003</v>
      </c>
      <c r="W57" s="74">
        <v>0</v>
      </c>
      <c r="X57" s="74">
        <v>35.770000000000003</v>
      </c>
      <c r="Y57" s="74">
        <v>91.278999999999996</v>
      </c>
      <c r="Z57" s="74">
        <v>0</v>
      </c>
      <c r="AA57" s="76">
        <v>91.278999999999996</v>
      </c>
      <c r="AB57" s="74">
        <v>0</v>
      </c>
      <c r="AC57" s="74">
        <v>100</v>
      </c>
      <c r="AD57" s="71"/>
      <c r="AE57" s="74">
        <v>0</v>
      </c>
      <c r="AF57" s="74">
        <v>0</v>
      </c>
      <c r="AG57" s="75">
        <v>-8013.61</v>
      </c>
      <c r="AH57" s="75">
        <v>-24040.83</v>
      </c>
      <c r="AI57" s="77">
        <v>-48081.66</v>
      </c>
      <c r="AJ57" s="71"/>
      <c r="AK57" s="75">
        <v>-46459.67</v>
      </c>
    </row>
    <row r="58" spans="1:37">
      <c r="A58" s="83" t="s">
        <v>180</v>
      </c>
      <c r="B58" t="s">
        <v>181</v>
      </c>
      <c r="C58" s="73">
        <v>45337</v>
      </c>
      <c r="D58" s="76" t="s">
        <v>194</v>
      </c>
      <c r="E58" s="76" t="s">
        <v>195</v>
      </c>
      <c r="F58" s="76" t="s">
        <v>196</v>
      </c>
      <c r="G58" s="80" t="s">
        <v>65</v>
      </c>
      <c r="H58" s="74" t="s">
        <v>66</v>
      </c>
      <c r="I58" s="74">
        <v>3</v>
      </c>
      <c r="J58" s="74">
        <v>0</v>
      </c>
      <c r="K58" s="74">
        <v>0</v>
      </c>
      <c r="L58" s="74">
        <v>0</v>
      </c>
      <c r="M58" s="74">
        <v>0.72</v>
      </c>
      <c r="N58" s="74">
        <v>0</v>
      </c>
      <c r="O58" s="74">
        <v>0.72</v>
      </c>
      <c r="P58" s="74">
        <v>0</v>
      </c>
      <c r="Q58" s="74">
        <v>0</v>
      </c>
      <c r="R58" s="74">
        <v>0</v>
      </c>
      <c r="S58" s="74">
        <v>0</v>
      </c>
      <c r="T58" s="74">
        <v>0</v>
      </c>
      <c r="U58" s="74">
        <v>0</v>
      </c>
      <c r="V58" s="74">
        <v>0</v>
      </c>
      <c r="W58" s="74">
        <v>0</v>
      </c>
      <c r="X58" s="74">
        <v>0</v>
      </c>
      <c r="Y58" s="74">
        <v>0.72</v>
      </c>
      <c r="Z58" s="74">
        <v>0</v>
      </c>
      <c r="AA58" s="76">
        <v>0.72</v>
      </c>
      <c r="AB58" s="74">
        <v>42.222000000000001</v>
      </c>
      <c r="AC58" s="74">
        <v>57.777999999999999</v>
      </c>
      <c r="AD58" s="71"/>
      <c r="AE58" s="74">
        <v>0</v>
      </c>
      <c r="AF58" s="74">
        <v>0</v>
      </c>
      <c r="AG58" s="74">
        <v>-311.39999999999998</v>
      </c>
      <c r="AH58" s="74">
        <v>-934.2</v>
      </c>
      <c r="AI58" s="77">
        <v>-1868.4</v>
      </c>
      <c r="AJ58" s="71"/>
      <c r="AK58" s="75">
        <v>-1850.81</v>
      </c>
    </row>
    <row r="59" spans="1:37">
      <c r="A59" s="83" t="s">
        <v>180</v>
      </c>
      <c r="B59" t="s">
        <v>181</v>
      </c>
      <c r="C59" s="73">
        <v>45337</v>
      </c>
      <c r="D59" s="76" t="s">
        <v>197</v>
      </c>
      <c r="E59" s="76" t="s">
        <v>198</v>
      </c>
      <c r="F59" s="76" t="s">
        <v>179</v>
      </c>
      <c r="G59" s="80" t="s">
        <v>65</v>
      </c>
      <c r="H59" s="74" t="s">
        <v>66</v>
      </c>
      <c r="I59" s="74">
        <v>3</v>
      </c>
      <c r="J59" s="74">
        <v>6.5979999999999999</v>
      </c>
      <c r="K59" s="74">
        <v>0</v>
      </c>
      <c r="L59" s="74">
        <v>6.5979999999999999</v>
      </c>
      <c r="M59" s="74">
        <v>0</v>
      </c>
      <c r="N59" s="74">
        <v>0</v>
      </c>
      <c r="O59" s="74">
        <v>0</v>
      </c>
      <c r="P59" s="74">
        <v>0</v>
      </c>
      <c r="Q59" s="74">
        <v>-0.06</v>
      </c>
      <c r="R59" s="74">
        <v>-0.06</v>
      </c>
      <c r="S59" s="74">
        <v>0</v>
      </c>
      <c r="T59" s="74">
        <v>-0.09</v>
      </c>
      <c r="U59" s="74">
        <v>-0.09</v>
      </c>
      <c r="V59" s="74">
        <v>0</v>
      </c>
      <c r="W59" s="74">
        <v>-0.09</v>
      </c>
      <c r="X59" s="74">
        <v>-0.09</v>
      </c>
      <c r="Y59" s="74">
        <v>6.5979999999999999</v>
      </c>
      <c r="Z59" s="74">
        <v>-0.24</v>
      </c>
      <c r="AA59" s="76">
        <v>6.3579999999999997</v>
      </c>
      <c r="AB59" s="74">
        <v>42.222000000000001</v>
      </c>
      <c r="AC59" s="74">
        <v>57.777999999999999</v>
      </c>
      <c r="AD59" s="71"/>
      <c r="AE59" s="74">
        <v>0</v>
      </c>
      <c r="AF59" s="74">
        <v>0</v>
      </c>
      <c r="AG59" s="74">
        <v>-209.25</v>
      </c>
      <c r="AH59" s="74">
        <v>-627.75</v>
      </c>
      <c r="AI59" s="77">
        <v>-1255.5</v>
      </c>
      <c r="AJ59" s="71"/>
      <c r="AK59" s="75">
        <v>-1171.69</v>
      </c>
    </row>
    <row r="60" spans="1:37">
      <c r="A60" s="83" t="s">
        <v>180</v>
      </c>
      <c r="B60" t="s">
        <v>181</v>
      </c>
      <c r="C60" s="73">
        <v>45337</v>
      </c>
      <c r="D60" s="76" t="s">
        <v>199</v>
      </c>
      <c r="E60" s="76" t="s">
        <v>200</v>
      </c>
      <c r="F60" s="76" t="s">
        <v>201</v>
      </c>
      <c r="G60" s="80" t="s">
        <v>65</v>
      </c>
      <c r="H60" s="74" t="s">
        <v>66</v>
      </c>
      <c r="I60" s="74">
        <v>3</v>
      </c>
      <c r="J60" s="74">
        <v>0.27100000000000002</v>
      </c>
      <c r="K60" s="74">
        <v>0</v>
      </c>
      <c r="L60" s="74">
        <v>0.27100000000000002</v>
      </c>
      <c r="M60" s="74">
        <v>0</v>
      </c>
      <c r="N60" s="74">
        <v>0</v>
      </c>
      <c r="O60" s="74">
        <v>0</v>
      </c>
      <c r="P60" s="74">
        <v>0</v>
      </c>
      <c r="Q60" s="74">
        <v>0</v>
      </c>
      <c r="R60" s="74">
        <v>0</v>
      </c>
      <c r="S60" s="74">
        <v>0</v>
      </c>
      <c r="T60" s="74">
        <v>0</v>
      </c>
      <c r="U60" s="74">
        <v>0</v>
      </c>
      <c r="V60" s="74">
        <v>0</v>
      </c>
      <c r="W60" s="74">
        <v>0</v>
      </c>
      <c r="X60" s="74">
        <v>0</v>
      </c>
      <c r="Y60" s="74">
        <v>0.27100000000000002</v>
      </c>
      <c r="Z60" s="74">
        <v>0</v>
      </c>
      <c r="AA60" s="76">
        <v>0.27100000000000002</v>
      </c>
      <c r="AB60" s="74">
        <v>42.222000000000001</v>
      </c>
      <c r="AC60" s="74">
        <v>57.777999999999999</v>
      </c>
      <c r="AD60" s="71"/>
      <c r="AE60" s="74">
        <v>0</v>
      </c>
      <c r="AF60" s="74">
        <v>0</v>
      </c>
      <c r="AG60" s="74">
        <v>-567</v>
      </c>
      <c r="AH60" s="75">
        <v>-1701</v>
      </c>
      <c r="AI60" s="77">
        <v>-3402</v>
      </c>
      <c r="AJ60" s="71"/>
      <c r="AK60" s="75">
        <v>-2034</v>
      </c>
    </row>
    <row r="61" spans="1:37">
      <c r="A61" s="83" t="s">
        <v>180</v>
      </c>
      <c r="B61" t="s">
        <v>181</v>
      </c>
      <c r="C61" s="73">
        <v>45337</v>
      </c>
      <c r="D61" s="76" t="s">
        <v>202</v>
      </c>
      <c r="E61" s="76" t="s">
        <v>203</v>
      </c>
      <c r="F61" s="76" t="s">
        <v>204</v>
      </c>
      <c r="G61" s="80" t="s">
        <v>65</v>
      </c>
      <c r="H61" s="74" t="s">
        <v>66</v>
      </c>
      <c r="I61" s="74">
        <v>3</v>
      </c>
      <c r="J61" s="74">
        <v>0</v>
      </c>
      <c r="K61" s="74">
        <v>0</v>
      </c>
      <c r="L61" s="74">
        <v>0</v>
      </c>
      <c r="M61" s="74">
        <v>0</v>
      </c>
      <c r="N61" s="74">
        <v>0</v>
      </c>
      <c r="O61" s="74">
        <v>0</v>
      </c>
      <c r="P61" s="74">
        <v>31.771999999999998</v>
      </c>
      <c r="Q61" s="74">
        <v>0</v>
      </c>
      <c r="R61" s="74">
        <v>31.771999999999998</v>
      </c>
      <c r="S61" s="74">
        <v>31.771999999999998</v>
      </c>
      <c r="T61" s="74">
        <v>0</v>
      </c>
      <c r="U61" s="74">
        <v>31.771999999999998</v>
      </c>
      <c r="V61" s="74">
        <v>0</v>
      </c>
      <c r="W61" s="74">
        <v>-0.46899999999999997</v>
      </c>
      <c r="X61" s="74">
        <v>-0.46899999999999997</v>
      </c>
      <c r="Y61" s="74">
        <v>63.543999999999997</v>
      </c>
      <c r="Z61" s="74">
        <v>-0.46899999999999997</v>
      </c>
      <c r="AA61" s="76">
        <v>63.075000000000003</v>
      </c>
      <c r="AB61" s="74">
        <v>0</v>
      </c>
      <c r="AC61" s="74">
        <v>100</v>
      </c>
      <c r="AD61" s="71"/>
      <c r="AE61" s="74">
        <v>0</v>
      </c>
      <c r="AF61" s="74">
        <v>0</v>
      </c>
      <c r="AG61" s="75">
        <v>-1516.8</v>
      </c>
      <c r="AH61" s="75">
        <v>-7810.4</v>
      </c>
      <c r="AI61" s="77">
        <v>-15620.8</v>
      </c>
      <c r="AJ61" s="71"/>
      <c r="AK61" s="75">
        <v>-15571.3</v>
      </c>
    </row>
    <row r="62" spans="1:37">
      <c r="A62" s="83" t="s">
        <v>180</v>
      </c>
      <c r="B62" t="s">
        <v>181</v>
      </c>
      <c r="C62" s="73">
        <v>45337</v>
      </c>
      <c r="D62" s="76" t="s">
        <v>205</v>
      </c>
      <c r="E62" s="76" t="s">
        <v>206</v>
      </c>
      <c r="F62" s="76" t="s">
        <v>207</v>
      </c>
      <c r="G62" s="80" t="s">
        <v>65</v>
      </c>
      <c r="H62" s="74" t="s">
        <v>66</v>
      </c>
      <c r="I62" s="74">
        <v>3</v>
      </c>
      <c r="J62" s="74">
        <v>6.0449999999999999</v>
      </c>
      <c r="K62" s="74">
        <v>0</v>
      </c>
      <c r="L62" s="74">
        <v>6.0449999999999999</v>
      </c>
      <c r="M62" s="74">
        <v>0</v>
      </c>
      <c r="N62" s="74">
        <v>0</v>
      </c>
      <c r="O62" s="74">
        <v>0</v>
      </c>
      <c r="P62" s="74">
        <v>0</v>
      </c>
      <c r="Q62" s="74">
        <v>0.73799999999999999</v>
      </c>
      <c r="R62" s="74">
        <v>0.73799999999999999</v>
      </c>
      <c r="S62" s="74">
        <v>0</v>
      </c>
      <c r="T62" s="74">
        <v>1.0920000000000001</v>
      </c>
      <c r="U62" s="74">
        <v>1.0920000000000001</v>
      </c>
      <c r="V62" s="74">
        <v>0</v>
      </c>
      <c r="W62" s="74">
        <v>1.0920000000000001</v>
      </c>
      <c r="X62" s="74">
        <v>1.0920000000000001</v>
      </c>
      <c r="Y62" s="74">
        <v>6.0449999999999999</v>
      </c>
      <c r="Z62" s="74">
        <v>2.9220000000000002</v>
      </c>
      <c r="AA62" s="76">
        <v>8.9670000000000005</v>
      </c>
      <c r="AB62" s="74">
        <v>100</v>
      </c>
      <c r="AC62" s="74">
        <v>0</v>
      </c>
      <c r="AD62" s="71"/>
      <c r="AE62" s="74">
        <v>0</v>
      </c>
      <c r="AF62" s="74">
        <v>0</v>
      </c>
      <c r="AG62" s="75">
        <v>-34000</v>
      </c>
      <c r="AH62" s="75">
        <v>-68000</v>
      </c>
      <c r="AI62" s="77">
        <v>-102000</v>
      </c>
      <c r="AJ62" s="71"/>
      <c r="AK62" s="75">
        <v>-101959.2</v>
      </c>
    </row>
    <row r="63" spans="1:37">
      <c r="A63" s="83" t="s">
        <v>180</v>
      </c>
      <c r="B63" t="s">
        <v>181</v>
      </c>
      <c r="C63" s="73">
        <v>45337</v>
      </c>
      <c r="D63" s="76" t="s">
        <v>208</v>
      </c>
      <c r="E63" s="76" t="s">
        <v>209</v>
      </c>
      <c r="F63" s="76" t="s">
        <v>210</v>
      </c>
      <c r="G63" s="80" t="s">
        <v>156</v>
      </c>
      <c r="H63" s="74" t="s">
        <v>66</v>
      </c>
      <c r="I63" s="74">
        <v>3</v>
      </c>
      <c r="J63" s="74">
        <v>0.45</v>
      </c>
      <c r="K63" s="74">
        <v>0</v>
      </c>
      <c r="L63" s="74">
        <v>0.45</v>
      </c>
      <c r="M63" s="74">
        <v>0.45</v>
      </c>
      <c r="N63" s="74">
        <v>0</v>
      </c>
      <c r="O63" s="74">
        <v>0.45</v>
      </c>
      <c r="P63" s="74">
        <v>0.45</v>
      </c>
      <c r="Q63" s="74">
        <v>-0.21299999999999999</v>
      </c>
      <c r="R63" s="74">
        <v>0.23699999999999999</v>
      </c>
      <c r="S63" s="74">
        <v>0.45</v>
      </c>
      <c r="T63" s="74">
        <v>-0.21299999999999999</v>
      </c>
      <c r="U63" s="74">
        <v>0.23699999999999999</v>
      </c>
      <c r="V63" s="74">
        <v>0.45</v>
      </c>
      <c r="W63" s="74">
        <v>-0.21299999999999999</v>
      </c>
      <c r="X63" s="74">
        <v>0.23699999999999999</v>
      </c>
      <c r="Y63" s="74">
        <v>2.25</v>
      </c>
      <c r="Z63" s="74">
        <v>-0.63900000000000001</v>
      </c>
      <c r="AA63" s="76">
        <v>1.611</v>
      </c>
      <c r="AB63" s="74">
        <v>42.222000000000001</v>
      </c>
      <c r="AC63" s="74">
        <v>57.777999999999999</v>
      </c>
      <c r="AD63" s="71"/>
      <c r="AE63" s="74">
        <v>0</v>
      </c>
      <c r="AF63" s="74">
        <v>0</v>
      </c>
      <c r="AG63" s="74">
        <v>-806.4</v>
      </c>
      <c r="AH63" s="75">
        <v>-1612.8</v>
      </c>
      <c r="AI63" s="77">
        <v>-2419.1999999999998</v>
      </c>
      <c r="AJ63" s="71"/>
      <c r="AK63" s="75">
        <v>-2226.2550000000001</v>
      </c>
    </row>
    <row r="64" spans="1:37">
      <c r="A64" s="83" t="s">
        <v>180</v>
      </c>
      <c r="B64" t="s">
        <v>181</v>
      </c>
      <c r="C64" s="73">
        <v>45337</v>
      </c>
      <c r="D64" s="76" t="s">
        <v>211</v>
      </c>
      <c r="E64" s="76" t="s">
        <v>212</v>
      </c>
      <c r="F64" s="76" t="s">
        <v>213</v>
      </c>
      <c r="G64" s="80" t="s">
        <v>156</v>
      </c>
      <c r="H64" s="74" t="s">
        <v>66</v>
      </c>
      <c r="I64" s="74">
        <v>3</v>
      </c>
      <c r="J64" s="74">
        <v>0.99</v>
      </c>
      <c r="K64" s="74">
        <v>0</v>
      </c>
      <c r="L64" s="74">
        <v>0.99</v>
      </c>
      <c r="M64" s="74">
        <v>0.99</v>
      </c>
      <c r="N64" s="74">
        <v>0</v>
      </c>
      <c r="O64" s="74">
        <v>0.99</v>
      </c>
      <c r="P64" s="74">
        <v>0.99</v>
      </c>
      <c r="Q64" s="74">
        <v>-0.41299999999999998</v>
      </c>
      <c r="R64" s="74">
        <v>0.57699999999999996</v>
      </c>
      <c r="S64" s="74">
        <v>0.99</v>
      </c>
      <c r="T64" s="74">
        <v>-0.41299999999999998</v>
      </c>
      <c r="U64" s="74">
        <v>0.57699999999999996</v>
      </c>
      <c r="V64" s="74">
        <v>0.99</v>
      </c>
      <c r="W64" s="74">
        <v>-0.41299999999999998</v>
      </c>
      <c r="X64" s="74">
        <v>0.57699999999999996</v>
      </c>
      <c r="Y64" s="74">
        <v>4.95</v>
      </c>
      <c r="Z64" s="74">
        <v>-1.2390000000000001</v>
      </c>
      <c r="AA64" s="76">
        <v>3.7109999999999999</v>
      </c>
      <c r="AB64" s="74">
        <v>42.222000000000001</v>
      </c>
      <c r="AC64" s="74">
        <v>57.777999999999999</v>
      </c>
      <c r="AD64" s="71"/>
      <c r="AE64" s="74">
        <v>0</v>
      </c>
      <c r="AF64" s="74">
        <v>0</v>
      </c>
      <c r="AG64" s="74">
        <v>-32.85</v>
      </c>
      <c r="AH64" s="74">
        <v>-65.7</v>
      </c>
      <c r="AI64" s="76">
        <v>-98.55</v>
      </c>
      <c r="AJ64" s="71"/>
      <c r="AK64" s="74">
        <v>325.928</v>
      </c>
    </row>
    <row r="65" spans="1:37">
      <c r="A65" s="83" t="s">
        <v>180</v>
      </c>
      <c r="B65" t="s">
        <v>181</v>
      </c>
      <c r="C65" s="73">
        <v>45337</v>
      </c>
      <c r="D65" s="76" t="s">
        <v>214</v>
      </c>
      <c r="E65" s="76" t="s">
        <v>215</v>
      </c>
      <c r="F65" s="76" t="s">
        <v>216</v>
      </c>
      <c r="G65" s="80" t="s">
        <v>156</v>
      </c>
      <c r="H65" s="74" t="s">
        <v>66</v>
      </c>
      <c r="I65" s="74">
        <v>3</v>
      </c>
      <c r="J65" s="74">
        <v>0.65700000000000003</v>
      </c>
      <c r="K65" s="74">
        <v>0</v>
      </c>
      <c r="L65" s="74">
        <v>0.65700000000000003</v>
      </c>
      <c r="M65" s="74">
        <v>0.65700000000000003</v>
      </c>
      <c r="N65" s="74">
        <v>0</v>
      </c>
      <c r="O65" s="74">
        <v>0.65700000000000003</v>
      </c>
      <c r="P65" s="74">
        <v>0.65700000000000003</v>
      </c>
      <c r="Q65" s="74">
        <v>0</v>
      </c>
      <c r="R65" s="74">
        <v>0.65700000000000003</v>
      </c>
      <c r="S65" s="74">
        <v>0.65700000000000003</v>
      </c>
      <c r="T65" s="74">
        <v>0</v>
      </c>
      <c r="U65" s="74">
        <v>0.65700000000000003</v>
      </c>
      <c r="V65" s="74">
        <v>0.65700000000000003</v>
      </c>
      <c r="W65" s="74">
        <v>0</v>
      </c>
      <c r="X65" s="74">
        <v>0.65700000000000003</v>
      </c>
      <c r="Y65" s="74">
        <v>3.2850000000000001</v>
      </c>
      <c r="Z65" s="74">
        <v>0</v>
      </c>
      <c r="AA65" s="76">
        <v>3.2850000000000001</v>
      </c>
      <c r="AB65" s="74">
        <v>42.222000000000001</v>
      </c>
      <c r="AC65" s="74">
        <v>57.777999999999999</v>
      </c>
      <c r="AD65" s="71"/>
      <c r="AE65" s="74">
        <v>0</v>
      </c>
      <c r="AF65" s="74">
        <v>0</v>
      </c>
      <c r="AG65" s="75">
        <v>-1557</v>
      </c>
      <c r="AH65" s="75">
        <v>-3114</v>
      </c>
      <c r="AI65" s="77">
        <v>-4671</v>
      </c>
      <c r="AJ65" s="71"/>
      <c r="AK65" s="75">
        <v>-4389.3010000000004</v>
      </c>
    </row>
    <row r="66" spans="1:37">
      <c r="A66" s="83" t="s">
        <v>180</v>
      </c>
      <c r="B66" t="s">
        <v>181</v>
      </c>
      <c r="C66" s="73">
        <v>45337</v>
      </c>
      <c r="D66" s="76" t="s">
        <v>217</v>
      </c>
      <c r="E66" s="76" t="s">
        <v>218</v>
      </c>
      <c r="F66" s="76" t="s">
        <v>219</v>
      </c>
      <c r="G66" s="80" t="s">
        <v>156</v>
      </c>
      <c r="H66" s="74" t="s">
        <v>66</v>
      </c>
      <c r="I66" s="74">
        <v>3</v>
      </c>
      <c r="J66" s="74">
        <v>0</v>
      </c>
      <c r="K66" s="74">
        <v>0.36</v>
      </c>
      <c r="L66" s="74">
        <v>0.36</v>
      </c>
      <c r="M66" s="74">
        <v>0</v>
      </c>
      <c r="N66" s="74">
        <v>0.36</v>
      </c>
      <c r="O66" s="74">
        <v>0.36</v>
      </c>
      <c r="P66" s="74">
        <v>0</v>
      </c>
      <c r="Q66" s="74">
        <v>0.36</v>
      </c>
      <c r="R66" s="74">
        <v>0.36</v>
      </c>
      <c r="S66" s="74">
        <v>0</v>
      </c>
      <c r="T66" s="74">
        <v>0.36</v>
      </c>
      <c r="U66" s="74">
        <v>0.36</v>
      </c>
      <c r="V66" s="74">
        <v>0</v>
      </c>
      <c r="W66" s="74">
        <v>0.36</v>
      </c>
      <c r="X66" s="74">
        <v>0.36</v>
      </c>
      <c r="Y66" s="74">
        <v>0</v>
      </c>
      <c r="Z66" s="74">
        <v>1.8</v>
      </c>
      <c r="AA66" s="76">
        <v>1.8</v>
      </c>
      <c r="AB66" s="74">
        <v>42.222000000000001</v>
      </c>
      <c r="AC66" s="74">
        <v>57.777999999999999</v>
      </c>
      <c r="AD66" s="71"/>
      <c r="AE66" s="75">
        <v>-2271.6</v>
      </c>
      <c r="AF66" s="75">
        <v>-4543.2</v>
      </c>
      <c r="AG66" s="75">
        <v>-6814.8</v>
      </c>
      <c r="AH66" s="75">
        <v>-9086.4</v>
      </c>
      <c r="AI66" s="77">
        <v>-11358</v>
      </c>
      <c r="AJ66" s="71"/>
      <c r="AK66" s="75">
        <v>-11203.64</v>
      </c>
    </row>
    <row r="67" spans="1:37">
      <c r="A67" s="83" t="s">
        <v>180</v>
      </c>
      <c r="B67" t="s">
        <v>181</v>
      </c>
      <c r="C67" s="73">
        <v>45337</v>
      </c>
      <c r="D67" s="76" t="s">
        <v>220</v>
      </c>
      <c r="E67" s="76" t="s">
        <v>221</v>
      </c>
      <c r="F67" s="76" t="s">
        <v>222</v>
      </c>
      <c r="G67" s="80" t="s">
        <v>156</v>
      </c>
      <c r="H67" s="74" t="s">
        <v>66</v>
      </c>
      <c r="I67" s="74">
        <v>3</v>
      </c>
      <c r="J67" s="74">
        <v>2.34</v>
      </c>
      <c r="K67" s="74">
        <v>0</v>
      </c>
      <c r="L67" s="74">
        <v>2.34</v>
      </c>
      <c r="M67" s="74">
        <v>2.34</v>
      </c>
      <c r="N67" s="74">
        <v>0</v>
      </c>
      <c r="O67" s="74">
        <v>2.34</v>
      </c>
      <c r="P67" s="74">
        <v>2.34</v>
      </c>
      <c r="Q67" s="74">
        <v>-2.625</v>
      </c>
      <c r="R67" s="74">
        <v>-0.28499999999999998</v>
      </c>
      <c r="S67" s="74">
        <v>2.34</v>
      </c>
      <c r="T67" s="74">
        <v>-2.625</v>
      </c>
      <c r="U67" s="74">
        <v>-0.28499999999999998</v>
      </c>
      <c r="V67" s="74">
        <v>2.34</v>
      </c>
      <c r="W67" s="74">
        <v>-2.625</v>
      </c>
      <c r="X67" s="74">
        <v>-0.28499999999999998</v>
      </c>
      <c r="Y67" s="74">
        <v>11.7</v>
      </c>
      <c r="Z67" s="74">
        <v>-7.875</v>
      </c>
      <c r="AA67" s="76">
        <v>3.8250000000000002</v>
      </c>
      <c r="AB67" s="74">
        <v>42.222000000000001</v>
      </c>
      <c r="AC67" s="74">
        <v>57.777999999999999</v>
      </c>
      <c r="AD67" s="71"/>
      <c r="AE67" s="74">
        <v>0</v>
      </c>
      <c r="AF67" s="74">
        <v>0</v>
      </c>
      <c r="AG67" s="75">
        <v>-2625.37</v>
      </c>
      <c r="AH67" s="75">
        <v>-5250.74</v>
      </c>
      <c r="AI67" s="77">
        <v>-7876.12</v>
      </c>
      <c r="AJ67" s="71"/>
      <c r="AK67" s="75">
        <v>-6872.8</v>
      </c>
    </row>
    <row r="68" spans="1:37">
      <c r="A68" s="83" t="s">
        <v>223</v>
      </c>
      <c r="B68" t="s">
        <v>224</v>
      </c>
      <c r="C68" s="73">
        <v>45268</v>
      </c>
      <c r="D68" s="76" t="s">
        <v>225</v>
      </c>
      <c r="E68" s="76" t="s">
        <v>226</v>
      </c>
      <c r="F68" s="76" t="s">
        <v>227</v>
      </c>
      <c r="G68" s="80" t="s">
        <v>156</v>
      </c>
      <c r="H68" s="74" t="s">
        <v>66</v>
      </c>
      <c r="I68" s="74">
        <v>3</v>
      </c>
      <c r="J68" s="74">
        <v>5.8860000000000001</v>
      </c>
      <c r="K68" s="74">
        <v>0</v>
      </c>
      <c r="L68" s="74">
        <v>5.8860000000000001</v>
      </c>
      <c r="M68" s="74">
        <v>0</v>
      </c>
      <c r="N68" s="74">
        <v>3.7469999999999999</v>
      </c>
      <c r="O68" s="74">
        <v>3.7469999999999999</v>
      </c>
      <c r="P68" s="74">
        <v>0</v>
      </c>
      <c r="Q68" s="74">
        <v>2.9849999999999999</v>
      </c>
      <c r="R68" s="74">
        <v>2.9849999999999999</v>
      </c>
      <c r="S68" s="74">
        <v>0</v>
      </c>
      <c r="T68" s="74">
        <v>3.0179999999999998</v>
      </c>
      <c r="U68" s="74">
        <v>3.0179999999999998</v>
      </c>
      <c r="V68" s="74">
        <v>0</v>
      </c>
      <c r="W68" s="74">
        <v>3.1859999999999999</v>
      </c>
      <c r="X68" s="74">
        <v>3.1859999999999999</v>
      </c>
      <c r="Y68" s="74">
        <v>5.8860000000000001</v>
      </c>
      <c r="Z68" s="74">
        <v>12.936</v>
      </c>
      <c r="AA68" s="76">
        <v>18.821999999999999</v>
      </c>
      <c r="AB68" s="78">
        <v>0</v>
      </c>
      <c r="AC68" s="78">
        <v>1</v>
      </c>
      <c r="AD68" s="71"/>
      <c r="AE68" s="74">
        <v>0</v>
      </c>
      <c r="AF68" s="74">
        <v>0</v>
      </c>
      <c r="AG68" s="75">
        <v>-2537.5700000000002</v>
      </c>
      <c r="AH68" s="75">
        <v>-5075.1400000000003</v>
      </c>
      <c r="AI68" s="77">
        <v>-7612.71</v>
      </c>
      <c r="AJ68" s="71"/>
      <c r="AK68" s="75">
        <v>-5547.48</v>
      </c>
    </row>
    <row r="69" spans="1:37">
      <c r="A69" s="83" t="s">
        <v>223</v>
      </c>
      <c r="B69" t="s">
        <v>224</v>
      </c>
      <c r="C69" s="73">
        <v>45268</v>
      </c>
      <c r="D69" s="76" t="s">
        <v>228</v>
      </c>
      <c r="E69" s="76" t="s">
        <v>229</v>
      </c>
      <c r="F69" s="76" t="s">
        <v>227</v>
      </c>
      <c r="G69" s="80" t="s">
        <v>156</v>
      </c>
      <c r="H69" s="74" t="s">
        <v>66</v>
      </c>
      <c r="I69" s="74">
        <v>3</v>
      </c>
      <c r="J69" s="74">
        <v>0</v>
      </c>
      <c r="K69" s="74">
        <v>0</v>
      </c>
      <c r="L69" s="74">
        <v>0</v>
      </c>
      <c r="M69" s="74">
        <v>1.107</v>
      </c>
      <c r="N69" s="74">
        <v>0</v>
      </c>
      <c r="O69" s="74">
        <v>1.107</v>
      </c>
      <c r="P69" s="74">
        <v>0.371</v>
      </c>
      <c r="Q69" s="74">
        <v>0</v>
      </c>
      <c r="R69" s="74">
        <v>0.371</v>
      </c>
      <c r="S69" s="74">
        <v>0</v>
      </c>
      <c r="T69" s="74">
        <v>0.47199999999999998</v>
      </c>
      <c r="U69" s="74">
        <v>0.47199999999999998</v>
      </c>
      <c r="V69" s="74">
        <v>0</v>
      </c>
      <c r="W69" s="74">
        <v>0.5</v>
      </c>
      <c r="X69" s="74">
        <v>0.5</v>
      </c>
      <c r="Y69" s="74">
        <v>1.478</v>
      </c>
      <c r="Z69" s="74">
        <v>0.97199999999999998</v>
      </c>
      <c r="AA69" s="76">
        <v>2.4500000000000002</v>
      </c>
      <c r="AB69" s="78">
        <v>0</v>
      </c>
      <c r="AC69" s="78">
        <v>1</v>
      </c>
      <c r="AD69" s="71"/>
      <c r="AE69" s="74">
        <v>0</v>
      </c>
      <c r="AF69" s="74">
        <v>0</v>
      </c>
      <c r="AG69" s="74">
        <v>0</v>
      </c>
      <c r="AH69" s="74">
        <v>-476.34800000000001</v>
      </c>
      <c r="AI69" s="76">
        <v>-952.697</v>
      </c>
      <c r="AJ69" s="71"/>
      <c r="AK69" s="74">
        <v>-253.827</v>
      </c>
    </row>
    <row r="70" spans="1:37">
      <c r="A70" s="83" t="s">
        <v>223</v>
      </c>
      <c r="B70" t="s">
        <v>224</v>
      </c>
      <c r="C70" s="73">
        <v>45268</v>
      </c>
      <c r="D70" s="76" t="s">
        <v>230</v>
      </c>
      <c r="E70" s="76" t="s">
        <v>231</v>
      </c>
      <c r="F70" s="76" t="s">
        <v>227</v>
      </c>
      <c r="G70" s="80" t="s">
        <v>156</v>
      </c>
      <c r="H70" s="74" t="s">
        <v>66</v>
      </c>
      <c r="I70" s="74">
        <v>3</v>
      </c>
      <c r="J70" s="74">
        <v>0</v>
      </c>
      <c r="K70" s="74">
        <v>0</v>
      </c>
      <c r="L70" s="74">
        <v>0</v>
      </c>
      <c r="M70" s="74">
        <v>0</v>
      </c>
      <c r="N70" s="74">
        <v>0</v>
      </c>
      <c r="O70" s="74">
        <v>0</v>
      </c>
      <c r="P70" s="74">
        <v>0</v>
      </c>
      <c r="Q70" s="74">
        <v>0</v>
      </c>
      <c r="R70" s="74">
        <v>0</v>
      </c>
      <c r="S70" s="74">
        <v>0</v>
      </c>
      <c r="T70" s="74">
        <v>0.35499999999999998</v>
      </c>
      <c r="U70" s="74">
        <v>0.35499999999999998</v>
      </c>
      <c r="V70" s="74">
        <v>0</v>
      </c>
      <c r="W70" s="74">
        <v>0.25800000000000001</v>
      </c>
      <c r="X70" s="74">
        <v>0.25800000000000001</v>
      </c>
      <c r="Y70" s="74">
        <v>0</v>
      </c>
      <c r="Z70" s="74">
        <v>0.61299999999999999</v>
      </c>
      <c r="AA70" s="76">
        <v>0.61299999999999999</v>
      </c>
      <c r="AB70" s="78">
        <v>0</v>
      </c>
      <c r="AC70" s="78">
        <v>1</v>
      </c>
      <c r="AD70" s="71"/>
      <c r="AE70" s="74">
        <v>0</v>
      </c>
      <c r="AF70" s="74">
        <v>0</v>
      </c>
      <c r="AG70" s="74">
        <v>0</v>
      </c>
      <c r="AH70" s="74">
        <v>-290.137</v>
      </c>
      <c r="AI70" s="76">
        <v>-581.00900000000001</v>
      </c>
      <c r="AJ70" s="71"/>
      <c r="AK70" s="74">
        <v>-701.79899999999998</v>
      </c>
    </row>
    <row r="71" spans="1:37">
      <c r="A71" s="83" t="s">
        <v>223</v>
      </c>
      <c r="B71" t="s">
        <v>224</v>
      </c>
      <c r="C71" s="73">
        <v>45268</v>
      </c>
      <c r="D71" s="76" t="s">
        <v>232</v>
      </c>
      <c r="E71" s="76" t="s">
        <v>233</v>
      </c>
      <c r="F71" s="76" t="s">
        <v>227</v>
      </c>
      <c r="G71" s="80" t="s">
        <v>156</v>
      </c>
      <c r="H71" s="74" t="s">
        <v>66</v>
      </c>
      <c r="I71" s="74">
        <v>3</v>
      </c>
      <c r="J71" s="74">
        <v>0</v>
      </c>
      <c r="K71" s="74">
        <v>0</v>
      </c>
      <c r="L71" s="74">
        <v>0</v>
      </c>
      <c r="M71" s="74">
        <v>0</v>
      </c>
      <c r="N71" s="74">
        <v>0.1</v>
      </c>
      <c r="O71" s="74">
        <v>0.1</v>
      </c>
      <c r="P71" s="74">
        <v>0</v>
      </c>
      <c r="Q71" s="74">
        <v>0.112</v>
      </c>
      <c r="R71" s="74">
        <v>0.112</v>
      </c>
      <c r="S71" s="74">
        <v>0</v>
      </c>
      <c r="T71" s="74">
        <v>0.115</v>
      </c>
      <c r="U71" s="74">
        <v>0.115</v>
      </c>
      <c r="V71" s="74">
        <v>0</v>
      </c>
      <c r="W71" s="74">
        <v>0.126</v>
      </c>
      <c r="X71" s="74">
        <v>0.126</v>
      </c>
      <c r="Y71" s="74">
        <v>0</v>
      </c>
      <c r="Z71" s="74">
        <v>0.45300000000000001</v>
      </c>
      <c r="AA71" s="76">
        <v>0.45300000000000001</v>
      </c>
      <c r="AB71" s="78">
        <v>0</v>
      </c>
      <c r="AC71" s="78">
        <v>1</v>
      </c>
      <c r="AD71" s="71"/>
      <c r="AE71" s="74">
        <v>0</v>
      </c>
      <c r="AF71" s="74">
        <v>-369.42500000000001</v>
      </c>
      <c r="AG71" s="74">
        <v>-677.40899999999999</v>
      </c>
      <c r="AH71" s="74">
        <v>-985.39200000000005</v>
      </c>
      <c r="AI71" s="77">
        <v>-1293.376</v>
      </c>
      <c r="AJ71" s="71"/>
      <c r="AK71" s="75">
        <v>-1699.066</v>
      </c>
    </row>
    <row r="72" spans="1:37">
      <c r="A72" s="83" t="s">
        <v>223</v>
      </c>
      <c r="B72" t="s">
        <v>224</v>
      </c>
      <c r="C72" s="73">
        <v>45268</v>
      </c>
      <c r="D72" s="76" t="s">
        <v>234</v>
      </c>
      <c r="E72" s="76" t="s">
        <v>235</v>
      </c>
      <c r="F72" s="76" t="s">
        <v>227</v>
      </c>
      <c r="G72" s="80" t="s">
        <v>156</v>
      </c>
      <c r="H72" s="74" t="s">
        <v>66</v>
      </c>
      <c r="I72" s="74">
        <v>3</v>
      </c>
      <c r="J72" s="74">
        <v>0</v>
      </c>
      <c r="K72" s="74">
        <v>0</v>
      </c>
      <c r="L72" s="74">
        <v>0</v>
      </c>
      <c r="M72" s="74">
        <v>0</v>
      </c>
      <c r="N72" s="74">
        <v>0</v>
      </c>
      <c r="O72" s="74">
        <v>0</v>
      </c>
      <c r="P72" s="74">
        <v>0</v>
      </c>
      <c r="Q72" s="74">
        <v>0</v>
      </c>
      <c r="R72" s="74">
        <v>0</v>
      </c>
      <c r="S72" s="74">
        <v>0</v>
      </c>
      <c r="T72" s="74">
        <v>0.51900000000000002</v>
      </c>
      <c r="U72" s="74">
        <v>0.51900000000000002</v>
      </c>
      <c r="V72" s="74">
        <v>0</v>
      </c>
      <c r="W72" s="74">
        <v>0.55500000000000005</v>
      </c>
      <c r="X72" s="74">
        <v>0.55500000000000005</v>
      </c>
      <c r="Y72" s="74">
        <v>0</v>
      </c>
      <c r="Z72" s="74">
        <v>1.0740000000000001</v>
      </c>
      <c r="AA72" s="76">
        <v>1.0740000000000001</v>
      </c>
      <c r="AB72" s="78">
        <v>0</v>
      </c>
      <c r="AC72" s="78">
        <v>1</v>
      </c>
      <c r="AD72" s="71"/>
      <c r="AE72" s="74">
        <v>0</v>
      </c>
      <c r="AF72" s="74">
        <v>0</v>
      </c>
      <c r="AG72" s="74">
        <v>0</v>
      </c>
      <c r="AH72" s="74">
        <v>-558.25199999999995</v>
      </c>
      <c r="AI72" s="77">
        <v>-1116.5039999999999</v>
      </c>
      <c r="AJ72" s="71"/>
      <c r="AK72" s="74">
        <v>-208.614</v>
      </c>
    </row>
    <row r="73" spans="1:37">
      <c r="A73" s="83" t="s">
        <v>223</v>
      </c>
      <c r="B73" t="s">
        <v>224</v>
      </c>
      <c r="C73" s="73">
        <v>45268</v>
      </c>
      <c r="D73" s="76" t="s">
        <v>236</v>
      </c>
      <c r="E73" s="76" t="s">
        <v>237</v>
      </c>
      <c r="F73" s="76" t="s">
        <v>227</v>
      </c>
      <c r="G73" s="80" t="s">
        <v>156</v>
      </c>
      <c r="H73" s="74" t="s">
        <v>66</v>
      </c>
      <c r="I73" s="74">
        <v>3</v>
      </c>
      <c r="J73" s="74">
        <v>0</v>
      </c>
      <c r="K73" s="74">
        <v>0</v>
      </c>
      <c r="L73" s="74">
        <v>0</v>
      </c>
      <c r="M73" s="74">
        <v>1.7769999999999999</v>
      </c>
      <c r="N73" s="74">
        <v>0</v>
      </c>
      <c r="O73" s="74">
        <v>1.7769999999999999</v>
      </c>
      <c r="P73" s="74">
        <v>1.1850000000000001</v>
      </c>
      <c r="Q73" s="74">
        <v>0</v>
      </c>
      <c r="R73" s="74">
        <v>1.1850000000000001</v>
      </c>
      <c r="S73" s="74">
        <v>0</v>
      </c>
      <c r="T73" s="74">
        <v>1.2390000000000001</v>
      </c>
      <c r="U73" s="74">
        <v>1.2390000000000001</v>
      </c>
      <c r="V73" s="74">
        <v>0</v>
      </c>
      <c r="W73" s="74">
        <v>1.3029999999999999</v>
      </c>
      <c r="X73" s="74">
        <v>1.3029999999999999</v>
      </c>
      <c r="Y73" s="74">
        <v>2.9620000000000002</v>
      </c>
      <c r="Z73" s="74">
        <v>2.5419999999999998</v>
      </c>
      <c r="AA73" s="76">
        <v>5.5039999999999996</v>
      </c>
      <c r="AB73" s="78">
        <v>0</v>
      </c>
      <c r="AC73" s="78">
        <v>1</v>
      </c>
      <c r="AD73" s="71"/>
      <c r="AE73" s="74">
        <v>0</v>
      </c>
      <c r="AF73" s="74">
        <v>0</v>
      </c>
      <c r="AG73" s="74">
        <v>0</v>
      </c>
      <c r="AH73" s="75">
        <v>-1109.173</v>
      </c>
      <c r="AI73" s="77">
        <v>-2219.8139999999999</v>
      </c>
      <c r="AJ73" s="71"/>
      <c r="AK73" s="74">
        <v>727.65599999999995</v>
      </c>
    </row>
    <row r="74" spans="1:37">
      <c r="A74" s="83" t="s">
        <v>223</v>
      </c>
      <c r="B74" t="s">
        <v>224</v>
      </c>
      <c r="C74" s="73">
        <v>45268</v>
      </c>
      <c r="D74" s="76" t="s">
        <v>238</v>
      </c>
      <c r="E74" s="76" t="s">
        <v>239</v>
      </c>
      <c r="F74" s="76" t="s">
        <v>227</v>
      </c>
      <c r="G74" s="80" t="s">
        <v>156</v>
      </c>
      <c r="H74" s="74" t="s">
        <v>66</v>
      </c>
      <c r="I74" s="74">
        <v>3</v>
      </c>
      <c r="J74" s="74">
        <v>0</v>
      </c>
      <c r="K74" s="74">
        <v>0</v>
      </c>
      <c r="L74" s="74">
        <v>0</v>
      </c>
      <c r="M74" s="74">
        <v>0</v>
      </c>
      <c r="N74" s="74">
        <v>0</v>
      </c>
      <c r="O74" s="74">
        <v>0</v>
      </c>
      <c r="P74" s="74">
        <v>0</v>
      </c>
      <c r="Q74" s="74">
        <v>0</v>
      </c>
      <c r="R74" s="74">
        <v>0</v>
      </c>
      <c r="S74" s="74">
        <v>0</v>
      </c>
      <c r="T74" s="74">
        <v>0.92300000000000004</v>
      </c>
      <c r="U74" s="74">
        <v>0.92300000000000004</v>
      </c>
      <c r="V74" s="74">
        <v>0</v>
      </c>
      <c r="W74" s="74">
        <v>1.044</v>
      </c>
      <c r="X74" s="74">
        <v>1.044</v>
      </c>
      <c r="Y74" s="74">
        <v>0</v>
      </c>
      <c r="Z74" s="74">
        <v>1.9670000000000001</v>
      </c>
      <c r="AA74" s="76">
        <v>1.9670000000000001</v>
      </c>
      <c r="AB74" s="78">
        <v>0</v>
      </c>
      <c r="AC74" s="78">
        <v>1</v>
      </c>
      <c r="AD74" s="71"/>
      <c r="AE74" s="74">
        <v>0</v>
      </c>
      <c r="AF74" s="74">
        <v>0</v>
      </c>
      <c r="AG74" s="74">
        <v>0</v>
      </c>
      <c r="AH74" s="75">
        <v>-1040.0329999999999</v>
      </c>
      <c r="AI74" s="77">
        <v>-2138.6060000000002</v>
      </c>
      <c r="AJ74" s="71"/>
      <c r="AK74" s="74">
        <v>-912.73599999999999</v>
      </c>
    </row>
    <row r="75" spans="1:37">
      <c r="A75" s="83" t="s">
        <v>223</v>
      </c>
      <c r="B75" t="s">
        <v>224</v>
      </c>
      <c r="C75" s="73">
        <v>45268</v>
      </c>
      <c r="D75" s="76" t="s">
        <v>240</v>
      </c>
      <c r="E75" s="76" t="s">
        <v>241</v>
      </c>
      <c r="F75" s="76" t="s">
        <v>242</v>
      </c>
      <c r="G75" s="80" t="s">
        <v>156</v>
      </c>
      <c r="H75" s="74" t="s">
        <v>66</v>
      </c>
      <c r="I75" s="74">
        <v>3</v>
      </c>
      <c r="J75" s="74">
        <v>7.2789999999999999</v>
      </c>
      <c r="K75" s="74">
        <v>-0.56200000000000006</v>
      </c>
      <c r="L75" s="74">
        <v>6.7169999999999996</v>
      </c>
      <c r="M75" s="74">
        <v>6.6269999999999998</v>
      </c>
      <c r="N75" s="74">
        <v>-0.59899999999999998</v>
      </c>
      <c r="O75" s="74">
        <v>6.0279999999999996</v>
      </c>
      <c r="P75" s="74">
        <v>5.3689999999999998</v>
      </c>
      <c r="Q75" s="74">
        <v>-0.64200000000000002</v>
      </c>
      <c r="R75" s="74">
        <v>4.7270000000000003</v>
      </c>
      <c r="S75" s="74">
        <v>3.9119999999999999</v>
      </c>
      <c r="T75" s="74">
        <v>-0.71299999999999997</v>
      </c>
      <c r="U75" s="74">
        <v>3.1989999999999998</v>
      </c>
      <c r="V75" s="74">
        <v>1.1519999999999999</v>
      </c>
      <c r="W75" s="74">
        <v>-1.0129999999999999</v>
      </c>
      <c r="X75" s="74">
        <v>0.13900000000000001</v>
      </c>
      <c r="Y75" s="74">
        <v>24.338999999999999</v>
      </c>
      <c r="Z75" s="74">
        <v>-3.5289999999999999</v>
      </c>
      <c r="AA75" s="76">
        <v>20.81</v>
      </c>
      <c r="AB75" s="78">
        <v>0.83</v>
      </c>
      <c r="AC75" s="78">
        <v>0.17</v>
      </c>
      <c r="AD75" s="71"/>
      <c r="AE75" s="75">
        <v>-1212</v>
      </c>
      <c r="AF75" s="75">
        <v>-3150</v>
      </c>
      <c r="AG75" s="75">
        <v>-5770</v>
      </c>
      <c r="AH75" s="75">
        <v>-9140</v>
      </c>
      <c r="AI75" s="77">
        <v>-13142</v>
      </c>
      <c r="AJ75" s="71"/>
      <c r="AK75" s="75">
        <v>2067</v>
      </c>
    </row>
    <row r="76" spans="1:37">
      <c r="A76" s="83" t="s">
        <v>223</v>
      </c>
      <c r="B76" t="s">
        <v>224</v>
      </c>
      <c r="C76" s="73">
        <v>45268</v>
      </c>
      <c r="D76" s="76" t="s">
        <v>243</v>
      </c>
      <c r="E76" s="76" t="s">
        <v>244</v>
      </c>
      <c r="F76" s="76" t="s">
        <v>245</v>
      </c>
      <c r="G76" s="80" t="s">
        <v>156</v>
      </c>
      <c r="H76" s="74" t="s">
        <v>66</v>
      </c>
      <c r="I76" s="74">
        <v>3</v>
      </c>
      <c r="J76" s="74">
        <v>0.60899999999999999</v>
      </c>
      <c r="K76" s="74">
        <v>-4.0000000000000001E-3</v>
      </c>
      <c r="L76" s="74">
        <v>0.60499999999999998</v>
      </c>
      <c r="M76" s="74">
        <v>0.61099999999999999</v>
      </c>
      <c r="N76" s="74">
        <v>-8.2000000000000003E-2</v>
      </c>
      <c r="O76" s="74">
        <v>0.52900000000000003</v>
      </c>
      <c r="P76" s="74">
        <v>0</v>
      </c>
      <c r="Q76" s="74">
        <v>-5.3999999999999999E-2</v>
      </c>
      <c r="R76" s="74">
        <v>-5.3999999999999999E-2</v>
      </c>
      <c r="S76" s="74">
        <v>0</v>
      </c>
      <c r="T76" s="74">
        <v>-3.6999999999999998E-2</v>
      </c>
      <c r="U76" s="74">
        <v>-3.6999999999999998E-2</v>
      </c>
      <c r="V76" s="74">
        <v>0</v>
      </c>
      <c r="W76" s="74">
        <v>-2.5000000000000001E-2</v>
      </c>
      <c r="X76" s="74">
        <v>-2.5000000000000001E-2</v>
      </c>
      <c r="Y76" s="74">
        <v>1.22</v>
      </c>
      <c r="Z76" s="74">
        <v>-0.20200000000000001</v>
      </c>
      <c r="AA76" s="76">
        <v>1.018</v>
      </c>
      <c r="AB76" s="78">
        <v>1</v>
      </c>
      <c r="AC76" s="78">
        <v>0</v>
      </c>
      <c r="AD76" s="71"/>
      <c r="AE76" s="74">
        <v>-198.77</v>
      </c>
      <c r="AF76" s="74">
        <v>-596.29999999999995</v>
      </c>
      <c r="AG76" s="74">
        <v>-993.83</v>
      </c>
      <c r="AH76" s="75">
        <v>-1391.36</v>
      </c>
      <c r="AI76" s="77">
        <v>-1788.89</v>
      </c>
      <c r="AJ76" s="71"/>
      <c r="AK76" s="75">
        <v>-1609.89</v>
      </c>
    </row>
    <row r="77" spans="1:37">
      <c r="A77" s="83" t="s">
        <v>223</v>
      </c>
      <c r="B77" t="s">
        <v>224</v>
      </c>
      <c r="C77" s="73">
        <v>45268</v>
      </c>
      <c r="D77" s="76" t="s">
        <v>246</v>
      </c>
      <c r="E77" s="76" t="s">
        <v>247</v>
      </c>
      <c r="F77" s="76" t="s">
        <v>248</v>
      </c>
      <c r="G77" s="80" t="s">
        <v>156</v>
      </c>
      <c r="H77" s="74" t="s">
        <v>66</v>
      </c>
      <c r="I77" s="74">
        <v>3</v>
      </c>
      <c r="J77" s="74">
        <v>0.501</v>
      </c>
      <c r="K77" s="74">
        <v>5.0000000000000001E-3</v>
      </c>
      <c r="L77" s="74">
        <v>0.50600000000000001</v>
      </c>
      <c r="M77" s="74">
        <v>0.503</v>
      </c>
      <c r="N77" s="74">
        <v>2.1999999999999999E-2</v>
      </c>
      <c r="O77" s="74">
        <v>0.52500000000000002</v>
      </c>
      <c r="P77" s="74">
        <v>0.505</v>
      </c>
      <c r="Q77" s="74">
        <v>4.1000000000000002E-2</v>
      </c>
      <c r="R77" s="74">
        <v>0.54600000000000004</v>
      </c>
      <c r="S77" s="74">
        <v>0.50700000000000001</v>
      </c>
      <c r="T77" s="74">
        <v>0.06</v>
      </c>
      <c r="U77" s="74">
        <v>0.56699999999999995</v>
      </c>
      <c r="V77" s="74">
        <v>0.51</v>
      </c>
      <c r="W77" s="74">
        <v>8.1000000000000003E-2</v>
      </c>
      <c r="X77" s="74">
        <v>0.59099999999999997</v>
      </c>
      <c r="Y77" s="74">
        <v>2.5259999999999998</v>
      </c>
      <c r="Z77" s="74">
        <v>0.20899999999999999</v>
      </c>
      <c r="AA77" s="76">
        <v>2.7349999999999999</v>
      </c>
      <c r="AB77" s="78">
        <v>1</v>
      </c>
      <c r="AC77" s="78">
        <v>0</v>
      </c>
      <c r="AD77" s="71"/>
      <c r="AE77" s="74">
        <v>-50</v>
      </c>
      <c r="AF77" s="74">
        <v>-150.01900000000001</v>
      </c>
      <c r="AG77" s="74">
        <v>-300.03800000000001</v>
      </c>
      <c r="AH77" s="74">
        <v>-500.06700000000001</v>
      </c>
      <c r="AI77" s="76">
        <v>-750.06600000000003</v>
      </c>
      <c r="AJ77" s="71"/>
      <c r="AK77" s="74">
        <v>-362.51600000000002</v>
      </c>
    </row>
    <row r="78" spans="1:37">
      <c r="A78" s="83" t="s">
        <v>249</v>
      </c>
      <c r="B78" t="s">
        <v>250</v>
      </c>
      <c r="C78" s="73">
        <v>45341</v>
      </c>
      <c r="D78" s="76" t="s">
        <v>251</v>
      </c>
      <c r="E78" s="76" t="s">
        <v>252</v>
      </c>
      <c r="F78" s="76" t="s">
        <v>253</v>
      </c>
      <c r="G78" s="80" t="s">
        <v>65</v>
      </c>
      <c r="H78" s="74" t="s">
        <v>66</v>
      </c>
      <c r="I78" s="74">
        <v>3</v>
      </c>
      <c r="J78" s="74">
        <v>6.5039999999999996</v>
      </c>
      <c r="K78" s="74">
        <v>2.5680000000000001</v>
      </c>
      <c r="L78" s="74">
        <v>9.0730000000000004</v>
      </c>
      <c r="M78" s="74">
        <v>0</v>
      </c>
      <c r="N78" s="74">
        <v>1.4530000000000001</v>
      </c>
      <c r="O78" s="74">
        <v>1.4530000000000001</v>
      </c>
      <c r="P78" s="74">
        <v>0</v>
      </c>
      <c r="Q78" s="74">
        <v>0.439</v>
      </c>
      <c r="R78" s="74">
        <v>0.439</v>
      </c>
      <c r="S78" s="74">
        <v>0</v>
      </c>
      <c r="T78" s="74">
        <v>0.97699999999999998</v>
      </c>
      <c r="U78" s="74">
        <v>0.97699999999999998</v>
      </c>
      <c r="V78" s="74">
        <v>0</v>
      </c>
      <c r="W78" s="74">
        <v>0.81899999999999995</v>
      </c>
      <c r="X78" s="74">
        <v>0.81899999999999995</v>
      </c>
      <c r="Y78" s="74">
        <v>6.5039999999999996</v>
      </c>
      <c r="Z78" s="74">
        <v>6.2560000000000002</v>
      </c>
      <c r="AA78" s="76">
        <v>12.760999999999999</v>
      </c>
      <c r="AB78" s="74">
        <v>0</v>
      </c>
      <c r="AC78" s="74">
        <v>1</v>
      </c>
      <c r="AD78" s="71"/>
      <c r="AE78" s="75">
        <v>-7055.38</v>
      </c>
      <c r="AF78" s="75">
        <v>-14110.76</v>
      </c>
      <c r="AG78" s="75">
        <v>-21166.14</v>
      </c>
      <c r="AH78" s="75">
        <v>-28221.52</v>
      </c>
      <c r="AI78" s="77">
        <v>-35276.9</v>
      </c>
      <c r="AJ78" s="71"/>
      <c r="AK78" s="75">
        <v>-35249.919999999998</v>
      </c>
    </row>
    <row r="79" spans="1:37">
      <c r="A79" s="83" t="s">
        <v>249</v>
      </c>
      <c r="B79" t="s">
        <v>250</v>
      </c>
      <c r="C79" s="73">
        <v>45341</v>
      </c>
      <c r="D79" s="76" t="s">
        <v>254</v>
      </c>
      <c r="E79" s="76" t="s">
        <v>255</v>
      </c>
      <c r="F79" s="76" t="s">
        <v>256</v>
      </c>
      <c r="G79" s="80" t="s">
        <v>65</v>
      </c>
      <c r="H79" s="74" t="s">
        <v>66</v>
      </c>
      <c r="I79" s="74">
        <v>3</v>
      </c>
      <c r="J79" s="74">
        <v>7.2930000000000001</v>
      </c>
      <c r="K79" s="74">
        <v>0</v>
      </c>
      <c r="L79" s="74">
        <v>7.2930000000000001</v>
      </c>
      <c r="M79" s="74">
        <v>7.4089999999999998</v>
      </c>
      <c r="N79" s="74">
        <v>0</v>
      </c>
      <c r="O79" s="74">
        <v>7.4089999999999998</v>
      </c>
      <c r="P79" s="74">
        <v>0</v>
      </c>
      <c r="Q79" s="74">
        <v>-0.28699999999999998</v>
      </c>
      <c r="R79" s="74">
        <v>-0.28699999999999998</v>
      </c>
      <c r="S79" s="74">
        <v>0</v>
      </c>
      <c r="T79" s="74">
        <v>-0.32500000000000001</v>
      </c>
      <c r="U79" s="74">
        <v>-0.32500000000000001</v>
      </c>
      <c r="V79" s="74">
        <v>0</v>
      </c>
      <c r="W79" s="74">
        <v>-0.314</v>
      </c>
      <c r="X79" s="74">
        <v>-0.314</v>
      </c>
      <c r="Y79" s="74">
        <v>14.702</v>
      </c>
      <c r="Z79" s="74">
        <v>-0.92600000000000005</v>
      </c>
      <c r="AA79" s="76">
        <v>13.776</v>
      </c>
      <c r="AB79" s="74">
        <v>0</v>
      </c>
      <c r="AC79" s="74">
        <v>1</v>
      </c>
      <c r="AD79" s="71"/>
      <c r="AE79" s="74">
        <v>0</v>
      </c>
      <c r="AF79" s="74">
        <v>0</v>
      </c>
      <c r="AG79" s="75">
        <v>-7358.9189999999999</v>
      </c>
      <c r="AH79" s="75">
        <v>-14717.838</v>
      </c>
      <c r="AI79" s="77">
        <v>-22076.757000000001</v>
      </c>
      <c r="AJ79" s="71"/>
      <c r="AK79" s="75">
        <v>-21528.347000000002</v>
      </c>
    </row>
    <row r="80" spans="1:37">
      <c r="A80" s="83" t="s">
        <v>249</v>
      </c>
      <c r="B80" t="s">
        <v>250</v>
      </c>
      <c r="C80" s="73">
        <v>45341</v>
      </c>
      <c r="D80" s="76" t="s">
        <v>257</v>
      </c>
      <c r="E80" s="76" t="s">
        <v>258</v>
      </c>
      <c r="F80" s="76" t="s">
        <v>259</v>
      </c>
      <c r="G80" s="80" t="s">
        <v>65</v>
      </c>
      <c r="H80" s="74" t="s">
        <v>66</v>
      </c>
      <c r="I80" s="74">
        <v>3</v>
      </c>
      <c r="J80" s="74">
        <v>25.683</v>
      </c>
      <c r="K80" s="74">
        <v>1.5369999999999999</v>
      </c>
      <c r="L80" s="74">
        <v>27.22</v>
      </c>
      <c r="M80" s="74">
        <v>0.13400000000000001</v>
      </c>
      <c r="N80" s="74">
        <v>1.5640000000000001</v>
      </c>
      <c r="O80" s="74">
        <v>1.698</v>
      </c>
      <c r="P80" s="74">
        <v>0.161</v>
      </c>
      <c r="Q80" s="74">
        <v>1.552</v>
      </c>
      <c r="R80" s="74">
        <v>1.7130000000000001</v>
      </c>
      <c r="S80" s="74">
        <v>0.13500000000000001</v>
      </c>
      <c r="T80" s="74">
        <v>1.5760000000000001</v>
      </c>
      <c r="U80" s="74">
        <v>1.712</v>
      </c>
      <c r="V80" s="74">
        <v>0.189</v>
      </c>
      <c r="W80" s="74">
        <v>1.5720000000000001</v>
      </c>
      <c r="X80" s="74">
        <v>1.76</v>
      </c>
      <c r="Y80" s="74">
        <v>26.303000000000001</v>
      </c>
      <c r="Z80" s="74">
        <v>7.8019999999999996</v>
      </c>
      <c r="AA80" s="76">
        <v>34.103999999999999</v>
      </c>
      <c r="AB80" s="74">
        <v>1</v>
      </c>
      <c r="AC80" s="74">
        <v>0</v>
      </c>
      <c r="AD80" s="71"/>
      <c r="AE80" s="74">
        <v>0</v>
      </c>
      <c r="AF80" s="74">
        <v>0</v>
      </c>
      <c r="AG80" s="75">
        <v>-12541.040999999999</v>
      </c>
      <c r="AH80" s="75">
        <v>-37623.123</v>
      </c>
      <c r="AI80" s="77">
        <v>-62705.205999999998</v>
      </c>
      <c r="AJ80" s="71"/>
      <c r="AK80" s="75">
        <v>-62675.205999999998</v>
      </c>
    </row>
    <row r="81" spans="1:37">
      <c r="A81" s="83" t="s">
        <v>249</v>
      </c>
      <c r="B81" t="s">
        <v>250</v>
      </c>
      <c r="C81" s="73">
        <v>45341</v>
      </c>
      <c r="D81" s="76" t="s">
        <v>260</v>
      </c>
      <c r="E81" s="76" t="s">
        <v>261</v>
      </c>
      <c r="F81" s="76" t="s">
        <v>262</v>
      </c>
      <c r="G81" s="80" t="s">
        <v>65</v>
      </c>
      <c r="H81" s="74" t="s">
        <v>66</v>
      </c>
      <c r="I81" s="74">
        <v>3</v>
      </c>
      <c r="J81" s="74">
        <v>1.68</v>
      </c>
      <c r="K81" s="74">
        <v>-0.13700000000000001</v>
      </c>
      <c r="L81" s="74">
        <v>1.5429999999999999</v>
      </c>
      <c r="M81" s="74">
        <v>2.1349999999999998</v>
      </c>
      <c r="N81" s="74">
        <v>-0.53200000000000003</v>
      </c>
      <c r="O81" s="74">
        <v>1.603</v>
      </c>
      <c r="P81" s="74">
        <v>4.2389999999999999</v>
      </c>
      <c r="Q81" s="74">
        <v>-1.171</v>
      </c>
      <c r="R81" s="74">
        <v>3.0680000000000001</v>
      </c>
      <c r="S81" s="74">
        <v>3.65</v>
      </c>
      <c r="T81" s="74">
        <v>-1.839</v>
      </c>
      <c r="U81" s="74">
        <v>1.8109999999999999</v>
      </c>
      <c r="V81" s="74">
        <v>0</v>
      </c>
      <c r="W81" s="74">
        <v>-2.2170000000000001</v>
      </c>
      <c r="X81" s="74">
        <v>-2.2170000000000001</v>
      </c>
      <c r="Y81" s="74">
        <v>11.704000000000001</v>
      </c>
      <c r="Z81" s="74">
        <v>-5.8959999999999999</v>
      </c>
      <c r="AA81" s="76">
        <v>5.8079999999999998</v>
      </c>
      <c r="AB81" s="74">
        <v>0.32</v>
      </c>
      <c r="AC81" s="74">
        <v>0.32900000000000001</v>
      </c>
      <c r="AD81" s="71"/>
      <c r="AE81" s="74">
        <v>-337.89</v>
      </c>
      <c r="AF81" s="75">
        <v>-1436.0309999999999</v>
      </c>
      <c r="AG81" s="75">
        <v>-3801.2579999999998</v>
      </c>
      <c r="AH81" s="75">
        <v>-7727.5349999999999</v>
      </c>
      <c r="AI81" s="77">
        <v>-12370.138000000001</v>
      </c>
      <c r="AJ81" s="71"/>
      <c r="AK81" s="75">
        <v>-12370.138000000001</v>
      </c>
    </row>
    <row r="82" spans="1:37">
      <c r="A82" s="83" t="s">
        <v>249</v>
      </c>
      <c r="B82" t="s">
        <v>250</v>
      </c>
      <c r="C82" s="73">
        <v>45341</v>
      </c>
      <c r="D82" s="76" t="s">
        <v>263</v>
      </c>
      <c r="E82" s="76" t="s">
        <v>264</v>
      </c>
      <c r="F82" s="76" t="s">
        <v>262</v>
      </c>
      <c r="G82" s="80" t="s">
        <v>65</v>
      </c>
      <c r="H82" s="74" t="s">
        <v>66</v>
      </c>
      <c r="I82" s="74">
        <v>3</v>
      </c>
      <c r="J82" s="74">
        <v>1.976</v>
      </c>
      <c r="K82" s="74">
        <v>-4.7E-2</v>
      </c>
      <c r="L82" s="74">
        <v>1.9279999999999999</v>
      </c>
      <c r="M82" s="74">
        <v>2.5110000000000001</v>
      </c>
      <c r="N82" s="74">
        <v>-0.184</v>
      </c>
      <c r="O82" s="74">
        <v>2.327</v>
      </c>
      <c r="P82" s="74">
        <v>4.9850000000000003</v>
      </c>
      <c r="Q82" s="74">
        <v>-0.40500000000000003</v>
      </c>
      <c r="R82" s="74">
        <v>4.58</v>
      </c>
      <c r="S82" s="74">
        <v>4.2919999999999998</v>
      </c>
      <c r="T82" s="74">
        <v>-0.63600000000000001</v>
      </c>
      <c r="U82" s="74">
        <v>3.6560000000000001</v>
      </c>
      <c r="V82" s="74">
        <v>0</v>
      </c>
      <c r="W82" s="74">
        <v>-0.76600000000000001</v>
      </c>
      <c r="X82" s="74">
        <v>-0.76600000000000001</v>
      </c>
      <c r="Y82" s="74">
        <v>13.763999999999999</v>
      </c>
      <c r="Z82" s="74">
        <v>-2.0390000000000001</v>
      </c>
      <c r="AA82" s="76">
        <v>11.725</v>
      </c>
      <c r="AB82" s="74">
        <v>0.32</v>
      </c>
      <c r="AC82" s="74">
        <v>0.32900000000000001</v>
      </c>
      <c r="AD82" s="71"/>
      <c r="AE82" s="74">
        <v>-116.822</v>
      </c>
      <c r="AF82" s="74">
        <v>-496.49299999999999</v>
      </c>
      <c r="AG82" s="75">
        <v>-1314.2449999999999</v>
      </c>
      <c r="AH82" s="75">
        <v>-2671.7139999999999</v>
      </c>
      <c r="AI82" s="77">
        <v>-4276.8450000000003</v>
      </c>
      <c r="AJ82" s="71"/>
      <c r="AK82" s="75">
        <v>-4276.8450000000003</v>
      </c>
    </row>
    <row r="83" spans="1:37">
      <c r="A83" s="83" t="s">
        <v>249</v>
      </c>
      <c r="B83" t="s">
        <v>250</v>
      </c>
      <c r="C83" s="73">
        <v>45341</v>
      </c>
      <c r="D83" s="76" t="s">
        <v>265</v>
      </c>
      <c r="E83" s="76" t="s">
        <v>266</v>
      </c>
      <c r="F83" s="76" t="s">
        <v>267</v>
      </c>
      <c r="G83" s="80" t="s">
        <v>65</v>
      </c>
      <c r="H83" s="74" t="s">
        <v>66</v>
      </c>
      <c r="I83" s="74">
        <v>3</v>
      </c>
      <c r="J83" s="74">
        <v>0.307</v>
      </c>
      <c r="K83" s="74">
        <v>-1.2999999999999999E-2</v>
      </c>
      <c r="L83" s="74">
        <v>0.29399999999999998</v>
      </c>
      <c r="M83" s="74">
        <v>0.312</v>
      </c>
      <c r="N83" s="74">
        <v>-0.04</v>
      </c>
      <c r="O83" s="74">
        <v>0.27200000000000002</v>
      </c>
      <c r="P83" s="74">
        <v>0.31</v>
      </c>
      <c r="Q83" s="74">
        <v>-6.6000000000000003E-2</v>
      </c>
      <c r="R83" s="74">
        <v>0.24399999999999999</v>
      </c>
      <c r="S83" s="74">
        <v>0.314</v>
      </c>
      <c r="T83" s="74">
        <v>-9.4E-2</v>
      </c>
      <c r="U83" s="74">
        <v>0.221</v>
      </c>
      <c r="V83" s="74">
        <v>0.313</v>
      </c>
      <c r="W83" s="74">
        <v>-0.12</v>
      </c>
      <c r="X83" s="74">
        <v>0.193</v>
      </c>
      <c r="Y83" s="74">
        <v>1.5580000000000001</v>
      </c>
      <c r="Z83" s="74">
        <v>-0.33300000000000002</v>
      </c>
      <c r="AA83" s="76">
        <v>1.224</v>
      </c>
      <c r="AB83" s="74">
        <v>0</v>
      </c>
      <c r="AC83" s="74">
        <v>1</v>
      </c>
      <c r="AD83" s="71"/>
      <c r="AE83" s="74">
        <v>-154.63399999999999</v>
      </c>
      <c r="AF83" s="74">
        <v>-618.53800000000001</v>
      </c>
      <c r="AG83" s="75">
        <v>-1391.71</v>
      </c>
      <c r="AH83" s="75">
        <v>-2474.152</v>
      </c>
      <c r="AI83" s="77">
        <v>-3865.8620000000001</v>
      </c>
      <c r="AJ83" s="71"/>
      <c r="AK83" s="75">
        <v>-3865.8620000000001</v>
      </c>
    </row>
    <row r="84" spans="1:37">
      <c r="A84" s="83" t="s">
        <v>249</v>
      </c>
      <c r="B84" t="s">
        <v>250</v>
      </c>
      <c r="C84" s="73">
        <v>45341</v>
      </c>
      <c r="D84" s="76" t="s">
        <v>268</v>
      </c>
      <c r="E84" s="76" t="s">
        <v>269</v>
      </c>
      <c r="F84" s="76" t="s">
        <v>270</v>
      </c>
      <c r="G84" s="80" t="s">
        <v>65</v>
      </c>
      <c r="H84" s="74" t="s">
        <v>66</v>
      </c>
      <c r="I84" s="74">
        <v>3</v>
      </c>
      <c r="J84" s="74">
        <v>0</v>
      </c>
      <c r="K84" s="74">
        <v>0</v>
      </c>
      <c r="L84" s="74">
        <v>0</v>
      </c>
      <c r="M84" s="74">
        <v>0</v>
      </c>
      <c r="N84" s="74">
        <v>0</v>
      </c>
      <c r="O84" s="74">
        <v>0</v>
      </c>
      <c r="P84" s="74">
        <v>20.050999999999998</v>
      </c>
      <c r="Q84" s="74">
        <v>0</v>
      </c>
      <c r="R84" s="74">
        <v>20.050999999999998</v>
      </c>
      <c r="S84" s="74">
        <v>20.356999999999999</v>
      </c>
      <c r="T84" s="74">
        <v>0</v>
      </c>
      <c r="U84" s="74">
        <v>20.356999999999999</v>
      </c>
      <c r="V84" s="74">
        <v>20.292999999999999</v>
      </c>
      <c r="W84" s="74">
        <v>0</v>
      </c>
      <c r="X84" s="74">
        <v>20.292999999999999</v>
      </c>
      <c r="Y84" s="74">
        <v>60.701000000000001</v>
      </c>
      <c r="Z84" s="74">
        <v>0</v>
      </c>
      <c r="AA84" s="76">
        <v>60.701000000000001</v>
      </c>
      <c r="AB84" s="74">
        <v>0.318</v>
      </c>
      <c r="AC84" s="74">
        <v>0.40699999999999997</v>
      </c>
      <c r="AD84" s="71"/>
      <c r="AE84" s="74">
        <v>0</v>
      </c>
      <c r="AF84" s="74">
        <v>0</v>
      </c>
      <c r="AG84" s="75">
        <v>-13229.009</v>
      </c>
      <c r="AH84" s="75">
        <v>-26458.018</v>
      </c>
      <c r="AI84" s="77">
        <v>-39687.025999999998</v>
      </c>
      <c r="AJ84" s="71"/>
      <c r="AK84" s="75">
        <v>-38814.813000000002</v>
      </c>
    </row>
    <row r="85" spans="1:37">
      <c r="A85" s="83" t="s">
        <v>249</v>
      </c>
      <c r="B85" t="s">
        <v>250</v>
      </c>
      <c r="C85" s="73">
        <v>45341</v>
      </c>
      <c r="D85" s="76" t="s">
        <v>271</v>
      </c>
      <c r="E85" s="76" t="s">
        <v>272</v>
      </c>
      <c r="F85" s="76" t="s">
        <v>273</v>
      </c>
      <c r="G85" s="80" t="s">
        <v>65</v>
      </c>
      <c r="H85" s="74" t="s">
        <v>66</v>
      </c>
      <c r="I85" s="74">
        <v>3</v>
      </c>
      <c r="J85" s="74">
        <v>2.411</v>
      </c>
      <c r="K85" s="74">
        <v>0</v>
      </c>
      <c r="L85" s="74">
        <v>2.411</v>
      </c>
      <c r="M85" s="74">
        <v>0</v>
      </c>
      <c r="N85" s="74">
        <v>0</v>
      </c>
      <c r="O85" s="74">
        <v>0</v>
      </c>
      <c r="P85" s="74">
        <v>0</v>
      </c>
      <c r="Q85" s="74">
        <v>0</v>
      </c>
      <c r="R85" s="74">
        <v>0</v>
      </c>
      <c r="S85" s="74">
        <v>0</v>
      </c>
      <c r="T85" s="74">
        <v>0</v>
      </c>
      <c r="U85" s="74">
        <v>0</v>
      </c>
      <c r="V85" s="74">
        <v>0</v>
      </c>
      <c r="W85" s="74">
        <v>0</v>
      </c>
      <c r="X85" s="74">
        <v>0</v>
      </c>
      <c r="Y85" s="74">
        <v>2.411</v>
      </c>
      <c r="Z85" s="74">
        <v>0</v>
      </c>
      <c r="AA85" s="76">
        <v>2.411</v>
      </c>
      <c r="AB85" s="74">
        <v>0.33300000000000002</v>
      </c>
      <c r="AC85" s="74">
        <v>0.33300000000000002</v>
      </c>
      <c r="AD85" s="71"/>
      <c r="AE85" s="74">
        <v>-816.32399999999996</v>
      </c>
      <c r="AF85" s="75">
        <v>-1632.6479999999999</v>
      </c>
      <c r="AG85" s="75">
        <v>-2448.9720000000002</v>
      </c>
      <c r="AH85" s="75">
        <v>-3265.2959999999998</v>
      </c>
      <c r="AI85" s="77">
        <v>-4081.62</v>
      </c>
      <c r="AJ85" s="71"/>
      <c r="AK85" s="75">
        <v>-3987.6289999999999</v>
      </c>
    </row>
    <row r="86" spans="1:37">
      <c r="A86" s="83" t="s">
        <v>249</v>
      </c>
      <c r="B86" t="s">
        <v>250</v>
      </c>
      <c r="C86" s="73">
        <v>45341</v>
      </c>
      <c r="D86" s="76" t="s">
        <v>274</v>
      </c>
      <c r="E86" s="76" t="s">
        <v>275</v>
      </c>
      <c r="F86" s="76" t="s">
        <v>276</v>
      </c>
      <c r="G86" s="80" t="s">
        <v>65</v>
      </c>
      <c r="H86" s="74" t="s">
        <v>66</v>
      </c>
      <c r="I86" s="74">
        <v>3</v>
      </c>
      <c r="J86" s="74">
        <v>0.504</v>
      </c>
      <c r="K86" s="74">
        <v>0</v>
      </c>
      <c r="L86" s="74">
        <v>0.504</v>
      </c>
      <c r="M86" s="74">
        <v>0.25600000000000001</v>
      </c>
      <c r="N86" s="74">
        <v>0</v>
      </c>
      <c r="O86" s="74">
        <v>0.25600000000000001</v>
      </c>
      <c r="P86" s="74">
        <v>0.153</v>
      </c>
      <c r="Q86" s="74">
        <v>0</v>
      </c>
      <c r="R86" s="74">
        <v>0.153</v>
      </c>
      <c r="S86" s="74">
        <v>0.10299999999999999</v>
      </c>
      <c r="T86" s="74">
        <v>0</v>
      </c>
      <c r="U86" s="74">
        <v>0.10299999999999999</v>
      </c>
      <c r="V86" s="74">
        <v>0</v>
      </c>
      <c r="W86" s="74">
        <v>0</v>
      </c>
      <c r="X86" s="74">
        <v>0</v>
      </c>
      <c r="Y86" s="74">
        <v>1.016</v>
      </c>
      <c r="Z86" s="74">
        <v>0</v>
      </c>
      <c r="AA86" s="76">
        <v>1.016</v>
      </c>
      <c r="AB86" s="74">
        <v>1</v>
      </c>
      <c r="AC86" s="74">
        <v>0</v>
      </c>
      <c r="AD86" s="71"/>
      <c r="AE86" s="74">
        <v>0</v>
      </c>
      <c r="AF86" s="74">
        <v>0</v>
      </c>
      <c r="AG86" s="74">
        <v>0</v>
      </c>
      <c r="AH86" s="74">
        <v>0</v>
      </c>
      <c r="AI86" s="76">
        <v>0</v>
      </c>
      <c r="AJ86" s="71"/>
      <c r="AK86" s="74">
        <v>0</v>
      </c>
    </row>
    <row r="87" spans="1:37">
      <c r="A87" s="83" t="s">
        <v>277</v>
      </c>
      <c r="B87" t="s">
        <v>278</v>
      </c>
      <c r="C87" s="73">
        <v>45331</v>
      </c>
      <c r="D87" s="76" t="s">
        <v>225</v>
      </c>
      <c r="E87" s="76" t="s">
        <v>279</v>
      </c>
      <c r="F87" s="76" t="s">
        <v>280</v>
      </c>
      <c r="G87" s="80" t="s">
        <v>65</v>
      </c>
      <c r="H87" s="74" t="s">
        <v>66</v>
      </c>
      <c r="I87" s="74">
        <v>3</v>
      </c>
      <c r="J87" s="74">
        <v>0.17399999999999999</v>
      </c>
      <c r="K87" s="74">
        <v>-4.2000000000000003E-2</v>
      </c>
      <c r="L87" s="74">
        <v>0.13200000000000001</v>
      </c>
      <c r="M87" s="74">
        <v>0.39400000000000002</v>
      </c>
      <c r="N87" s="74">
        <v>-9.7000000000000003E-2</v>
      </c>
      <c r="O87" s="74">
        <v>0.29699999999999999</v>
      </c>
      <c r="P87" s="74">
        <v>0.39400000000000002</v>
      </c>
      <c r="Q87" s="74">
        <v>-9.7000000000000003E-2</v>
      </c>
      <c r="R87" s="74">
        <v>0.29699999999999999</v>
      </c>
      <c r="S87" s="74">
        <v>0.41399999999999998</v>
      </c>
      <c r="T87" s="74">
        <v>-0.10100000000000001</v>
      </c>
      <c r="U87" s="74">
        <v>0.313</v>
      </c>
      <c r="V87" s="74">
        <v>0.34899999999999998</v>
      </c>
      <c r="W87" s="74">
        <v>-8.4000000000000005E-2</v>
      </c>
      <c r="X87" s="74">
        <v>0.26500000000000001</v>
      </c>
      <c r="Y87" s="74">
        <v>1.7250000000000001</v>
      </c>
      <c r="Z87" s="74">
        <v>-0.42099999999999999</v>
      </c>
      <c r="AA87" s="76">
        <v>1.304</v>
      </c>
      <c r="AB87" s="74">
        <v>100</v>
      </c>
      <c r="AC87" s="74">
        <v>0</v>
      </c>
      <c r="AD87" s="71"/>
      <c r="AE87" s="74">
        <v>-50</v>
      </c>
      <c r="AF87" s="74">
        <v>-165</v>
      </c>
      <c r="AG87" s="74">
        <v>-285</v>
      </c>
      <c r="AH87" s="74">
        <v>-400</v>
      </c>
      <c r="AI87" s="76">
        <v>-500</v>
      </c>
      <c r="AJ87" s="71"/>
      <c r="AK87" s="74">
        <v>-360</v>
      </c>
    </row>
    <row r="88" spans="1:37">
      <c r="A88" s="83" t="s">
        <v>277</v>
      </c>
      <c r="B88" t="s">
        <v>278</v>
      </c>
      <c r="C88" s="73">
        <v>45331</v>
      </c>
      <c r="D88" s="76" t="s">
        <v>228</v>
      </c>
      <c r="E88" s="76" t="s">
        <v>281</v>
      </c>
      <c r="F88" s="76" t="s">
        <v>282</v>
      </c>
      <c r="G88" s="80" t="s">
        <v>65</v>
      </c>
      <c r="H88" s="74" t="s">
        <v>66</v>
      </c>
      <c r="I88" s="74">
        <v>3</v>
      </c>
      <c r="J88" s="74">
        <v>6.6390000000000002</v>
      </c>
      <c r="K88" s="74">
        <v>-0.26500000000000001</v>
      </c>
      <c r="L88" s="74">
        <v>6.3739999999999997</v>
      </c>
      <c r="M88" s="74">
        <v>7.99</v>
      </c>
      <c r="N88" s="74">
        <v>-0.60499999999999998</v>
      </c>
      <c r="O88" s="74">
        <v>7.3849999999999998</v>
      </c>
      <c r="P88" s="74">
        <v>7.9859999999999998</v>
      </c>
      <c r="Q88" s="74">
        <v>-0.61399999999999999</v>
      </c>
      <c r="R88" s="74">
        <v>7.3719999999999999</v>
      </c>
      <c r="S88" s="74">
        <v>8.1479999999999997</v>
      </c>
      <c r="T88" s="74">
        <v>-0.64900000000000002</v>
      </c>
      <c r="U88" s="74">
        <v>7.4989999999999997</v>
      </c>
      <c r="V88" s="74">
        <v>7.7919999999999998</v>
      </c>
      <c r="W88" s="74">
        <v>-0.55600000000000005</v>
      </c>
      <c r="X88" s="74">
        <v>7.2359999999999998</v>
      </c>
      <c r="Y88" s="74">
        <v>38.555</v>
      </c>
      <c r="Z88" s="74">
        <v>-2.6890000000000001</v>
      </c>
      <c r="AA88" s="76">
        <v>35.866</v>
      </c>
      <c r="AB88" s="74">
        <v>100</v>
      </c>
      <c r="AC88" s="74">
        <v>0</v>
      </c>
      <c r="AD88" s="71"/>
      <c r="AE88" s="75">
        <v>-10045</v>
      </c>
      <c r="AF88" s="75">
        <v>-13831.5</v>
      </c>
      <c r="AG88" s="75">
        <v>-16453</v>
      </c>
      <c r="AH88" s="75">
        <v>-18157</v>
      </c>
      <c r="AI88" s="77">
        <v>-19372</v>
      </c>
      <c r="AJ88" s="71"/>
      <c r="AK88" s="75">
        <v>-16244</v>
      </c>
    </row>
    <row r="89" spans="1:37">
      <c r="A89" s="83" t="s">
        <v>283</v>
      </c>
      <c r="B89" t="s">
        <v>284</v>
      </c>
      <c r="C89" s="73">
        <v>45327</v>
      </c>
      <c r="D89" s="76" t="s">
        <v>225</v>
      </c>
      <c r="E89" s="76" t="s">
        <v>285</v>
      </c>
      <c r="F89" s="76" t="s">
        <v>286</v>
      </c>
      <c r="G89" s="80" t="s">
        <v>65</v>
      </c>
      <c r="H89" s="74" t="s">
        <v>66</v>
      </c>
      <c r="I89" s="74">
        <v>3</v>
      </c>
      <c r="J89" s="74">
        <v>1.079</v>
      </c>
      <c r="K89" s="74">
        <v>0</v>
      </c>
      <c r="L89" s="74">
        <v>1.079</v>
      </c>
      <c r="M89" s="74">
        <v>0</v>
      </c>
      <c r="N89" s="74">
        <v>-1.1830000000000001</v>
      </c>
      <c r="O89" s="74">
        <v>-1.1830000000000001</v>
      </c>
      <c r="P89" s="74">
        <v>0</v>
      </c>
      <c r="Q89" s="74">
        <v>-1.1890000000000001</v>
      </c>
      <c r="R89" s="74">
        <v>-1.1890000000000001</v>
      </c>
      <c r="S89" s="74">
        <v>0</v>
      </c>
      <c r="T89" s="74">
        <v>-1.1950000000000001</v>
      </c>
      <c r="U89" s="74">
        <v>-1.1950000000000001</v>
      </c>
      <c r="V89" s="74">
        <v>0</v>
      </c>
      <c r="W89" s="74">
        <v>-1.2010000000000001</v>
      </c>
      <c r="X89" s="74">
        <v>-1.2010000000000001</v>
      </c>
      <c r="Y89" s="74">
        <v>1.079</v>
      </c>
      <c r="Z89" s="74">
        <v>-4.7690000000000001</v>
      </c>
      <c r="AA89" s="76">
        <v>-3.69</v>
      </c>
      <c r="AB89" s="74"/>
      <c r="AC89" s="74"/>
      <c r="AD89" s="71"/>
      <c r="AE89" s="74"/>
      <c r="AF89" s="74">
        <v>-729.8</v>
      </c>
      <c r="AG89" s="74">
        <v>-729.8</v>
      </c>
      <c r="AH89" s="74">
        <v>-729.8</v>
      </c>
      <c r="AI89" s="76">
        <v>-729.8</v>
      </c>
      <c r="AJ89" s="71"/>
      <c r="AK89" s="74">
        <v>-660.8</v>
      </c>
    </row>
    <row r="90" spans="1:37">
      <c r="A90" s="83" t="s">
        <v>283</v>
      </c>
      <c r="B90" t="s">
        <v>284</v>
      </c>
      <c r="C90" s="73">
        <v>45327</v>
      </c>
      <c r="D90" s="76" t="s">
        <v>228</v>
      </c>
      <c r="E90" s="76" t="s">
        <v>287</v>
      </c>
      <c r="F90" s="76" t="s">
        <v>288</v>
      </c>
      <c r="G90" s="80" t="s">
        <v>65</v>
      </c>
      <c r="H90" s="74" t="s">
        <v>66</v>
      </c>
      <c r="I90" s="74">
        <v>3</v>
      </c>
      <c r="J90" s="74">
        <v>0</v>
      </c>
      <c r="K90" s="74">
        <v>0</v>
      </c>
      <c r="L90" s="74">
        <v>0</v>
      </c>
      <c r="M90" s="74">
        <v>0</v>
      </c>
      <c r="N90" s="74">
        <v>0</v>
      </c>
      <c r="O90" s="74">
        <v>0</v>
      </c>
      <c r="P90" s="74">
        <v>0.50600000000000001</v>
      </c>
      <c r="Q90" s="74">
        <v>0.108</v>
      </c>
      <c r="R90" s="74">
        <v>0.61399999999999999</v>
      </c>
      <c r="S90" s="74">
        <v>0</v>
      </c>
      <c r="T90" s="74">
        <v>0.11899999999999999</v>
      </c>
      <c r="U90" s="74">
        <v>0.11899999999999999</v>
      </c>
      <c r="V90" s="74">
        <v>0</v>
      </c>
      <c r="W90" s="74">
        <v>0.11899999999999999</v>
      </c>
      <c r="X90" s="74">
        <v>0.11899999999999999</v>
      </c>
      <c r="Y90" s="74">
        <v>0.50600000000000001</v>
      </c>
      <c r="Z90" s="74">
        <v>0.34599999999999997</v>
      </c>
      <c r="AA90" s="76">
        <v>0.85199999999999998</v>
      </c>
      <c r="AB90" s="74"/>
      <c r="AC90" s="74"/>
      <c r="AD90" s="71"/>
      <c r="AE90" s="74"/>
      <c r="AF90" s="74"/>
      <c r="AG90" s="74">
        <v>-652.74</v>
      </c>
      <c r="AH90" s="75">
        <v>-1305.5</v>
      </c>
      <c r="AI90" s="77">
        <v>-1978</v>
      </c>
      <c r="AJ90" s="71"/>
      <c r="AK90" s="75">
        <v>-1976.8710000000001</v>
      </c>
    </row>
    <row r="91" spans="1:37">
      <c r="A91" s="83" t="s">
        <v>283</v>
      </c>
      <c r="B91" t="s">
        <v>284</v>
      </c>
      <c r="C91" s="73">
        <v>45327</v>
      </c>
      <c r="D91" s="76" t="s">
        <v>230</v>
      </c>
      <c r="E91" s="76" t="s">
        <v>289</v>
      </c>
      <c r="F91" s="76" t="s">
        <v>290</v>
      </c>
      <c r="G91" s="80" t="s">
        <v>65</v>
      </c>
      <c r="H91" s="74" t="s">
        <v>66</v>
      </c>
      <c r="I91" s="74">
        <v>3</v>
      </c>
      <c r="J91" s="74">
        <v>0.627</v>
      </c>
      <c r="K91" s="74">
        <v>0.11700000000000001</v>
      </c>
      <c r="L91" s="74">
        <v>0.74399999999999999</v>
      </c>
      <c r="M91" s="74">
        <v>0</v>
      </c>
      <c r="N91" s="74">
        <v>0.11799999999999999</v>
      </c>
      <c r="O91" s="74">
        <v>0.11799999999999999</v>
      </c>
      <c r="P91" s="74">
        <v>0.20399999999999999</v>
      </c>
      <c r="Q91" s="74">
        <v>9.4E-2</v>
      </c>
      <c r="R91" s="74">
        <v>0.29799999999999999</v>
      </c>
      <c r="S91" s="74">
        <v>0</v>
      </c>
      <c r="T91" s="74">
        <v>0.105</v>
      </c>
      <c r="U91" s="74">
        <v>0.105</v>
      </c>
      <c r="V91" s="74">
        <v>0</v>
      </c>
      <c r="W91" s="74">
        <v>0.105</v>
      </c>
      <c r="X91" s="74">
        <v>0.105</v>
      </c>
      <c r="Y91" s="74">
        <v>0.83099999999999996</v>
      </c>
      <c r="Z91" s="74">
        <v>0.53800000000000003</v>
      </c>
      <c r="AA91" s="76">
        <v>1.37</v>
      </c>
      <c r="AB91" s="74"/>
      <c r="AC91" s="74"/>
      <c r="AD91" s="71"/>
      <c r="AE91" s="74"/>
      <c r="AF91" s="74"/>
      <c r="AG91" s="74">
        <v>-294.49200000000002</v>
      </c>
      <c r="AH91" s="74">
        <v>-589</v>
      </c>
      <c r="AI91" s="76">
        <v>-892.4</v>
      </c>
      <c r="AJ91" s="71"/>
      <c r="AK91" s="74">
        <v>-890.529</v>
      </c>
    </row>
    <row r="92" spans="1:37">
      <c r="A92" s="83" t="s">
        <v>283</v>
      </c>
      <c r="B92" t="s">
        <v>284</v>
      </c>
      <c r="C92" s="73">
        <v>45327</v>
      </c>
      <c r="D92" s="76" t="s">
        <v>232</v>
      </c>
      <c r="E92" s="82" t="s">
        <v>291</v>
      </c>
      <c r="F92" s="82" t="s">
        <v>292</v>
      </c>
      <c r="G92" s="81" t="s">
        <v>65</v>
      </c>
      <c r="H92" s="74" t="s">
        <v>66</v>
      </c>
      <c r="I92" s="74">
        <v>3</v>
      </c>
      <c r="J92" s="79">
        <v>0.92</v>
      </c>
      <c r="K92" s="79">
        <v>1E-3</v>
      </c>
      <c r="L92" s="74">
        <v>0.92100000000000004</v>
      </c>
      <c r="M92" s="79">
        <v>1.48</v>
      </c>
      <c r="N92" s="79">
        <v>1E-3</v>
      </c>
      <c r="O92" s="74">
        <v>1.4810000000000001</v>
      </c>
      <c r="P92" s="79">
        <v>1.859</v>
      </c>
      <c r="Q92" s="79">
        <v>7.0000000000000001E-3</v>
      </c>
      <c r="R92" s="74">
        <v>1.8660000000000001</v>
      </c>
      <c r="S92" s="79">
        <v>1.8680000000000001</v>
      </c>
      <c r="T92" s="79">
        <v>1.0999999999999999E-2</v>
      </c>
      <c r="U92" s="74">
        <v>1.879</v>
      </c>
      <c r="V92" s="79">
        <v>0.96399999999999997</v>
      </c>
      <c r="W92" s="79">
        <v>1.7999999999999999E-2</v>
      </c>
      <c r="X92" s="74">
        <v>0.98299999999999998</v>
      </c>
      <c r="Y92" s="74">
        <v>7.0919999999999996</v>
      </c>
      <c r="Z92" s="74">
        <v>3.7999999999999999E-2</v>
      </c>
      <c r="AA92" s="76">
        <v>7.1310000000000002</v>
      </c>
      <c r="AB92" s="74"/>
      <c r="AC92" s="74"/>
      <c r="AD92" s="71"/>
      <c r="AE92" s="74"/>
      <c r="AF92" s="74"/>
      <c r="AG92" s="74"/>
      <c r="AH92" s="74"/>
      <c r="AI92" s="76"/>
      <c r="AJ92" s="71"/>
      <c r="AK92" s="75">
        <v>3882.9</v>
      </c>
    </row>
    <row r="93" spans="1:37">
      <c r="A93" s="83" t="s">
        <v>283</v>
      </c>
      <c r="B93" t="s">
        <v>284</v>
      </c>
      <c r="C93" s="73">
        <v>45327</v>
      </c>
      <c r="D93" s="76" t="s">
        <v>234</v>
      </c>
      <c r="E93" s="76" t="s">
        <v>293</v>
      </c>
      <c r="F93" s="76" t="s">
        <v>294</v>
      </c>
      <c r="G93" s="80" t="s">
        <v>156</v>
      </c>
      <c r="H93" s="74" t="s">
        <v>66</v>
      </c>
      <c r="I93" s="74">
        <v>3</v>
      </c>
      <c r="J93" s="74"/>
      <c r="K93" s="74"/>
      <c r="L93" s="74">
        <v>0</v>
      </c>
      <c r="M93" s="74"/>
      <c r="N93" s="74"/>
      <c r="O93" s="74">
        <v>0</v>
      </c>
      <c r="P93" s="74"/>
      <c r="Q93" s="74"/>
      <c r="R93" s="74">
        <v>0</v>
      </c>
      <c r="S93" s="74"/>
      <c r="T93" s="74"/>
      <c r="U93" s="74">
        <v>0</v>
      </c>
      <c r="V93" s="74">
        <v>3.9</v>
      </c>
      <c r="W93" s="74"/>
      <c r="X93" s="74">
        <v>3.9</v>
      </c>
      <c r="Y93" s="74">
        <v>3.9</v>
      </c>
      <c r="Z93" s="74">
        <v>0</v>
      </c>
      <c r="AA93" s="76">
        <v>3.9</v>
      </c>
      <c r="AB93" s="74"/>
      <c r="AC93" s="74"/>
      <c r="AD93" s="71"/>
      <c r="AE93" s="74"/>
      <c r="AF93" s="74"/>
      <c r="AG93" s="75">
        <v>-1752</v>
      </c>
      <c r="AH93" s="75">
        <v>-3504</v>
      </c>
      <c r="AI93" s="77">
        <v>-5256</v>
      </c>
      <c r="AJ93" s="71"/>
      <c r="AK93" s="74"/>
    </row>
    <row r="94" spans="1:37">
      <c r="A94" s="83" t="s">
        <v>283</v>
      </c>
      <c r="B94" t="s">
        <v>284</v>
      </c>
      <c r="C94" s="73">
        <v>45327</v>
      </c>
      <c r="D94" s="76" t="s">
        <v>236</v>
      </c>
      <c r="E94" s="76" t="s">
        <v>295</v>
      </c>
      <c r="F94" s="76" t="s">
        <v>296</v>
      </c>
      <c r="G94" s="80" t="s">
        <v>156</v>
      </c>
      <c r="H94" s="74" t="s">
        <v>66</v>
      </c>
      <c r="I94" s="74">
        <v>3</v>
      </c>
      <c r="J94" s="74"/>
      <c r="K94" s="74"/>
      <c r="L94" s="74">
        <v>0</v>
      </c>
      <c r="M94" s="74"/>
      <c r="N94" s="74"/>
      <c r="O94" s="74">
        <v>0</v>
      </c>
      <c r="P94" s="74"/>
      <c r="Q94" s="74"/>
      <c r="R94" s="74">
        <v>0</v>
      </c>
      <c r="S94" s="74">
        <v>2.5</v>
      </c>
      <c r="T94" s="74">
        <v>-7.2999999999999995E-2</v>
      </c>
      <c r="U94" s="74">
        <v>2.427</v>
      </c>
      <c r="V94" s="74"/>
      <c r="W94" s="74">
        <v>-0.14599999999999999</v>
      </c>
      <c r="X94" s="74">
        <v>-0.14599999999999999</v>
      </c>
      <c r="Y94" s="74">
        <v>2.5</v>
      </c>
      <c r="Z94" s="74">
        <v>-0.219</v>
      </c>
      <c r="AA94" s="76">
        <v>2.2810000000000001</v>
      </c>
      <c r="AB94" s="74"/>
      <c r="AC94" s="74"/>
      <c r="AD94" s="71"/>
      <c r="AE94" s="74"/>
      <c r="AF94" s="74"/>
      <c r="AG94" s="75">
        <v>-1213.3499999999999</v>
      </c>
      <c r="AH94" s="75">
        <v>-2426.6999999999998</v>
      </c>
      <c r="AI94" s="77">
        <v>-3640.05</v>
      </c>
      <c r="AJ94" s="71"/>
      <c r="AK94" s="74"/>
    </row>
    <row r="95" spans="1:37">
      <c r="A95" s="83" t="s">
        <v>297</v>
      </c>
      <c r="B95" t="s">
        <v>298</v>
      </c>
      <c r="C95" s="73">
        <v>45316</v>
      </c>
      <c r="D95" s="76" t="s">
        <v>299</v>
      </c>
      <c r="E95" s="76" t="s">
        <v>300</v>
      </c>
      <c r="F95" s="76" t="s">
        <v>301</v>
      </c>
      <c r="G95" s="80" t="s">
        <v>65</v>
      </c>
      <c r="H95" s="74" t="s">
        <v>66</v>
      </c>
      <c r="I95" s="74">
        <v>3</v>
      </c>
      <c r="J95" s="103">
        <v>3.883</v>
      </c>
      <c r="K95" s="74">
        <v>0</v>
      </c>
      <c r="L95" s="74">
        <v>3.883</v>
      </c>
      <c r="M95" s="103">
        <v>4.7770000000000001</v>
      </c>
      <c r="N95" s="103">
        <v>-0.42</v>
      </c>
      <c r="O95" s="103">
        <v>4.3570000000000002</v>
      </c>
      <c r="P95" s="103">
        <v>4.3079999999999998</v>
      </c>
      <c r="Q95" s="103">
        <v>-1.2769999999999999</v>
      </c>
      <c r="R95" s="103">
        <v>3.0310000000000001</v>
      </c>
      <c r="S95" s="103">
        <v>2.431</v>
      </c>
      <c r="T95" s="103">
        <v>-2.1339999999999999</v>
      </c>
      <c r="U95" s="103">
        <v>0.29699999999999999</v>
      </c>
      <c r="V95" s="103">
        <v>1.6579999999999999</v>
      </c>
      <c r="W95" s="103">
        <v>-2.4289999999999998</v>
      </c>
      <c r="X95" s="74">
        <v>-0.77100000000000002</v>
      </c>
      <c r="Y95" s="74">
        <v>17.056000000000001</v>
      </c>
      <c r="Z95" s="74">
        <v>-6.26</v>
      </c>
      <c r="AA95" s="76">
        <v>10.795999999999999</v>
      </c>
      <c r="AB95" s="74">
        <v>100</v>
      </c>
      <c r="AC95" s="74">
        <v>0</v>
      </c>
      <c r="AD95" s="71"/>
      <c r="AE95" s="74">
        <v>0</v>
      </c>
      <c r="AF95" s="74">
        <v>-1000</v>
      </c>
      <c r="AG95" s="74">
        <v>-2000</v>
      </c>
      <c r="AH95" s="74">
        <v>-3000</v>
      </c>
      <c r="AI95" s="76">
        <v>-3500</v>
      </c>
      <c r="AJ95" s="71"/>
      <c r="AK95" s="74">
        <v>-3000</v>
      </c>
    </row>
    <row r="96" spans="1:37">
      <c r="A96" s="83" t="s">
        <v>297</v>
      </c>
      <c r="B96" t="s">
        <v>298</v>
      </c>
      <c r="C96" s="73">
        <v>45316</v>
      </c>
      <c r="D96" s="76" t="s">
        <v>302</v>
      </c>
      <c r="E96" s="76" t="s">
        <v>303</v>
      </c>
      <c r="F96" s="76" t="s">
        <v>304</v>
      </c>
      <c r="G96" s="80" t="s">
        <v>65</v>
      </c>
      <c r="H96" s="74" t="s">
        <v>66</v>
      </c>
      <c r="I96" s="74">
        <v>3</v>
      </c>
      <c r="J96" s="103">
        <v>8.3840000000000003</v>
      </c>
      <c r="K96" s="74">
        <v>0</v>
      </c>
      <c r="L96" s="74">
        <v>8.3840000000000003</v>
      </c>
      <c r="M96" s="103">
        <v>8.6110000000000007</v>
      </c>
      <c r="N96" s="103">
        <v>3.6999999999999998E-2</v>
      </c>
      <c r="O96" s="103">
        <v>8.6479999999999997</v>
      </c>
      <c r="P96" s="103">
        <v>1.452</v>
      </c>
      <c r="Q96" s="103">
        <v>-0.248</v>
      </c>
      <c r="R96" s="103">
        <v>1.204</v>
      </c>
      <c r="S96" s="103">
        <v>0</v>
      </c>
      <c r="T96" s="103">
        <v>0.57199999999999995</v>
      </c>
      <c r="U96" s="103">
        <v>0.57199999999999995</v>
      </c>
      <c r="V96" s="103">
        <v>0</v>
      </c>
      <c r="W96" s="103">
        <v>0.57199999999999995</v>
      </c>
      <c r="X96" s="74">
        <v>0.57199999999999995</v>
      </c>
      <c r="Y96" s="74">
        <v>18.446999999999999</v>
      </c>
      <c r="Z96" s="74">
        <v>0.93300000000000005</v>
      </c>
      <c r="AA96" s="76">
        <v>19.38</v>
      </c>
      <c r="AB96" s="74">
        <v>0</v>
      </c>
      <c r="AC96" s="74">
        <v>100</v>
      </c>
      <c r="AD96" s="71"/>
      <c r="AE96" s="74">
        <v>0</v>
      </c>
      <c r="AF96" s="74">
        <v>-6000</v>
      </c>
      <c r="AG96" s="74">
        <v>-14000</v>
      </c>
      <c r="AH96" s="74">
        <v>-17000</v>
      </c>
      <c r="AI96" s="76">
        <v>-18322</v>
      </c>
      <c r="AJ96" s="71"/>
      <c r="AK96" s="74">
        <v>-18182.55</v>
      </c>
    </row>
    <row r="97" spans="1:37">
      <c r="A97" s="83" t="s">
        <v>297</v>
      </c>
      <c r="B97" t="s">
        <v>298</v>
      </c>
      <c r="C97" s="73">
        <v>45316</v>
      </c>
      <c r="D97" s="76" t="s">
        <v>305</v>
      </c>
      <c r="E97" s="76" t="s">
        <v>306</v>
      </c>
      <c r="F97" s="76" t="s">
        <v>307</v>
      </c>
      <c r="G97" s="80" t="s">
        <v>65</v>
      </c>
      <c r="H97" s="74" t="s">
        <v>66</v>
      </c>
      <c r="I97" s="74">
        <v>3</v>
      </c>
      <c r="J97" s="103">
        <v>5.423</v>
      </c>
      <c r="K97" s="74">
        <v>0</v>
      </c>
      <c r="L97" s="74">
        <v>5.423</v>
      </c>
      <c r="M97" s="103">
        <v>3.1150000000000002</v>
      </c>
      <c r="N97" s="103">
        <v>0.57699999999999996</v>
      </c>
      <c r="O97" s="103">
        <v>3.6920000000000002</v>
      </c>
      <c r="P97" s="103">
        <v>0</v>
      </c>
      <c r="Q97" s="103">
        <v>1.153</v>
      </c>
      <c r="R97" s="103">
        <v>1.153</v>
      </c>
      <c r="S97" s="103">
        <v>0</v>
      </c>
      <c r="T97" s="103">
        <v>1.153</v>
      </c>
      <c r="U97" s="103">
        <v>1.153</v>
      </c>
      <c r="V97" s="103">
        <v>0</v>
      </c>
      <c r="W97" s="103">
        <v>1.153</v>
      </c>
      <c r="X97" s="74">
        <v>1.153</v>
      </c>
      <c r="Y97" s="74">
        <v>8.5380000000000003</v>
      </c>
      <c r="Z97" s="74">
        <v>4.0359999999999996</v>
      </c>
      <c r="AA97" s="76">
        <v>12.574</v>
      </c>
      <c r="AB97" s="74">
        <v>100</v>
      </c>
      <c r="AC97" s="74">
        <v>0</v>
      </c>
      <c r="AD97" s="71"/>
      <c r="AE97" s="74">
        <v>0</v>
      </c>
      <c r="AF97" s="74">
        <v>-2500</v>
      </c>
      <c r="AG97" s="74">
        <v>-4500</v>
      </c>
      <c r="AH97" s="74">
        <v>-5418</v>
      </c>
      <c r="AI97" s="76">
        <v>-5418</v>
      </c>
      <c r="AJ97" s="71"/>
      <c r="AK97" s="74">
        <v>-5371.05</v>
      </c>
    </row>
  </sheetData>
  <mergeCells count="16">
    <mergeCell ref="A4:A6"/>
    <mergeCell ref="B4:B6"/>
    <mergeCell ref="C4:C6"/>
    <mergeCell ref="I4:I6"/>
    <mergeCell ref="AM4:AM6"/>
    <mergeCell ref="J6:L6"/>
    <mergeCell ref="M6:O6"/>
    <mergeCell ref="P6:R6"/>
    <mergeCell ref="S6:U6"/>
    <mergeCell ref="V6:X6"/>
    <mergeCell ref="Y6:AC6"/>
    <mergeCell ref="D4:D6"/>
    <mergeCell ref="E4:E6"/>
    <mergeCell ref="F4:F6"/>
    <mergeCell ref="G4:G6"/>
    <mergeCell ref="H4:H6"/>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7B651B-3B89-4BC0-A6EF-8D1D2B249F0A}">
  <sheetPr>
    <tabColor rgb="FFFFDB8E"/>
  </sheetPr>
  <dimension ref="A1:S96"/>
  <sheetViews>
    <sheetView zoomScale="80" zoomScaleNormal="80" workbookViewId="0"/>
  </sheetViews>
  <sheetFormatPr defaultRowHeight="12.75"/>
  <cols>
    <col min="3" max="3" width="10.5703125" customWidth="1"/>
    <col min="4" max="4" width="13.5703125" customWidth="1"/>
    <col min="5" max="5" width="49.5703125" customWidth="1"/>
    <col min="6" max="6" width="18.5703125" style="4" customWidth="1"/>
    <col min="7" max="12" width="32" customWidth="1"/>
    <col min="13" max="17" width="32" style="17" customWidth="1"/>
    <col min="18" max="18" width="32" customWidth="1"/>
  </cols>
  <sheetData>
    <row r="1" spans="1:19" s="2" customFormat="1" ht="30.75">
      <c r="A1" s="1" t="e">
        <f ca="1" xml:space="preserve"> RIGHT(CELL("filename", $A$1), LEN(CELL("filename", $A$1)) - SEARCH("]", CELL("filename", $A$1)))</f>
        <v>#VALUE!</v>
      </c>
      <c r="B1" s="1"/>
      <c r="C1" s="1"/>
      <c r="D1" s="1"/>
      <c r="E1" s="1"/>
      <c r="F1" s="1"/>
      <c r="G1" s="1"/>
      <c r="H1" s="1"/>
      <c r="I1" s="1"/>
      <c r="J1" s="1"/>
      <c r="K1" s="1"/>
    </row>
    <row r="4" spans="1:19" ht="25.5">
      <c r="B4" s="92"/>
      <c r="C4" s="93" t="s">
        <v>34</v>
      </c>
      <c r="D4" s="93" t="s">
        <v>37</v>
      </c>
      <c r="E4" s="93" t="s">
        <v>38</v>
      </c>
      <c r="F4" s="93" t="s">
        <v>40</v>
      </c>
      <c r="G4" s="92" t="s">
        <v>308</v>
      </c>
      <c r="H4" s="92" t="s">
        <v>309</v>
      </c>
      <c r="I4" s="92" t="s">
        <v>310</v>
      </c>
      <c r="J4" s="92" t="s">
        <v>311</v>
      </c>
      <c r="K4" s="92" t="s">
        <v>312</v>
      </c>
      <c r="L4" s="93" t="s">
        <v>313</v>
      </c>
      <c r="M4" s="94" t="s">
        <v>314</v>
      </c>
      <c r="N4" s="94" t="s">
        <v>315</v>
      </c>
      <c r="O4" s="94" t="s">
        <v>316</v>
      </c>
      <c r="P4" s="94" t="s">
        <v>317</v>
      </c>
      <c r="Q4" s="94" t="s">
        <v>318</v>
      </c>
      <c r="R4" s="93" t="s">
        <v>319</v>
      </c>
      <c r="S4" s="87"/>
    </row>
    <row r="5" spans="1:19">
      <c r="B5" s="84">
        <v>1</v>
      </c>
      <c r="C5" s="84" t="str">
        <f>'BPT input'!A7</f>
        <v>ANH</v>
      </c>
      <c r="D5" s="84" t="str">
        <f>'BPT input'!D7</f>
        <v>CWW22.1</v>
      </c>
      <c r="E5" s="84" t="str">
        <f>'BPT input'!E7</f>
        <v>Cotton Valley STC - Centrate quality</v>
      </c>
      <c r="F5" s="85" t="str" cm="1">
        <f t="array" ref="F5">_xlfn.IFS('BPT input'!G7="Selected", 'BPT input'!G7, 'BPT input'!G7="Feasible",'BPT input'!G7, 'BPT input'!G7="Select from Dropdown", "Selected")</f>
        <v>Selected</v>
      </c>
      <c r="G5" s="16">
        <f>'BPT input'!L7</f>
        <v>0</v>
      </c>
      <c r="H5" s="16">
        <f>'BPT input'!O7</f>
        <v>0.48099999999999998</v>
      </c>
      <c r="I5" s="16">
        <f>'BPT input'!R7</f>
        <v>3.4319999999999999</v>
      </c>
      <c r="J5" s="16">
        <f>'BPT input'!U7</f>
        <v>6.0350000000000001</v>
      </c>
      <c r="K5" s="16">
        <f>'BPT input'!X7</f>
        <v>4.6189999999999998</v>
      </c>
      <c r="L5" s="84">
        <f>'BPT input'!AA7</f>
        <v>14.567</v>
      </c>
      <c r="M5" s="16">
        <f>'BPT input'!AE7</f>
        <v>0</v>
      </c>
      <c r="N5" s="16">
        <f>'BPT input'!AF7</f>
        <v>0</v>
      </c>
      <c r="O5" s="16">
        <f>'BPT input'!AG7</f>
        <v>0</v>
      </c>
      <c r="P5" s="16">
        <f>'BPT input'!AH7</f>
        <v>0</v>
      </c>
      <c r="Q5" s="16">
        <f>'BPT input'!AI7</f>
        <v>-191.59200000000001</v>
      </c>
      <c r="R5" s="86">
        <f>'BPT input'!AI7</f>
        <v>-191.59200000000001</v>
      </c>
    </row>
    <row r="6" spans="1:19">
      <c r="B6" s="84">
        <v>2</v>
      </c>
      <c r="C6" s="84" t="str">
        <f>'BPT input'!A8</f>
        <v>ANH</v>
      </c>
      <c r="D6" s="84" t="str">
        <f>'BPT input'!D8</f>
        <v>CWW22.2</v>
      </c>
      <c r="E6" s="84" t="str">
        <f>'BPT input'!E8</f>
        <v>Cotton Valley STC gas to grid</v>
      </c>
      <c r="F6" s="85" t="str" cm="1">
        <f t="array" ref="F6">_xlfn.IFS('BPT input'!G8="Selected", 'BPT input'!G8, 'BPT input'!G8="Feasible",'BPT input'!G8, 'BPT input'!G8="Select from Dropdown", "Selected")</f>
        <v>Selected</v>
      </c>
      <c r="G6" s="16">
        <f>'BPT input'!L8</f>
        <v>2.254</v>
      </c>
      <c r="H6" s="16">
        <f>'BPT input'!O8</f>
        <v>5.5209999999999999</v>
      </c>
      <c r="I6" s="16">
        <f>'BPT input'!R8</f>
        <v>0.51100000000000001</v>
      </c>
      <c r="J6" s="16">
        <f>'BPT input'!U8</f>
        <v>0.51100000000000001</v>
      </c>
      <c r="K6" s="16">
        <f>'BPT input'!X8</f>
        <v>0.51100000000000001</v>
      </c>
      <c r="L6" s="84">
        <f>'BPT input'!AA8</f>
        <v>9.3089999999999993</v>
      </c>
      <c r="M6" s="16">
        <f>'BPT input'!AE8</f>
        <v>0</v>
      </c>
      <c r="N6" s="16">
        <f>'BPT input'!AF8</f>
        <v>-854.65</v>
      </c>
      <c r="O6" s="16">
        <f>'BPT input'!AG8</f>
        <v>-2563.96</v>
      </c>
      <c r="P6" s="16">
        <f>'BPT input'!AH8</f>
        <v>-4273.25</v>
      </c>
      <c r="Q6" s="16">
        <f>'BPT input'!AI8</f>
        <v>-5982.55</v>
      </c>
      <c r="R6" s="86">
        <f>'BPT input'!AI8</f>
        <v>-5982.55</v>
      </c>
    </row>
    <row r="7" spans="1:19">
      <c r="B7" s="84">
        <v>3</v>
      </c>
      <c r="C7" s="84" t="str">
        <f>'BPT input'!A9</f>
        <v>ANH</v>
      </c>
      <c r="D7" s="84" t="str">
        <f>'BPT input'!D9</f>
        <v>CWW22.3</v>
      </c>
      <c r="E7" s="84" t="str">
        <f>'BPT input'!E9</f>
        <v>Great Billing STC gas to grid</v>
      </c>
      <c r="F7" s="85" t="str" cm="1">
        <f t="array" ref="F7">_xlfn.IFS('BPT input'!G9="Selected", 'BPT input'!G9, 'BPT input'!G9="Feasible",'BPT input'!G9, 'BPT input'!G9="Select from Dropdown", "Selected")</f>
        <v>Selected</v>
      </c>
      <c r="G7" s="16">
        <f>'BPT input'!L9</f>
        <v>1.621</v>
      </c>
      <c r="H7" s="16">
        <f>'BPT input'!O9</f>
        <v>4.0190000000000001</v>
      </c>
      <c r="I7" s="16">
        <f>'BPT input'!R9</f>
        <v>0.46100000000000002</v>
      </c>
      <c r="J7" s="16">
        <f>'BPT input'!U9</f>
        <v>0.46100000000000002</v>
      </c>
      <c r="K7" s="16">
        <f>'BPT input'!X9</f>
        <v>0.46100000000000002</v>
      </c>
      <c r="L7" s="84">
        <f>'BPT input'!AA9</f>
        <v>7.0229999999999997</v>
      </c>
      <c r="M7" s="16">
        <f>'BPT input'!AE9</f>
        <v>0</v>
      </c>
      <c r="N7" s="16">
        <f>'BPT input'!AF9</f>
        <v>-3298.64</v>
      </c>
      <c r="O7" s="16">
        <f>'BPT input'!AG9</f>
        <v>-9895.91</v>
      </c>
      <c r="P7" s="16">
        <f>'BPT input'!AH9</f>
        <v>-16493.18</v>
      </c>
      <c r="Q7" s="16">
        <f>'BPT input'!AI9</f>
        <v>-23090.45</v>
      </c>
      <c r="R7" s="86">
        <f>'BPT input'!AI9</f>
        <v>-23090.45</v>
      </c>
    </row>
    <row r="8" spans="1:19">
      <c r="B8" s="84">
        <v>4</v>
      </c>
      <c r="C8" s="84" t="str">
        <f>'BPT input'!A10</f>
        <v>ANH</v>
      </c>
      <c r="D8" s="84" t="str">
        <f>'BPT input'!D10</f>
        <v>CWW22.4</v>
      </c>
      <c r="E8" s="84" t="str">
        <f>'BPT input'!E10</f>
        <v>Cotton Valley STC Fugitive emissions CH4</v>
      </c>
      <c r="F8" s="85" t="str" cm="1">
        <f t="array" ref="F8">_xlfn.IFS('BPT input'!G10="Selected", 'BPT input'!G10, 'BPT input'!G10="Feasible",'BPT input'!G10, 'BPT input'!G10="Select from Dropdown", "Selected")</f>
        <v>Selected</v>
      </c>
      <c r="G8" s="16">
        <f>'BPT input'!L10</f>
        <v>0.50800000000000001</v>
      </c>
      <c r="H8" s="16">
        <f>'BPT input'!O10</f>
        <v>3.05</v>
      </c>
      <c r="I8" s="16">
        <f>'BPT input'!R10</f>
        <v>1.522</v>
      </c>
      <c r="J8" s="16">
        <f>'BPT input'!U10</f>
        <v>-6.0000000000000001E-3</v>
      </c>
      <c r="K8" s="16">
        <f>'BPT input'!X10</f>
        <v>-6.0000000000000001E-3</v>
      </c>
      <c r="L8" s="84">
        <f>'BPT input'!AA10</f>
        <v>5.069</v>
      </c>
      <c r="M8" s="16">
        <f>'BPT input'!AE10</f>
        <v>0</v>
      </c>
      <c r="N8" s="16">
        <f>'BPT input'!AF10</f>
        <v>0</v>
      </c>
      <c r="O8" s="16">
        <f>'BPT input'!AG10</f>
        <v>-787.63699999999994</v>
      </c>
      <c r="P8" s="16">
        <f>'BPT input'!AH10</f>
        <v>-2362.91</v>
      </c>
      <c r="Q8" s="16">
        <f>'BPT input'!AI10</f>
        <v>-3988.18</v>
      </c>
      <c r="R8" s="86">
        <f>'BPT input'!AI10</f>
        <v>-3988.18</v>
      </c>
    </row>
    <row r="9" spans="1:19">
      <c r="B9" s="84">
        <v>5</v>
      </c>
      <c r="C9" s="84" t="str">
        <f>'BPT input'!A11</f>
        <v>ANH</v>
      </c>
      <c r="D9" s="84" t="str">
        <f>'BPT input'!D11</f>
        <v>CWW22.5</v>
      </c>
      <c r="E9" s="84" t="str">
        <f>'BPT input'!E11</f>
        <v>Whitlingham STC Gas to Grid (AMP8)</v>
      </c>
      <c r="F9" s="85" t="str" cm="1">
        <f t="array" ref="F9">_xlfn.IFS('BPT input'!G11="Selected", 'BPT input'!G11, 'BPT input'!G11="Feasible",'BPT input'!G11, 'BPT input'!G11="Select from Dropdown", "Selected")</f>
        <v>Selected</v>
      </c>
      <c r="G9" s="16">
        <f>'BPT input'!L11</f>
        <v>2.83</v>
      </c>
      <c r="H9" s="16">
        <f>'BPT input'!O11</f>
        <v>6.8129999999999997</v>
      </c>
      <c r="I9" s="16">
        <f>'BPT input'!R11</f>
        <v>0.40899999999999997</v>
      </c>
      <c r="J9" s="16">
        <f>'BPT input'!U11</f>
        <v>0.40899999999999997</v>
      </c>
      <c r="K9" s="16">
        <f>'BPT input'!X11</f>
        <v>0.40899999999999997</v>
      </c>
      <c r="L9" s="84">
        <f>'BPT input'!AA11</f>
        <v>10.869</v>
      </c>
      <c r="M9" s="16">
        <f>'BPT input'!AE11</f>
        <v>0</v>
      </c>
      <c r="N9" s="16">
        <f>'BPT input'!AF11</f>
        <v>-1201.18</v>
      </c>
      <c r="O9" s="16">
        <f>'BPT input'!AG11</f>
        <v>-3603.54</v>
      </c>
      <c r="P9" s="16">
        <f>'BPT input'!AH11</f>
        <v>-6005.9</v>
      </c>
      <c r="Q9" s="16">
        <f>'BPT input'!AI11</f>
        <v>-8408.26</v>
      </c>
      <c r="R9" s="86">
        <f>'BPT input'!AI11</f>
        <v>-8408.26</v>
      </c>
    </row>
    <row r="10" spans="1:19">
      <c r="B10" s="84">
        <v>6</v>
      </c>
      <c r="C10" s="84" t="str">
        <f>'BPT input'!A12</f>
        <v>ANH</v>
      </c>
      <c r="D10" s="84" t="str">
        <f>'BPT input'!D12</f>
        <v>CWW22.6</v>
      </c>
      <c r="E10" s="84" t="str">
        <f>'BPT input'!E12</f>
        <v>Great Billing STC Fugitive emissions CH4</v>
      </c>
      <c r="F10" s="85" t="str" cm="1">
        <f t="array" ref="F10">_xlfn.IFS('BPT input'!G12="Selected", 'BPT input'!G12, 'BPT input'!G12="Feasible",'BPT input'!G12, 'BPT input'!G12="Select from Dropdown", "Selected")</f>
        <v>Selected</v>
      </c>
      <c r="G10" s="16">
        <f>'BPT input'!L12</f>
        <v>0.36599999999999999</v>
      </c>
      <c r="H10" s="16">
        <f>'BPT input'!O12</f>
        <v>2.194</v>
      </c>
      <c r="I10" s="16">
        <f>'BPT input'!R12</f>
        <v>0.94899999999999995</v>
      </c>
      <c r="J10" s="16">
        <f>'BPT input'!U12</f>
        <v>-0.29699999999999999</v>
      </c>
      <c r="K10" s="16">
        <f>'BPT input'!X12</f>
        <v>-0.29699999999999999</v>
      </c>
      <c r="L10" s="84">
        <f>'BPT input'!AA12</f>
        <v>2.915</v>
      </c>
      <c r="M10" s="16">
        <f>'BPT input'!AE12</f>
        <v>0</v>
      </c>
      <c r="N10" s="16">
        <f>'BPT input'!AF12</f>
        <v>0</v>
      </c>
      <c r="O10" s="16">
        <f>'BPT input'!AG12</f>
        <v>-1222.7</v>
      </c>
      <c r="P10" s="16">
        <f>'BPT input'!AH12</f>
        <v>-3668.09</v>
      </c>
      <c r="Q10" s="16">
        <f>'BPT input'!AI12</f>
        <v>-6113.48</v>
      </c>
      <c r="R10" s="86">
        <f>'BPT input'!AI12</f>
        <v>-6113.48</v>
      </c>
    </row>
    <row r="11" spans="1:19">
      <c r="B11" s="84">
        <v>7</v>
      </c>
      <c r="C11" s="84" t="str">
        <f>'BPT input'!A13</f>
        <v>ANH</v>
      </c>
      <c r="D11" s="84" t="str">
        <f>'BPT input'!D13</f>
        <v>CWW22.7</v>
      </c>
      <c r="E11" s="84" t="str">
        <f>'BPT input'!E13</f>
        <v>Whitlingham STC Fugitive emissions CH4</v>
      </c>
      <c r="F11" s="85" t="str" cm="1">
        <f t="array" ref="F11">_xlfn.IFS('BPT input'!G13="Selected", 'BPT input'!G13, 'BPT input'!G13="Feasible",'BPT input'!G13, 'BPT input'!G13="Select from Dropdown", "Selected")</f>
        <v>Selected</v>
      </c>
      <c r="G11" s="16">
        <f>'BPT input'!L13</f>
        <v>0.24299999999999999</v>
      </c>
      <c r="H11" s="16">
        <f>'BPT input'!O13</f>
        <v>1.4550000000000001</v>
      </c>
      <c r="I11" s="16">
        <f>'BPT input'!R13</f>
        <v>0.65800000000000003</v>
      </c>
      <c r="J11" s="16">
        <f>'BPT input'!U13</f>
        <v>-0.13900000000000001</v>
      </c>
      <c r="K11" s="16">
        <f>'BPT input'!X13</f>
        <v>-0.13900000000000001</v>
      </c>
      <c r="L11" s="84">
        <f>'BPT input'!AA13</f>
        <v>2.0779999999999998</v>
      </c>
      <c r="M11" s="16">
        <f>'BPT input'!AE13</f>
        <v>0</v>
      </c>
      <c r="N11" s="16">
        <f>'BPT input'!AF13</f>
        <v>0</v>
      </c>
      <c r="O11" s="16">
        <f>'BPT input'!AG13</f>
        <v>-833.83100000000002</v>
      </c>
      <c r="P11" s="16">
        <f>'BPT input'!AH13</f>
        <v>-2501.4899999999998</v>
      </c>
      <c r="Q11" s="16">
        <f>'BPT input'!AI13</f>
        <v>-4169.1499999999996</v>
      </c>
      <c r="R11" s="86">
        <f>'BPT input'!AI13</f>
        <v>-4169.1499999999996</v>
      </c>
    </row>
    <row r="12" spans="1:19">
      <c r="B12" s="84">
        <v>8</v>
      </c>
      <c r="C12" s="84" t="str">
        <f>'BPT input'!A14</f>
        <v>ANH</v>
      </c>
      <c r="D12" s="84" t="str">
        <f>'BPT input'!D14</f>
        <v>CWW22.8</v>
      </c>
      <c r="E12" s="84" t="str">
        <f>'BPT input'!E14</f>
        <v>Cliff Quay STC Fugitive Emissions CH4</v>
      </c>
      <c r="F12" s="85" t="str" cm="1">
        <f t="array" ref="F12">_xlfn.IFS('BPT input'!G14="Selected", 'BPT input'!G14, 'BPT input'!G14="Feasible",'BPT input'!G14, 'BPT input'!G14="Select from Dropdown", "Selected")</f>
        <v>Selected</v>
      </c>
      <c r="G12" s="16">
        <f>'BPT input'!L14</f>
        <v>0.40500000000000003</v>
      </c>
      <c r="H12" s="16">
        <f>'BPT input'!O14</f>
        <v>2.4289999999999998</v>
      </c>
      <c r="I12" s="16">
        <f>'BPT input'!R14</f>
        <v>1.181</v>
      </c>
      <c r="J12" s="16">
        <f>'BPT input'!U14</f>
        <v>-6.7000000000000004E-2</v>
      </c>
      <c r="K12" s="16">
        <f>'BPT input'!X14</f>
        <v>-6.7000000000000004E-2</v>
      </c>
      <c r="L12" s="84">
        <f>'BPT input'!AA14</f>
        <v>3.88</v>
      </c>
      <c r="M12" s="16">
        <f>'BPT input'!AE14</f>
        <v>0</v>
      </c>
      <c r="N12" s="16">
        <f>'BPT input'!AF14</f>
        <v>0</v>
      </c>
      <c r="O12" s="16">
        <f>'BPT input'!AG14</f>
        <v>-504.69799999999998</v>
      </c>
      <c r="P12" s="16">
        <f>'BPT input'!AH14</f>
        <v>-1514.1</v>
      </c>
      <c r="Q12" s="16">
        <f>'BPT input'!AI14</f>
        <v>-2523.4899999999998</v>
      </c>
      <c r="R12" s="86">
        <f>'BPT input'!AI14</f>
        <v>-2523.4899999999998</v>
      </c>
    </row>
    <row r="13" spans="1:19">
      <c r="B13" s="84">
        <v>9</v>
      </c>
      <c r="C13" s="84" t="str">
        <f>'BPT input'!A15</f>
        <v>ANH</v>
      </c>
      <c r="D13" s="84" t="str">
        <f>'BPT input'!D15</f>
        <v>CWW22.9</v>
      </c>
      <c r="E13" s="84" t="str">
        <f>'BPT input'!E15</f>
        <v>Pyewipe STC Fugitive emissions CH4</v>
      </c>
      <c r="F13" s="85" t="str" cm="1">
        <f t="array" ref="F13">_xlfn.IFS('BPT input'!G15="Selected", 'BPT input'!G15, 'BPT input'!G15="Feasible",'BPT input'!G15, 'BPT input'!G15="Select from Dropdown", "Selected")</f>
        <v>Selected</v>
      </c>
      <c r="G13" s="16">
        <f>'BPT input'!L15</f>
        <v>0.40600000000000003</v>
      </c>
      <c r="H13" s="16">
        <f>'BPT input'!O15</f>
        <v>2.4380000000000002</v>
      </c>
      <c r="I13" s="16">
        <f>'BPT input'!R15</f>
        <v>1.169</v>
      </c>
      <c r="J13" s="16">
        <f>'BPT input'!U15</f>
        <v>-0.1</v>
      </c>
      <c r="K13" s="16">
        <f>'BPT input'!X15</f>
        <v>-0.1</v>
      </c>
      <c r="L13" s="84">
        <f>'BPT input'!AA15</f>
        <v>3.8130000000000002</v>
      </c>
      <c r="M13" s="16">
        <f>'BPT input'!AE15</f>
        <v>0</v>
      </c>
      <c r="N13" s="16">
        <f>'BPT input'!AF15</f>
        <v>0</v>
      </c>
      <c r="O13" s="16">
        <f>'BPT input'!AG15</f>
        <v>-609.5</v>
      </c>
      <c r="P13" s="16">
        <f>'BPT input'!AH15</f>
        <v>-1828.5</v>
      </c>
      <c r="Q13" s="16">
        <f>'BPT input'!AI15</f>
        <v>-3047.5</v>
      </c>
      <c r="R13" s="86">
        <f>'BPT input'!AI15</f>
        <v>-3047.5</v>
      </c>
    </row>
    <row r="14" spans="1:19">
      <c r="B14" s="84">
        <v>10</v>
      </c>
      <c r="C14" s="84" t="str">
        <f>'BPT input'!A16</f>
        <v>ANH</v>
      </c>
      <c r="D14" s="84" t="str">
        <f>'BPT input'!D16</f>
        <v>CWW22.10</v>
      </c>
      <c r="E14" s="84" t="str">
        <f>'BPT input'!E16</f>
        <v>Colchester STC Fugitive emissions CH4</v>
      </c>
      <c r="F14" s="85" t="str" cm="1">
        <f t="array" ref="F14">_xlfn.IFS('BPT input'!G16="Selected", 'BPT input'!G16, 'BPT input'!G16="Feasible",'BPT input'!G16, 'BPT input'!G16="Select from Dropdown", "Selected")</f>
        <v>Selected</v>
      </c>
      <c r="G14" s="16">
        <f>'BPT input'!L16</f>
        <v>0.36899999999999999</v>
      </c>
      <c r="H14" s="16">
        <f>'BPT input'!O16</f>
        <v>2.2130000000000001</v>
      </c>
      <c r="I14" s="16">
        <f>'BPT input'!R16</f>
        <v>1.073</v>
      </c>
      <c r="J14" s="16">
        <f>'BPT input'!U16</f>
        <v>-6.6000000000000003E-2</v>
      </c>
      <c r="K14" s="16">
        <f>'BPT input'!X16</f>
        <v>-6.6000000000000003E-2</v>
      </c>
      <c r="L14" s="84">
        <f>'BPT input'!AA16</f>
        <v>3.5230000000000001</v>
      </c>
      <c r="M14" s="16">
        <f>'BPT input'!AE16</f>
        <v>0</v>
      </c>
      <c r="N14" s="16">
        <f>'BPT input'!AF16</f>
        <v>0</v>
      </c>
      <c r="O14" s="16">
        <f>'BPT input'!AG16</f>
        <v>-506.35899999999998</v>
      </c>
      <c r="P14" s="16">
        <f>'BPT input'!AH16</f>
        <v>-1519.08</v>
      </c>
      <c r="Q14" s="16">
        <f>'BPT input'!AI16</f>
        <v>-2531.79</v>
      </c>
      <c r="R14" s="86">
        <f>'BPT input'!AI16</f>
        <v>-2531.79</v>
      </c>
    </row>
    <row r="15" spans="1:19">
      <c r="B15" s="84">
        <v>11</v>
      </c>
      <c r="C15" s="84" t="str">
        <f>'BPT input'!A17</f>
        <v>ANH</v>
      </c>
      <c r="D15" s="84" t="str">
        <f>'BPT input'!D17</f>
        <v>CWW22.11</v>
      </c>
      <c r="E15" s="84" t="str">
        <f>'BPT input'!E17</f>
        <v>Basildon STC Fugitive emissions CH4</v>
      </c>
      <c r="F15" s="85" t="str" cm="1">
        <f t="array" ref="F15">_xlfn.IFS('BPT input'!G17="Selected", 'BPT input'!G17, 'BPT input'!G17="Feasible",'BPT input'!G17, 'BPT input'!G17="Select from Dropdown", "Selected")</f>
        <v>Selected</v>
      </c>
      <c r="G15" s="16">
        <f>'BPT input'!L17</f>
        <v>0.41</v>
      </c>
      <c r="H15" s="16">
        <f>'BPT input'!O17</f>
        <v>2.4609999999999999</v>
      </c>
      <c r="I15" s="16">
        <f>'BPT input'!R17</f>
        <v>1.22</v>
      </c>
      <c r="J15" s="16">
        <f>'BPT input'!U17</f>
        <v>-2.1999999999999999E-2</v>
      </c>
      <c r="K15" s="16">
        <f>'BPT input'!X17</f>
        <v>-2.1999999999999999E-2</v>
      </c>
      <c r="L15" s="84">
        <f>'BPT input'!AA17</f>
        <v>4.0469999999999997</v>
      </c>
      <c r="M15" s="16">
        <f>'BPT input'!AE17</f>
        <v>0</v>
      </c>
      <c r="N15" s="16">
        <f>'BPT input'!AF17</f>
        <v>0</v>
      </c>
      <c r="O15" s="16">
        <f>'BPT input'!AG17</f>
        <v>-17.786999999999999</v>
      </c>
      <c r="P15" s="16">
        <f>'BPT input'!AH17</f>
        <v>-56.36</v>
      </c>
      <c r="Q15" s="16">
        <f>'BPT input'!AI17</f>
        <v>-88.933000000000007</v>
      </c>
      <c r="R15" s="86">
        <f>'BPT input'!AI17</f>
        <v>-88.933000000000007</v>
      </c>
    </row>
    <row r="16" spans="1:19">
      <c r="B16" s="84">
        <v>12</v>
      </c>
      <c r="C16" s="84" t="str">
        <f>'BPT input'!A18</f>
        <v>ANH</v>
      </c>
      <c r="D16" s="84" t="str">
        <f>'BPT input'!D18</f>
        <v>CWW22.12</v>
      </c>
      <c r="E16" s="84" t="str">
        <f>'BPT input'!E18</f>
        <v>Kings Lynn STC Fugitive emissions CH4</v>
      </c>
      <c r="F16" s="85" t="str" cm="1">
        <f t="array" ref="F16">_xlfn.IFS('BPT input'!G18="Selected", 'BPT input'!G18, 'BPT input'!G18="Feasible",'BPT input'!G18, 'BPT input'!G18="Select from Dropdown", "Selected")</f>
        <v>Selected</v>
      </c>
      <c r="G16" s="16">
        <f>'BPT input'!L18</f>
        <v>0.41</v>
      </c>
      <c r="H16" s="16">
        <f>'BPT input'!O18</f>
        <v>2.4590000000000001</v>
      </c>
      <c r="I16" s="16">
        <f>'BPT input'!R18</f>
        <v>1.1859999999999999</v>
      </c>
      <c r="J16" s="16">
        <f>'BPT input'!U18</f>
        <v>-8.6999999999999994E-2</v>
      </c>
      <c r="K16" s="16">
        <f>'BPT input'!X18</f>
        <v>-8.6999999999999994E-2</v>
      </c>
      <c r="L16" s="84">
        <f>'BPT input'!AA18</f>
        <v>3.8809999999999998</v>
      </c>
      <c r="M16" s="16">
        <f>'BPT input'!AE18</f>
        <v>0</v>
      </c>
      <c r="N16" s="16">
        <f>'BPT input'!AF18</f>
        <v>0</v>
      </c>
      <c r="O16" s="16">
        <f>'BPT input'!AG18</f>
        <v>-633.19600000000003</v>
      </c>
      <c r="P16" s="16">
        <f>'BPT input'!AH18</f>
        <v>-1899.59</v>
      </c>
      <c r="Q16" s="16">
        <f>'BPT input'!AI18</f>
        <v>-3165.98</v>
      </c>
      <c r="R16" s="86">
        <f>'BPT input'!AI18</f>
        <v>-3165.98</v>
      </c>
    </row>
    <row r="17" spans="2:18">
      <c r="B17" s="84">
        <v>13</v>
      </c>
      <c r="C17" s="84" t="str">
        <f>'BPT input'!A19</f>
        <v>ANH</v>
      </c>
      <c r="D17" s="84" t="str">
        <f>'BPT input'!D19</f>
        <v>CWW22.13</v>
      </c>
      <c r="E17" s="84" t="str">
        <f>'BPT input'!E19</f>
        <v>Cotton Valley WRC Fugitive emissions CH4</v>
      </c>
      <c r="F17" s="85" t="str" cm="1">
        <f t="array" ref="F17">_xlfn.IFS('BPT input'!G19="Selected", 'BPT input'!G19, 'BPT input'!G19="Feasible",'BPT input'!G19, 'BPT input'!G19="Select from Dropdown", "Selected")</f>
        <v>Selected</v>
      </c>
      <c r="G17" s="16">
        <f>'BPT input'!L19</f>
        <v>1.4999999999999999E-2</v>
      </c>
      <c r="H17" s="16">
        <f>'BPT input'!O19</f>
        <v>9.1999999999999998E-2</v>
      </c>
      <c r="I17" s="16">
        <f>'BPT input'!R19</f>
        <v>4.5999999999999999E-2</v>
      </c>
      <c r="J17" s="16">
        <f>'BPT input'!U19</f>
        <v>0</v>
      </c>
      <c r="K17" s="16">
        <f>'BPT input'!X19</f>
        <v>0</v>
      </c>
      <c r="L17" s="84">
        <f>'BPT input'!AA19</f>
        <v>0.154</v>
      </c>
      <c r="M17" s="16">
        <f>'BPT input'!AE19</f>
        <v>0</v>
      </c>
      <c r="N17" s="16">
        <f>'BPT input'!AF19</f>
        <v>0</v>
      </c>
      <c r="O17" s="16">
        <f>'BPT input'!AG19</f>
        <v>-24.36</v>
      </c>
      <c r="P17" s="16">
        <f>'BPT input'!AH19</f>
        <v>-73.08</v>
      </c>
      <c r="Q17" s="16">
        <f>'BPT input'!AI19</f>
        <v>-121.8</v>
      </c>
      <c r="R17" s="86">
        <f>'BPT input'!AI19</f>
        <v>-121.8</v>
      </c>
    </row>
    <row r="18" spans="2:18">
      <c r="B18" s="84">
        <v>14</v>
      </c>
      <c r="C18" s="84" t="str">
        <f>'BPT input'!A20</f>
        <v>ANH</v>
      </c>
      <c r="D18" s="84" t="str">
        <f>'BPT input'!D20</f>
        <v>CWW22.14</v>
      </c>
      <c r="E18" s="84" t="str">
        <f>'BPT input'!E20</f>
        <v>Basildon STC Fugitive emissions N2O</v>
      </c>
      <c r="F18" s="85" t="str" cm="1">
        <f t="array" ref="F18">_xlfn.IFS('BPT input'!G20="Selected", 'BPT input'!G20, 'BPT input'!G20="Feasible",'BPT input'!G20, 'BPT input'!G20="Select from Dropdown", "Selected")</f>
        <v>Selected</v>
      </c>
      <c r="G18" s="16">
        <f>'BPT input'!L20</f>
        <v>0</v>
      </c>
      <c r="H18" s="16">
        <f>'BPT input'!O20</f>
        <v>0</v>
      </c>
      <c r="I18" s="16">
        <f>'BPT input'!R20</f>
        <v>0.30499999999999999</v>
      </c>
      <c r="J18" s="16">
        <f>'BPT input'!U20</f>
        <v>0.71499999999999997</v>
      </c>
      <c r="K18" s="16">
        <f>'BPT input'!X20</f>
        <v>0.54200000000000004</v>
      </c>
      <c r="L18" s="84">
        <f>'BPT input'!AA20</f>
        <v>1.5620000000000001</v>
      </c>
      <c r="M18" s="16">
        <f>'BPT input'!AE20</f>
        <v>0</v>
      </c>
      <c r="N18" s="16">
        <f>'BPT input'!AF20</f>
        <v>0</v>
      </c>
      <c r="O18" s="16">
        <f>'BPT input'!AG20</f>
        <v>0</v>
      </c>
      <c r="P18" s="16">
        <f>'BPT input'!AH20</f>
        <v>0</v>
      </c>
      <c r="Q18" s="16">
        <f>'BPT input'!AI20</f>
        <v>-174</v>
      </c>
      <c r="R18" s="86">
        <f>'BPT input'!AI20</f>
        <v>-174</v>
      </c>
    </row>
    <row r="19" spans="2:18">
      <c r="B19" s="84">
        <v>15</v>
      </c>
      <c r="C19" s="84" t="str">
        <f>'BPT input'!A21</f>
        <v>ANH</v>
      </c>
      <c r="D19" s="84" t="str">
        <f>'BPT input'!D21</f>
        <v>CWW22.15</v>
      </c>
      <c r="E19" s="84" t="str">
        <f>'BPT input'!E21</f>
        <v>Colchester STC Fugitive emissions N2O</v>
      </c>
      <c r="F19" s="85" t="str" cm="1">
        <f t="array" ref="F19">_xlfn.IFS('BPT input'!G21="Selected", 'BPT input'!G21, 'BPT input'!G21="Feasible",'BPT input'!G21, 'BPT input'!G21="Select from Dropdown", "Selected")</f>
        <v>Selected</v>
      </c>
      <c r="G19" s="16">
        <f>'BPT input'!L21</f>
        <v>0.28699999999999998</v>
      </c>
      <c r="H19" s="16">
        <f>'BPT input'!O21</f>
        <v>0.57299999999999995</v>
      </c>
      <c r="I19" s="16">
        <f>'BPT input'!R21</f>
        <v>0.58699999999999997</v>
      </c>
      <c r="J19" s="16">
        <f>'BPT input'!U21</f>
        <v>2.7E-2</v>
      </c>
      <c r="K19" s="16">
        <f>'BPT input'!X21</f>
        <v>2.7E-2</v>
      </c>
      <c r="L19" s="84">
        <f>'BPT input'!AA21</f>
        <v>1.5</v>
      </c>
      <c r="M19" s="16">
        <f>'BPT input'!AE21</f>
        <v>0</v>
      </c>
      <c r="N19" s="16">
        <f>'BPT input'!AF21</f>
        <v>0</v>
      </c>
      <c r="O19" s="16">
        <f>'BPT input'!AG21</f>
        <v>-116</v>
      </c>
      <c r="P19" s="16">
        <f>'BPT input'!AH21</f>
        <v>-348</v>
      </c>
      <c r="Q19" s="16">
        <f>'BPT input'!AI21</f>
        <v>-580</v>
      </c>
      <c r="R19" s="86">
        <f>'BPT input'!AI21</f>
        <v>-580</v>
      </c>
    </row>
    <row r="20" spans="2:18">
      <c r="B20" s="84">
        <v>16</v>
      </c>
      <c r="C20" s="84" t="str">
        <f>'BPT input'!A22</f>
        <v>ANH</v>
      </c>
      <c r="D20" s="84" t="str">
        <f>'BPT input'!D22</f>
        <v>CWW22.16</v>
      </c>
      <c r="E20" s="84" t="str">
        <f>'BPT input'!E22</f>
        <v>Cliff Quay STC Fugitive emissions N2O</v>
      </c>
      <c r="F20" s="85" t="str" cm="1">
        <f t="array" ref="F20">_xlfn.IFS('BPT input'!G22="Selected", 'BPT input'!G22, 'BPT input'!G22="Feasible",'BPT input'!G22, 'BPT input'!G22="Select from Dropdown", "Selected")</f>
        <v>Selected</v>
      </c>
      <c r="G20" s="16">
        <f>'BPT input'!L22</f>
        <v>0</v>
      </c>
      <c r="H20" s="16">
        <f>'BPT input'!O22</f>
        <v>0</v>
      </c>
      <c r="I20" s="16">
        <f>'BPT input'!R22</f>
        <v>0.318</v>
      </c>
      <c r="J20" s="16">
        <f>'BPT input'!U22</f>
        <v>0.63700000000000001</v>
      </c>
      <c r="K20" s="16">
        <f>'BPT input'!X22</f>
        <v>0.65100000000000002</v>
      </c>
      <c r="L20" s="84">
        <f>'BPT input'!AA22</f>
        <v>1.6060000000000001</v>
      </c>
      <c r="M20" s="16">
        <f>'BPT input'!AE22</f>
        <v>0</v>
      </c>
      <c r="N20" s="16">
        <f>'BPT input'!AF22</f>
        <v>0</v>
      </c>
      <c r="O20" s="16">
        <f>'BPT input'!AG22</f>
        <v>0</v>
      </c>
      <c r="P20" s="16">
        <f>'BPT input'!AH22</f>
        <v>0</v>
      </c>
      <c r="Q20" s="16">
        <f>'BPT input'!AI22</f>
        <v>-273</v>
      </c>
      <c r="R20" s="86">
        <f>'BPT input'!AI22</f>
        <v>-273</v>
      </c>
    </row>
    <row r="21" spans="2:18">
      <c r="B21" s="84">
        <v>17</v>
      </c>
      <c r="C21" s="84" t="str">
        <f>'BPT input'!A23</f>
        <v>ANH</v>
      </c>
      <c r="D21" s="84" t="str">
        <f>'BPT input'!D23</f>
        <v>CWW22.17</v>
      </c>
      <c r="E21" s="84" t="str">
        <f>'BPT input'!E23</f>
        <v>Whitlingham STC Fugitive Emissions N2O</v>
      </c>
      <c r="F21" s="85" t="str" cm="1">
        <f t="array" ref="F21">_xlfn.IFS('BPT input'!G23="Selected", 'BPT input'!G23, 'BPT input'!G23="Feasible",'BPT input'!G23, 'BPT input'!G23="Select from Dropdown", "Selected")</f>
        <v>Selected</v>
      </c>
      <c r="G21" s="16">
        <f>'BPT input'!L23</f>
        <v>0</v>
      </c>
      <c r="H21" s="16">
        <f>'BPT input'!O23</f>
        <v>0</v>
      </c>
      <c r="I21" s="16">
        <f>'BPT input'!R23</f>
        <v>0.13800000000000001</v>
      </c>
      <c r="J21" s="16">
        <f>'BPT input'!U23</f>
        <v>0.27700000000000002</v>
      </c>
      <c r="K21" s="16">
        <f>'BPT input'!X23</f>
        <v>0.28899999999999998</v>
      </c>
      <c r="L21" s="84">
        <f>'BPT input'!AA23</f>
        <v>0.70399999999999996</v>
      </c>
      <c r="M21" s="16">
        <f>'BPT input'!AE23</f>
        <v>0</v>
      </c>
      <c r="N21" s="16">
        <f>'BPT input'!AF23</f>
        <v>0</v>
      </c>
      <c r="O21" s="16">
        <f>'BPT input'!AG23</f>
        <v>0</v>
      </c>
      <c r="P21" s="16">
        <f>'BPT input'!AH23</f>
        <v>0</v>
      </c>
      <c r="Q21" s="16">
        <f>'BPT input'!AI23</f>
        <v>-215</v>
      </c>
      <c r="R21" s="86">
        <f>'BPT input'!AI23</f>
        <v>-215</v>
      </c>
    </row>
    <row r="22" spans="2:18">
      <c r="B22" s="84">
        <v>18</v>
      </c>
      <c r="C22" s="84" t="str">
        <f>'BPT input'!A24</f>
        <v>ANH</v>
      </c>
      <c r="D22" s="84" t="str">
        <f>'BPT input'!D24</f>
        <v>CWW22.18</v>
      </c>
      <c r="E22" s="84" t="str">
        <f>'BPT input'!E24</f>
        <v>Cotton Valley WRC Fugitive emissions N2O</v>
      </c>
      <c r="F22" s="85" t="str" cm="1">
        <f t="array" ref="F22">_xlfn.IFS('BPT input'!G24="Selected", 'BPT input'!G24, 'BPT input'!G24="Feasible",'BPT input'!G24, 'BPT input'!G24="Select from Dropdown", "Selected")</f>
        <v>Selected</v>
      </c>
      <c r="G22" s="16">
        <f>'BPT input'!L24</f>
        <v>0.499</v>
      </c>
      <c r="H22" s="16">
        <f>'BPT input'!O24</f>
        <v>1.407</v>
      </c>
      <c r="I22" s="16">
        <f>'BPT input'!R24</f>
        <v>2.319</v>
      </c>
      <c r="J22" s="16">
        <f>'BPT input'!U24</f>
        <v>1.504</v>
      </c>
      <c r="K22" s="16">
        <f>'BPT input'!X24</f>
        <v>0.14099999999999999</v>
      </c>
      <c r="L22" s="84">
        <f>'BPT input'!AA24</f>
        <v>5.8710000000000004</v>
      </c>
      <c r="M22" s="16">
        <f>'BPT input'!AE24</f>
        <v>0</v>
      </c>
      <c r="N22" s="16">
        <f>'BPT input'!AF24</f>
        <v>0</v>
      </c>
      <c r="O22" s="16">
        <f>'BPT input'!AG24</f>
        <v>-24.648</v>
      </c>
      <c r="P22" s="16">
        <f>'BPT input'!AH24</f>
        <v>-357.39600000000002</v>
      </c>
      <c r="Q22" s="16">
        <f>'BPT input'!AI24</f>
        <v>-973.596</v>
      </c>
      <c r="R22" s="86">
        <f>'BPT input'!AI24</f>
        <v>-973.596</v>
      </c>
    </row>
    <row r="23" spans="2:18">
      <c r="B23" s="84">
        <v>19</v>
      </c>
      <c r="C23" s="84" t="str">
        <f>'BPT input'!A25</f>
        <v>ANH</v>
      </c>
      <c r="D23" s="84" t="str">
        <f>'BPT input'!D25</f>
        <v>CWW22.19</v>
      </c>
      <c r="E23" s="84" t="str">
        <f>'BPT input'!E25</f>
        <v>Great Billing WRC Fugitive Emissions N2O</v>
      </c>
      <c r="F23" s="85" t="str" cm="1">
        <f t="array" ref="F23">_xlfn.IFS('BPT input'!G25="Selected", 'BPT input'!G25, 'BPT input'!G25="Feasible",'BPT input'!G25, 'BPT input'!G25="Select from Dropdown", "Selected")</f>
        <v>Selected</v>
      </c>
      <c r="G23" s="16">
        <f>'BPT input'!L25</f>
        <v>0</v>
      </c>
      <c r="H23" s="16">
        <f>'BPT input'!O25</f>
        <v>0.82699999999999996</v>
      </c>
      <c r="I23" s="16">
        <f>'BPT input'!R25</f>
        <v>2.343</v>
      </c>
      <c r="J23" s="16">
        <f>'BPT input'!U25</f>
        <v>4.2640000000000002</v>
      </c>
      <c r="K23" s="16">
        <f>'BPT input'!X25</f>
        <v>3.1120000000000001</v>
      </c>
      <c r="L23" s="84">
        <f>'BPT input'!AA25</f>
        <v>10.545999999999999</v>
      </c>
      <c r="M23" s="16">
        <f>'BPT input'!AE25</f>
        <v>0</v>
      </c>
      <c r="N23" s="16">
        <f>'BPT input'!AF25</f>
        <v>0</v>
      </c>
      <c r="O23" s="16">
        <f>'BPT input'!AG25</f>
        <v>0</v>
      </c>
      <c r="P23" s="16">
        <f>'BPT input'!AH25</f>
        <v>0</v>
      </c>
      <c r="Q23" s="16">
        <f>'BPT input'!AI25</f>
        <v>-540.5</v>
      </c>
      <c r="R23" s="86">
        <f>'BPT input'!AI25</f>
        <v>-540.5</v>
      </c>
    </row>
    <row r="24" spans="2:18">
      <c r="B24" s="84">
        <v>20</v>
      </c>
      <c r="C24" s="84" t="str">
        <f>'BPT input'!A26</f>
        <v>ANH</v>
      </c>
      <c r="D24" s="84" t="str">
        <f>'BPT input'!D26</f>
        <v>CWW22.20</v>
      </c>
      <c r="E24" s="84" t="str">
        <f>'BPT input'!E26</f>
        <v>Basildon WRC Fugitive Emissions N2O</v>
      </c>
      <c r="F24" s="85" t="str" cm="1">
        <f t="array" ref="F24">_xlfn.IFS('BPT input'!G26="Selected", 'BPT input'!G26, 'BPT input'!G26="Feasible",'BPT input'!G26, 'BPT input'!G26="Select from Dropdown", "Selected")</f>
        <v>Selected</v>
      </c>
      <c r="G24" s="16">
        <f>'BPT input'!L26</f>
        <v>0</v>
      </c>
      <c r="H24" s="16">
        <f>'BPT input'!O26</f>
        <v>0.157</v>
      </c>
      <c r="I24" s="16">
        <f>'BPT input'!R26</f>
        <v>0.65900000000000003</v>
      </c>
      <c r="J24" s="16">
        <f>'BPT input'!U26</f>
        <v>1.147</v>
      </c>
      <c r="K24" s="16">
        <f>'BPT input'!X26</f>
        <v>0.81399999999999995</v>
      </c>
      <c r="L24" s="84">
        <f>'BPT input'!AA26</f>
        <v>2.778</v>
      </c>
      <c r="M24" s="16">
        <f>'BPT input'!AE26</f>
        <v>0</v>
      </c>
      <c r="N24" s="16">
        <f>'BPT input'!AF26</f>
        <v>0</v>
      </c>
      <c r="O24" s="16">
        <f>'BPT input'!AG26</f>
        <v>0</v>
      </c>
      <c r="P24" s="16">
        <f>'BPT input'!AH26</f>
        <v>0</v>
      </c>
      <c r="Q24" s="16">
        <f>'BPT input'!AI26</f>
        <v>-341.4</v>
      </c>
      <c r="R24" s="86">
        <f>'BPT input'!AI26</f>
        <v>-341.4</v>
      </c>
    </row>
    <row r="25" spans="2:18">
      <c r="B25" s="84">
        <v>21</v>
      </c>
      <c r="C25" s="84" t="str">
        <f>'BPT input'!A27</f>
        <v>ANH</v>
      </c>
      <c r="D25" s="84" t="str">
        <f>'BPT input'!D27</f>
        <v>CWW22.21</v>
      </c>
      <c r="E25" s="84" t="str">
        <f>'BPT input'!E27</f>
        <v>Bedford WRC Fugitive Emissions N2O</v>
      </c>
      <c r="F25" s="85" t="str" cm="1">
        <f t="array" ref="F25">_xlfn.IFS('BPT input'!G27="Selected", 'BPT input'!G27, 'BPT input'!G27="Feasible",'BPT input'!G27, 'BPT input'!G27="Select from Dropdown", "Selected")</f>
        <v>Selected</v>
      </c>
      <c r="G25" s="16">
        <f>'BPT input'!L27</f>
        <v>0</v>
      </c>
      <c r="H25" s="16">
        <f>'BPT input'!O27</f>
        <v>2.8000000000000001E-2</v>
      </c>
      <c r="I25" s="16">
        <f>'BPT input'!R27</f>
        <v>0.28100000000000003</v>
      </c>
      <c r="J25" s="16">
        <f>'BPT input'!U27</f>
        <v>0.48</v>
      </c>
      <c r="K25" s="16">
        <f>'BPT input'!X27</f>
        <v>0.34300000000000003</v>
      </c>
      <c r="L25" s="84">
        <f>'BPT input'!AA27</f>
        <v>1.133</v>
      </c>
      <c r="M25" s="16">
        <f>'BPT input'!AE27</f>
        <v>0</v>
      </c>
      <c r="N25" s="16">
        <f>'BPT input'!AF27</f>
        <v>0</v>
      </c>
      <c r="O25" s="16">
        <f>'BPT input'!AG27</f>
        <v>0</v>
      </c>
      <c r="P25" s="16">
        <f>'BPT input'!AH27</f>
        <v>0</v>
      </c>
      <c r="Q25" s="16">
        <f>'BPT input'!AI27</f>
        <v>-365.8</v>
      </c>
      <c r="R25" s="86">
        <f>'BPT input'!AI27</f>
        <v>-365.8</v>
      </c>
    </row>
    <row r="26" spans="2:18">
      <c r="B26" s="84">
        <v>22</v>
      </c>
      <c r="C26" s="84" t="str">
        <f>'BPT input'!A28</f>
        <v>ANH</v>
      </c>
      <c r="D26" s="84" t="str">
        <f>'BPT input'!D28</f>
        <v>CWW22.22</v>
      </c>
      <c r="E26" s="84" t="str">
        <f>'BPT input'!E28</f>
        <v>Kings Lynn WRC Fugitive Emissions N2O</v>
      </c>
      <c r="F26" s="85" t="str" cm="1">
        <f t="array" ref="F26">_xlfn.IFS('BPT input'!G28="Selected", 'BPT input'!G28, 'BPT input'!G28="Feasible",'BPT input'!G28, 'BPT input'!G28="Select from Dropdown", "Selected")</f>
        <v>Selected</v>
      </c>
      <c r="G26" s="16">
        <f>'BPT input'!L28</f>
        <v>0.19</v>
      </c>
      <c r="H26" s="16">
        <f>'BPT input'!O28</f>
        <v>0.38100000000000001</v>
      </c>
      <c r="I26" s="16">
        <f>'BPT input'!R28</f>
        <v>0.38100000000000001</v>
      </c>
      <c r="J26" s="16">
        <f>'BPT input'!U28</f>
        <v>0</v>
      </c>
      <c r="K26" s="16">
        <f>'BPT input'!X28</f>
        <v>0</v>
      </c>
      <c r="L26" s="84">
        <f>'BPT input'!AA28</f>
        <v>0.95199999999999996</v>
      </c>
      <c r="M26" s="16">
        <f>'BPT input'!AE28</f>
        <v>0</v>
      </c>
      <c r="N26" s="16">
        <f>'BPT input'!AF28</f>
        <v>0</v>
      </c>
      <c r="O26" s="16">
        <f>'BPT input'!AG28</f>
        <v>0</v>
      </c>
      <c r="P26" s="16">
        <f>'BPT input'!AH28</f>
        <v>0</v>
      </c>
      <c r="Q26" s="16">
        <f>'BPT input'!AI28</f>
        <v>-88.6</v>
      </c>
      <c r="R26" s="86">
        <f>'BPT input'!AI28</f>
        <v>-88.6</v>
      </c>
    </row>
    <row r="27" spans="2:18">
      <c r="B27" s="84">
        <v>23</v>
      </c>
      <c r="C27" s="84" t="str">
        <f>'BPT input'!A29</f>
        <v>ANH</v>
      </c>
      <c r="D27" s="84" t="str">
        <f>'BPT input'!D29</f>
        <v>CWW22.23</v>
      </c>
      <c r="E27" s="84" t="str">
        <f>'BPT input'!E29</f>
        <v>Newton Marsh WRC Fugitive Emissions N2O</v>
      </c>
      <c r="F27" s="85" t="str" cm="1">
        <f t="array" ref="F27">_xlfn.IFS('BPT input'!G29="Selected", 'BPT input'!G29, 'BPT input'!G29="Feasible",'BPT input'!G29, 'BPT input'!G29="Select from Dropdown", "Selected")</f>
        <v>Selected</v>
      </c>
      <c r="G27" s="16">
        <f>'BPT input'!L29</f>
        <v>0</v>
      </c>
      <c r="H27" s="16">
        <f>'BPT input'!O29</f>
        <v>0</v>
      </c>
      <c r="I27" s="16">
        <f>'BPT input'!R29</f>
        <v>8.8999999999999996E-2</v>
      </c>
      <c r="J27" s="16">
        <f>'BPT input'!U29</f>
        <v>0.17899999999999999</v>
      </c>
      <c r="K27" s="16">
        <f>'BPT input'!X29</f>
        <v>0.17899999999999999</v>
      </c>
      <c r="L27" s="84">
        <f>'BPT input'!AA29</f>
        <v>0.44700000000000001</v>
      </c>
      <c r="M27" s="16">
        <f>'BPT input'!AE29</f>
        <v>0</v>
      </c>
      <c r="N27" s="16">
        <f>'BPT input'!AF29</f>
        <v>0</v>
      </c>
      <c r="O27" s="16">
        <f>'BPT input'!AG29</f>
        <v>0</v>
      </c>
      <c r="P27" s="16">
        <f>'BPT input'!AH29</f>
        <v>0</v>
      </c>
      <c r="Q27" s="16">
        <f>'BPT input'!AI29</f>
        <v>-72.5</v>
      </c>
      <c r="R27" s="86">
        <f>'BPT input'!AI29</f>
        <v>-72.5</v>
      </c>
    </row>
    <row r="28" spans="2:18">
      <c r="B28" s="84">
        <v>24</v>
      </c>
      <c r="C28" s="84" t="str">
        <f>'BPT input'!A30</f>
        <v>ANH</v>
      </c>
      <c r="D28" s="84" t="str">
        <f>'BPT input'!D30</f>
        <v>CWW22.24</v>
      </c>
      <c r="E28" s="84" t="str">
        <f>'BPT input'!E30</f>
        <v>Broadholme WRC Fugitive Emissions N2O</v>
      </c>
      <c r="F28" s="85" t="str" cm="1">
        <f t="array" ref="F28">_xlfn.IFS('BPT input'!G30="Selected", 'BPT input'!G30, 'BPT input'!G30="Feasible",'BPT input'!G30, 'BPT input'!G30="Select from Dropdown", "Selected")</f>
        <v>Selected</v>
      </c>
      <c r="G28" s="16">
        <f>'BPT input'!L30</f>
        <v>0</v>
      </c>
      <c r="H28" s="16">
        <f>'BPT input'!O30</f>
        <v>0</v>
      </c>
      <c r="I28" s="16">
        <f>'BPT input'!R30</f>
        <v>0.14499999999999999</v>
      </c>
      <c r="J28" s="16">
        <f>'BPT input'!U30</f>
        <v>0.29099999999999998</v>
      </c>
      <c r="K28" s="16">
        <f>'BPT input'!X30</f>
        <v>0.29099999999999998</v>
      </c>
      <c r="L28" s="84">
        <f>'BPT input'!AA30</f>
        <v>0.72699999999999998</v>
      </c>
      <c r="M28" s="16">
        <f>'BPT input'!AE30</f>
        <v>0</v>
      </c>
      <c r="N28" s="16">
        <f>'BPT input'!AF30</f>
        <v>0</v>
      </c>
      <c r="O28" s="16">
        <f>'BPT input'!AG30</f>
        <v>0</v>
      </c>
      <c r="P28" s="16">
        <f>'BPT input'!AH30</f>
        <v>0</v>
      </c>
      <c r="Q28" s="16">
        <f>'BPT input'!AI30</f>
        <v>-181.1</v>
      </c>
      <c r="R28" s="86">
        <f>'BPT input'!AI30</f>
        <v>-181.1</v>
      </c>
    </row>
    <row r="29" spans="2:18">
      <c r="B29" s="84">
        <v>25</v>
      </c>
      <c r="C29" s="84" t="str">
        <f>'BPT input'!A31</f>
        <v>ANH</v>
      </c>
      <c r="D29" s="84" t="str">
        <f>'BPT input'!D31</f>
        <v>CWW22.25</v>
      </c>
      <c r="E29" s="84" t="str">
        <f>'BPT input'!E31</f>
        <v>Letchworth WRC Fugitive emissions N2O</v>
      </c>
      <c r="F29" s="85" t="str" cm="1">
        <f t="array" ref="F29">_xlfn.IFS('BPT input'!G31="Selected", 'BPT input'!G31, 'BPT input'!G31="Feasible",'BPT input'!G31, 'BPT input'!G31="Select from Dropdown", "Selected")</f>
        <v>Selected</v>
      </c>
      <c r="G29" s="16">
        <f>'BPT input'!L31</f>
        <v>0</v>
      </c>
      <c r="H29" s="16">
        <f>'BPT input'!O31</f>
        <v>0.88900000000000001</v>
      </c>
      <c r="I29" s="16">
        <f>'BPT input'!R31</f>
        <v>2.5190000000000001</v>
      </c>
      <c r="J29" s="16">
        <f>'BPT input'!U31</f>
        <v>4.5860000000000003</v>
      </c>
      <c r="K29" s="16">
        <f>'BPT input'!X31</f>
        <v>3.36</v>
      </c>
      <c r="L29" s="84">
        <f>'BPT input'!AA31</f>
        <v>11.355</v>
      </c>
      <c r="M29" s="16">
        <f>'BPT input'!AE31</f>
        <v>0</v>
      </c>
      <c r="N29" s="16">
        <f>'BPT input'!AF31</f>
        <v>0</v>
      </c>
      <c r="O29" s="16">
        <f>'BPT input'!AG31</f>
        <v>0</v>
      </c>
      <c r="P29" s="16">
        <f>'BPT input'!AH31</f>
        <v>0</v>
      </c>
      <c r="Q29" s="16">
        <f>'BPT input'!AI31</f>
        <v>-127.6</v>
      </c>
      <c r="R29" s="86">
        <f>'BPT input'!AI31</f>
        <v>-127.6</v>
      </c>
    </row>
    <row r="30" spans="2:18">
      <c r="B30" s="84">
        <v>26</v>
      </c>
      <c r="C30" s="84" t="str">
        <f>'BPT input'!A32</f>
        <v>ANH</v>
      </c>
      <c r="D30" s="84" t="str">
        <f>'BPT input'!D32</f>
        <v>CWW22.26</v>
      </c>
      <c r="E30" s="84" t="str">
        <f>'BPT input'!E32</f>
        <v>Newmarket WRC Fugitive Emissions N2O</v>
      </c>
      <c r="F30" s="85" t="str" cm="1">
        <f t="array" ref="F30">_xlfn.IFS('BPT input'!G32="Selected", 'BPT input'!G32, 'BPT input'!G32="Feasible",'BPT input'!G32, 'BPT input'!G32="Select from Dropdown", "Selected")</f>
        <v>Selected</v>
      </c>
      <c r="G30" s="16">
        <f>'BPT input'!L32</f>
        <v>0</v>
      </c>
      <c r="H30" s="16">
        <f>'BPT input'!O32</f>
        <v>0</v>
      </c>
      <c r="I30" s="16">
        <f>'BPT input'!R32</f>
        <v>0.91900000000000004</v>
      </c>
      <c r="J30" s="16">
        <f>'BPT input'!U32</f>
        <v>1.839</v>
      </c>
      <c r="K30" s="16">
        <f>'BPT input'!X32</f>
        <v>1.85</v>
      </c>
      <c r="L30" s="84">
        <f>'BPT input'!AA32</f>
        <v>4.6079999999999997</v>
      </c>
      <c r="M30" s="16">
        <f>'BPT input'!AE32</f>
        <v>0</v>
      </c>
      <c r="N30" s="16">
        <f>'BPT input'!AF32</f>
        <v>0</v>
      </c>
      <c r="O30" s="16">
        <f>'BPT input'!AG32</f>
        <v>0</v>
      </c>
      <c r="P30" s="16">
        <f>'BPT input'!AH32</f>
        <v>0</v>
      </c>
      <c r="Q30" s="16">
        <f>'BPT input'!AI32</f>
        <v>-26.5</v>
      </c>
      <c r="R30" s="86">
        <f>'BPT input'!AI32</f>
        <v>-26.5</v>
      </c>
    </row>
    <row r="31" spans="2:18">
      <c r="B31" s="84">
        <v>27</v>
      </c>
      <c r="C31" s="84" t="str">
        <f>'BPT input'!A33</f>
        <v>ANH</v>
      </c>
      <c r="D31" s="84" t="str">
        <f>'BPT input'!D33</f>
        <v>CWW22.27</v>
      </c>
      <c r="E31" s="84" t="str">
        <f>'BPT input'!E33</f>
        <v>Hitchin WRC Fugitive emissions N2O</v>
      </c>
      <c r="F31" s="85" t="str" cm="1">
        <f t="array" ref="F31">_xlfn.IFS('BPT input'!G33="Selected", 'BPT input'!G33, 'BPT input'!G33="Feasible",'BPT input'!G33, 'BPT input'!G33="Select from Dropdown", "Selected")</f>
        <v>Selected</v>
      </c>
      <c r="G31" s="16">
        <f>'BPT input'!L33</f>
        <v>0</v>
      </c>
      <c r="H31" s="16">
        <f>'BPT input'!O33</f>
        <v>4.5999999999999999E-2</v>
      </c>
      <c r="I31" s="16">
        <f>'BPT input'!R33</f>
        <v>0.32600000000000001</v>
      </c>
      <c r="J31" s="16">
        <f>'BPT input'!U33</f>
        <v>0.56000000000000005</v>
      </c>
      <c r="K31" s="16">
        <f>'BPT input'!X33</f>
        <v>0.47</v>
      </c>
      <c r="L31" s="84">
        <f>'BPT input'!AA33</f>
        <v>1.4019999999999999</v>
      </c>
      <c r="M31" s="16">
        <f>'BPT input'!AE33</f>
        <v>0</v>
      </c>
      <c r="N31" s="16">
        <f>'BPT input'!AF33</f>
        <v>0</v>
      </c>
      <c r="O31" s="16">
        <f>'BPT input'!AG33</f>
        <v>0</v>
      </c>
      <c r="P31" s="16">
        <f>'BPT input'!AH33</f>
        <v>0</v>
      </c>
      <c r="Q31" s="16">
        <f>'BPT input'!AI33</f>
        <v>-32.950000000000003</v>
      </c>
      <c r="R31" s="86">
        <f>'BPT input'!AI33</f>
        <v>-32.950000000000003</v>
      </c>
    </row>
    <row r="32" spans="2:18">
      <c r="B32" s="84">
        <v>28</v>
      </c>
      <c r="C32" s="84" t="str">
        <f>'BPT input'!A34</f>
        <v>ANH</v>
      </c>
      <c r="D32" s="84" t="str">
        <f>'BPT input'!D34</f>
        <v>CWW22.28</v>
      </c>
      <c r="E32" s="84" t="str">
        <f>'BPT input'!E34</f>
        <v>Dunstable WRC Fugitive Emissions N2O</v>
      </c>
      <c r="F32" s="85" t="str" cm="1">
        <f t="array" ref="F32">_xlfn.IFS('BPT input'!G34="Selected", 'BPT input'!G34, 'BPT input'!G34="Feasible",'BPT input'!G34, 'BPT input'!G34="Select from Dropdown", "Selected")</f>
        <v>Selected</v>
      </c>
      <c r="G32" s="16">
        <f>'BPT input'!L34</f>
        <v>0</v>
      </c>
      <c r="H32" s="16">
        <f>'BPT input'!O34</f>
        <v>0.96</v>
      </c>
      <c r="I32" s="16">
        <f>'BPT input'!R34</f>
        <v>2.72</v>
      </c>
      <c r="J32" s="16">
        <f>'BPT input'!U34</f>
        <v>4.9509999999999996</v>
      </c>
      <c r="K32" s="16">
        <f>'BPT input'!X34</f>
        <v>3.67</v>
      </c>
      <c r="L32" s="84">
        <f>'BPT input'!AA34</f>
        <v>12.301</v>
      </c>
      <c r="M32" s="16">
        <f>'BPT input'!AE34</f>
        <v>0</v>
      </c>
      <c r="N32" s="16">
        <f>'BPT input'!AF34</f>
        <v>0</v>
      </c>
      <c r="O32" s="16">
        <f>'BPT input'!AG34</f>
        <v>0</v>
      </c>
      <c r="P32" s="16">
        <f>'BPT input'!AH34</f>
        <v>0</v>
      </c>
      <c r="Q32" s="16">
        <f>'BPT input'!AI34</f>
        <v>-75.3</v>
      </c>
      <c r="R32" s="86">
        <f>'BPT input'!AI34</f>
        <v>-75.3</v>
      </c>
    </row>
    <row r="33" spans="2:18">
      <c r="B33" s="84">
        <v>29</v>
      </c>
      <c r="C33" s="84" t="str">
        <f>'BPT input'!A35</f>
        <v>ANH</v>
      </c>
      <c r="D33" s="84" t="str">
        <f>'BPT input'!D35</f>
        <v>CWW22.29</v>
      </c>
      <c r="E33" s="84" t="str">
        <f>'BPT input'!E35</f>
        <v>Flitwick WRC Fugitive Emissions N2O</v>
      </c>
      <c r="F33" s="85" t="str" cm="1">
        <f t="array" ref="F33">_xlfn.IFS('BPT input'!G35="Selected", 'BPT input'!G35, 'BPT input'!G35="Feasible",'BPT input'!G35, 'BPT input'!G35="Select from Dropdown", "Selected")</f>
        <v>Selected</v>
      </c>
      <c r="G33" s="16">
        <f>'BPT input'!L35</f>
        <v>0.52700000000000002</v>
      </c>
      <c r="H33" s="16">
        <f>'BPT input'!O35</f>
        <v>1.468</v>
      </c>
      <c r="I33" s="16">
        <f>'BPT input'!R35</f>
        <v>2.573</v>
      </c>
      <c r="J33" s="16">
        <f>'BPT input'!U35</f>
        <v>1.7689999999999999</v>
      </c>
      <c r="K33" s="16">
        <f>'BPT input'!X35</f>
        <v>0.11600000000000001</v>
      </c>
      <c r="L33" s="84">
        <f>'BPT input'!AA35</f>
        <v>6.4530000000000003</v>
      </c>
      <c r="M33" s="16">
        <f>'BPT input'!AE35</f>
        <v>0</v>
      </c>
      <c r="N33" s="16">
        <f>'BPT input'!AF35</f>
        <v>0</v>
      </c>
      <c r="O33" s="16">
        <f>'BPT input'!AG35</f>
        <v>-3.532</v>
      </c>
      <c r="P33" s="16">
        <f>'BPT input'!AH35</f>
        <v>-51.213999999999999</v>
      </c>
      <c r="Q33" s="16">
        <f>'BPT input'!AI35</f>
        <v>-139.51400000000001</v>
      </c>
      <c r="R33" s="86">
        <f>'BPT input'!AI35</f>
        <v>-139.51400000000001</v>
      </c>
    </row>
    <row r="34" spans="2:18">
      <c r="B34" s="84">
        <v>30</v>
      </c>
      <c r="C34" s="84" t="str">
        <f>'BPT input'!A36</f>
        <v>ANH</v>
      </c>
      <c r="D34" s="84" t="str">
        <f>'BPT input'!D36</f>
        <v>CWW22.30</v>
      </c>
      <c r="E34" s="84" t="str">
        <f>'BPT input'!E36</f>
        <v>Great Billing STC Liquor Ammonia</v>
      </c>
      <c r="F34" s="85" t="str" cm="1">
        <f t="array" ref="F34">_xlfn.IFS('BPT input'!G36="Selected", 'BPT input'!G36, 'BPT input'!G36="Feasible",'BPT input'!G36, 'BPT input'!G36="Select from Dropdown", "Selected")</f>
        <v>Selected</v>
      </c>
      <c r="G34" s="16">
        <f>'BPT input'!L36</f>
        <v>0</v>
      </c>
      <c r="H34" s="16">
        <f>'BPT input'!O36</f>
        <v>0.23899999999999999</v>
      </c>
      <c r="I34" s="16">
        <f>'BPT input'!R36</f>
        <v>1.7050000000000001</v>
      </c>
      <c r="J34" s="16">
        <f>'BPT input'!U36</f>
        <v>2.9239999999999999</v>
      </c>
      <c r="K34" s="16">
        <f>'BPT input'!X36</f>
        <v>2.5110000000000001</v>
      </c>
      <c r="L34" s="84">
        <f>'BPT input'!AA36</f>
        <v>7.3789999999999996</v>
      </c>
      <c r="M34" s="16">
        <f>'BPT input'!AE36</f>
        <v>0</v>
      </c>
      <c r="N34" s="16">
        <f>'BPT input'!AF36</f>
        <v>0</v>
      </c>
      <c r="O34" s="16">
        <f>'BPT input'!AG36</f>
        <v>0</v>
      </c>
      <c r="P34" s="16">
        <f>'BPT input'!AH36</f>
        <v>0</v>
      </c>
      <c r="Q34" s="16">
        <f>'BPT input'!AI36</f>
        <v>-557</v>
      </c>
      <c r="R34" s="86">
        <f>'BPT input'!AI36</f>
        <v>-557</v>
      </c>
    </row>
    <row r="35" spans="2:18">
      <c r="B35" s="84">
        <v>31</v>
      </c>
      <c r="C35" s="84" t="str">
        <f>'BPT input'!A37</f>
        <v>ANH</v>
      </c>
      <c r="D35" s="84" t="str">
        <f>'BPT input'!D37</f>
        <v>CWW22.31</v>
      </c>
      <c r="E35" s="84" t="str">
        <f>'BPT input'!E37</f>
        <v>Logistics Fleet CO2 emissions 2025-26</v>
      </c>
      <c r="F35" s="85" t="str" cm="1">
        <f t="array" ref="F35">_xlfn.IFS('BPT input'!G37="Selected", 'BPT input'!G37, 'BPT input'!G37="Feasible",'BPT input'!G37, 'BPT input'!G37="Select from Dropdown", "Selected")</f>
        <v>Selected</v>
      </c>
      <c r="G35" s="16">
        <f>'BPT input'!L37</f>
        <v>1.1140000000000001</v>
      </c>
      <c r="H35" s="16">
        <f>'BPT input'!O37</f>
        <v>-0.23899999999999999</v>
      </c>
      <c r="I35" s="16">
        <f>'BPT input'!R37</f>
        <v>-0.23899999999999999</v>
      </c>
      <c r="J35" s="16">
        <f>'BPT input'!U37</f>
        <v>-0.23899999999999999</v>
      </c>
      <c r="K35" s="16">
        <f>'BPT input'!X37</f>
        <v>-0.23899999999999999</v>
      </c>
      <c r="L35" s="84">
        <f>'BPT input'!AA37</f>
        <v>0.159</v>
      </c>
      <c r="M35" s="16">
        <f>'BPT input'!AE37</f>
        <v>-770.64599999999996</v>
      </c>
      <c r="N35" s="16">
        <f>'BPT input'!AF37</f>
        <v>-1514.2919999999999</v>
      </c>
      <c r="O35" s="16">
        <f>'BPT input'!AG37</f>
        <v>-2311.9380000000001</v>
      </c>
      <c r="P35" s="16">
        <f>'BPT input'!AH37</f>
        <v>-3082.5839999999998</v>
      </c>
      <c r="Q35" s="16">
        <f>'BPT input'!AI37</f>
        <v>-3853.23</v>
      </c>
      <c r="R35" s="86">
        <f>'BPT input'!AI37</f>
        <v>-3853.23</v>
      </c>
    </row>
    <row r="36" spans="2:18">
      <c r="B36" s="84">
        <v>32</v>
      </c>
      <c r="C36" s="84" t="str">
        <f>'BPT input'!A38</f>
        <v>ANH</v>
      </c>
      <c r="D36" s="84" t="str">
        <f>'BPT input'!D38</f>
        <v>CWW22.32</v>
      </c>
      <c r="E36" s="84" t="str">
        <f>'BPT input'!E38</f>
        <v>Logistics fleet CO2 emissions 2026-27</v>
      </c>
      <c r="F36" s="85" t="str" cm="1">
        <f t="array" ref="F36">_xlfn.IFS('BPT input'!G38="Selected", 'BPT input'!G38, 'BPT input'!G38="Feasible",'BPT input'!G38, 'BPT input'!G38="Select from Dropdown", "Selected")</f>
        <v>Selected</v>
      </c>
      <c r="G36" s="16">
        <f>'BPT input'!L38</f>
        <v>0</v>
      </c>
      <c r="H36" s="16">
        <f>'BPT input'!O38</f>
        <v>1.4330000000000001</v>
      </c>
      <c r="I36" s="16">
        <f>'BPT input'!R38</f>
        <v>-0.187</v>
      </c>
      <c r="J36" s="16">
        <f>'BPT input'!U38</f>
        <v>-0.187</v>
      </c>
      <c r="K36" s="16">
        <f>'BPT input'!X38</f>
        <v>-0.187</v>
      </c>
      <c r="L36" s="84">
        <f>'BPT input'!AA38</f>
        <v>0.873</v>
      </c>
      <c r="M36" s="16">
        <f>'BPT input'!AE38</f>
        <v>0</v>
      </c>
      <c r="N36" s="16">
        <f>'BPT input'!AF38</f>
        <v>-577.98800000000006</v>
      </c>
      <c r="O36" s="16">
        <f>'BPT input'!AG38</f>
        <v>-1155.9760000000001</v>
      </c>
      <c r="P36" s="16">
        <f>'BPT input'!AH38</f>
        <v>-1733.9639999999999</v>
      </c>
      <c r="Q36" s="16">
        <f>'BPT input'!AI38</f>
        <v>-2311.9520000000002</v>
      </c>
      <c r="R36" s="86">
        <f>'BPT input'!AI38</f>
        <v>-2311.9520000000002</v>
      </c>
    </row>
    <row r="37" spans="2:18">
      <c r="B37" s="84">
        <v>33</v>
      </c>
      <c r="C37" s="84" t="str">
        <f>'BPT input'!A39</f>
        <v>ANH</v>
      </c>
      <c r="D37" s="84" t="str">
        <f>'BPT input'!D39</f>
        <v>CWW22.33</v>
      </c>
      <c r="E37" s="84" t="str">
        <f>'BPT input'!E39</f>
        <v>Logistics fleet CO2 emissions 2027-28</v>
      </c>
      <c r="F37" s="85" t="str" cm="1">
        <f t="array" ref="F37">_xlfn.IFS('BPT input'!G39="Selected", 'BPT input'!G39, 'BPT input'!G39="Feasible",'BPT input'!G39, 'BPT input'!G39="Select from Dropdown", "Selected")</f>
        <v>Selected</v>
      </c>
      <c r="G37" s="16">
        <f>'BPT input'!L39</f>
        <v>0</v>
      </c>
      <c r="H37" s="16">
        <f>'BPT input'!O39</f>
        <v>0</v>
      </c>
      <c r="I37" s="16">
        <f>'BPT input'!R39</f>
        <v>1.8049999999999999</v>
      </c>
      <c r="J37" s="16">
        <f>'BPT input'!U39</f>
        <v>-0.249</v>
      </c>
      <c r="K37" s="16">
        <f>'BPT input'!X39</f>
        <v>-0.249</v>
      </c>
      <c r="L37" s="84">
        <f>'BPT input'!AA39</f>
        <v>1.3069999999999999</v>
      </c>
      <c r="M37" s="16">
        <f>'BPT input'!AE39</f>
        <v>0</v>
      </c>
      <c r="N37" s="16">
        <f>'BPT input'!AF39</f>
        <v>0</v>
      </c>
      <c r="O37" s="16">
        <f>'BPT input'!AG39</f>
        <v>-770.61599999999999</v>
      </c>
      <c r="P37" s="16">
        <f>'BPT input'!AH39</f>
        <v>-1514.2919999999999</v>
      </c>
      <c r="Q37" s="16">
        <f>'BPT input'!AI39</f>
        <v>-2311.9380000000001</v>
      </c>
      <c r="R37" s="86">
        <f>'BPT input'!AI39</f>
        <v>-2311.9380000000001</v>
      </c>
    </row>
    <row r="38" spans="2:18">
      <c r="B38" s="84">
        <v>34</v>
      </c>
      <c r="C38" s="84" t="str">
        <f>'BPT input'!A40</f>
        <v>ANH</v>
      </c>
      <c r="D38" s="84" t="str">
        <f>'BPT input'!D40</f>
        <v>CWW22.34</v>
      </c>
      <c r="E38" s="84" t="str">
        <f>'BPT input'!E40</f>
        <v>Logistics fleet CO2 emissions 2028-29</v>
      </c>
      <c r="F38" s="85" t="str" cm="1">
        <f t="array" ref="F38">_xlfn.IFS('BPT input'!G40="Selected", 'BPT input'!G40, 'BPT input'!G40="Feasible",'BPT input'!G40, 'BPT input'!G40="Select from Dropdown", "Selected")</f>
        <v>Selected</v>
      </c>
      <c r="G38" s="16">
        <f>'BPT input'!L40</f>
        <v>0</v>
      </c>
      <c r="H38" s="16">
        <f>'BPT input'!O40</f>
        <v>0</v>
      </c>
      <c r="I38" s="16">
        <f>'BPT input'!R40</f>
        <v>0</v>
      </c>
      <c r="J38" s="16">
        <f>'BPT input'!U40</f>
        <v>1.573</v>
      </c>
      <c r="K38" s="16">
        <f>'BPT input'!X40</f>
        <v>-0.217</v>
      </c>
      <c r="L38" s="84">
        <f>'BPT input'!AA40</f>
        <v>1.3560000000000001</v>
      </c>
      <c r="M38" s="16">
        <f>'BPT input'!AE40</f>
        <v>0</v>
      </c>
      <c r="N38" s="16">
        <f>'BPT input'!AF40</f>
        <v>0</v>
      </c>
      <c r="O38" s="16">
        <f>'BPT input'!AG40</f>
        <v>0</v>
      </c>
      <c r="P38" s="16">
        <f>'BPT input'!AH40</f>
        <v>-674.28599999999994</v>
      </c>
      <c r="Q38" s="16">
        <f>'BPT input'!AI40</f>
        <v>-1348.5719999999999</v>
      </c>
      <c r="R38" s="86">
        <f>'BPT input'!AI40</f>
        <v>-1348.5719999999999</v>
      </c>
    </row>
    <row r="39" spans="2:18">
      <c r="B39" s="84">
        <v>35</v>
      </c>
      <c r="C39" s="84" t="str">
        <f>'BPT input'!A41</f>
        <v>ANH</v>
      </c>
      <c r="D39" s="84" t="str">
        <f>'BPT input'!D41</f>
        <v>CWW22.35</v>
      </c>
      <c r="E39" s="84" t="str">
        <f>'BPT input'!E41</f>
        <v>Logistics fleet CO2 emissions 2029-30</v>
      </c>
      <c r="F39" s="85" t="str" cm="1">
        <f t="array" ref="F39">_xlfn.IFS('BPT input'!G41="Selected", 'BPT input'!G41, 'BPT input'!G41="Feasible",'BPT input'!G41, 'BPT input'!G41="Select from Dropdown", "Selected")</f>
        <v>Selected</v>
      </c>
      <c r="G39" s="16">
        <f>'BPT input'!L41</f>
        <v>0</v>
      </c>
      <c r="H39" s="16">
        <f>'BPT input'!O41</f>
        <v>0</v>
      </c>
      <c r="I39" s="16">
        <f>'BPT input'!R41</f>
        <v>0</v>
      </c>
      <c r="J39" s="16">
        <f>'BPT input'!U41</f>
        <v>0</v>
      </c>
      <c r="K39" s="16">
        <f>'BPT input'!X41</f>
        <v>3.9220000000000002</v>
      </c>
      <c r="L39" s="84">
        <f>'BPT input'!AA41</f>
        <v>3.9220000000000002</v>
      </c>
      <c r="M39" s="16">
        <f>'BPT input'!AE41</f>
        <v>0</v>
      </c>
      <c r="N39" s="16">
        <f>'BPT input'!AF41</f>
        <v>0</v>
      </c>
      <c r="O39" s="16">
        <f>'BPT input'!AG41</f>
        <v>0</v>
      </c>
      <c r="P39" s="16">
        <f>'BPT input'!AH41</f>
        <v>0</v>
      </c>
      <c r="Q39" s="16">
        <f>'BPT input'!AI41</f>
        <v>-1830.29</v>
      </c>
      <c r="R39" s="86">
        <f>'BPT input'!AI41</f>
        <v>-1830.29</v>
      </c>
    </row>
    <row r="40" spans="2:18">
      <c r="B40" s="84">
        <v>36</v>
      </c>
      <c r="C40" s="84" t="str">
        <f>'BPT input'!A42</f>
        <v>ANH</v>
      </c>
      <c r="D40" s="84" t="str">
        <f>'BPT input'!D42</f>
        <v>CWW22.36</v>
      </c>
      <c r="E40" s="84" t="str">
        <f>'BPT input'!E42</f>
        <v>Huntingdon WRC Fugitive Emissions N2O</v>
      </c>
      <c r="F40" s="85" t="str" cm="1">
        <f t="array" ref="F40">_xlfn.IFS('BPT input'!G42="Selected", 'BPT input'!G42, 'BPT input'!G42="Feasible",'BPT input'!G42, 'BPT input'!G42="Select from Dropdown", "Selected")</f>
        <v>Selected</v>
      </c>
      <c r="G40" s="16">
        <f>'BPT input'!L42</f>
        <v>0</v>
      </c>
      <c r="H40" s="16">
        <f>'BPT input'!O42</f>
        <v>0</v>
      </c>
      <c r="I40" s="16">
        <f>'BPT input'!R42</f>
        <v>0</v>
      </c>
      <c r="J40" s="16">
        <f>'BPT input'!U42</f>
        <v>0.91</v>
      </c>
      <c r="K40" s="16">
        <f>'BPT input'!X42</f>
        <v>1.881</v>
      </c>
      <c r="L40" s="84">
        <f>'BPT input'!AA42</f>
        <v>2.7909999999999999</v>
      </c>
      <c r="M40" s="16">
        <f>'BPT input'!AE42</f>
        <v>0</v>
      </c>
      <c r="N40" s="16">
        <f>'BPT input'!AF42</f>
        <v>0</v>
      </c>
      <c r="O40" s="16">
        <f>'BPT input'!AG42</f>
        <v>0</v>
      </c>
      <c r="P40" s="16">
        <f>'BPT input'!AH42</f>
        <v>0</v>
      </c>
      <c r="Q40" s="16">
        <f>'BPT input'!AI42</f>
        <v>-87.3</v>
      </c>
      <c r="R40" s="86">
        <f>'BPT input'!AI42</f>
        <v>-87.3</v>
      </c>
    </row>
    <row r="41" spans="2:18">
      <c r="B41" s="84">
        <v>37</v>
      </c>
      <c r="C41" s="84" t="str">
        <f>'BPT input'!A43</f>
        <v>ANH</v>
      </c>
      <c r="D41" s="84" t="str">
        <f>'BPT input'!D43</f>
        <v>CWW22.37</v>
      </c>
      <c r="E41" s="84" t="str">
        <f>'BPT input'!E43</f>
        <v>AMP8 Small Scale Solar Delivery WR</v>
      </c>
      <c r="F41" s="85" t="str" cm="1">
        <f t="array" ref="F41">_xlfn.IFS('BPT input'!G43="Selected", 'BPT input'!G43, 'BPT input'!G43="Feasible",'BPT input'!G43, 'BPT input'!G43="Select from Dropdown", "Selected")</f>
        <v>Feasible</v>
      </c>
      <c r="G41" s="16">
        <f>'BPT input'!L43</f>
        <v>2.0169999999999999</v>
      </c>
      <c r="H41" s="16">
        <f>'BPT input'!O43</f>
        <v>1.7769999999999999</v>
      </c>
      <c r="I41" s="16">
        <f>'BPT input'!R43</f>
        <v>1.536</v>
      </c>
      <c r="J41" s="16">
        <f>'BPT input'!U43</f>
        <v>1.296</v>
      </c>
      <c r="K41" s="16">
        <f>'BPT input'!X43</f>
        <v>1.0549999999999999</v>
      </c>
      <c r="L41" s="84">
        <f>'BPT input'!AA43</f>
        <v>7.681</v>
      </c>
      <c r="M41" s="16">
        <f>'BPT input'!AE43</f>
        <v>0</v>
      </c>
      <c r="N41" s="16">
        <f>'BPT input'!AF43</f>
        <v>-454.48</v>
      </c>
      <c r="O41" s="16">
        <f>'BPT input'!AG43</f>
        <v>-1363.74</v>
      </c>
      <c r="P41" s="16">
        <f>'BPT input'!AH43</f>
        <v>-2727.48</v>
      </c>
      <c r="Q41" s="16">
        <f>'BPT input'!AI43</f>
        <v>-4545.8</v>
      </c>
      <c r="R41" s="86">
        <f>'BPT input'!AI43</f>
        <v>-4545.8</v>
      </c>
    </row>
    <row r="42" spans="2:18">
      <c r="B42" s="84">
        <v>38</v>
      </c>
      <c r="C42" s="84" t="str">
        <f>'BPT input'!A44</f>
        <v>ANH</v>
      </c>
      <c r="D42" s="84" t="str">
        <f>'BPT input'!D44</f>
        <v>CWW22.38</v>
      </c>
      <c r="E42" s="84" t="str">
        <f>'BPT input'!E44</f>
        <v>Basildon STC Gas to Grid</v>
      </c>
      <c r="F42" s="85" t="str" cm="1">
        <f t="array" ref="F42">_xlfn.IFS('BPT input'!G44="Selected", 'BPT input'!G44, 'BPT input'!G44="Feasible",'BPT input'!G44, 'BPT input'!G44="Select from Dropdown", "Selected")</f>
        <v>Feasible</v>
      </c>
      <c r="G42" s="16">
        <f>'BPT input'!L44</f>
        <v>1.5</v>
      </c>
      <c r="H42" s="16">
        <f>'BPT input'!O44</f>
        <v>3.3759999999999999</v>
      </c>
      <c r="I42" s="16">
        <f>'BPT input'!R44</f>
        <v>3.3519999999999999</v>
      </c>
      <c r="J42" s="16">
        <f>'BPT input'!U44</f>
        <v>2.4369999999999998</v>
      </c>
      <c r="K42" s="16">
        <f>'BPT input'!X44</f>
        <v>2.101</v>
      </c>
      <c r="L42" s="84">
        <f>'BPT input'!AA44</f>
        <v>12.766</v>
      </c>
      <c r="M42" s="16">
        <f>'BPT input'!AE44</f>
        <v>0</v>
      </c>
      <c r="N42" s="16">
        <f>'BPT input'!AF44</f>
        <v>0</v>
      </c>
      <c r="O42" s="16">
        <f>'BPT input'!AG44</f>
        <v>0</v>
      </c>
      <c r="P42" s="16">
        <f>'BPT input'!AH44</f>
        <v>-1088.74</v>
      </c>
      <c r="Q42" s="16">
        <f>'BPT input'!AI44</f>
        <v>-2177.48</v>
      </c>
      <c r="R42" s="86">
        <f>'BPT input'!AI44</f>
        <v>-2177.48</v>
      </c>
    </row>
    <row r="43" spans="2:18">
      <c r="B43" s="84">
        <v>39</v>
      </c>
      <c r="C43" s="84" t="str">
        <f>'BPT input'!A45</f>
        <v>ANH</v>
      </c>
      <c r="D43" s="84" t="str">
        <f>'BPT input'!D45</f>
        <v>CWW22.39</v>
      </c>
      <c r="E43" s="84" t="str">
        <f>'BPT input'!E45</f>
        <v>Colchester STC Gas to Grid</v>
      </c>
      <c r="F43" s="85" t="str" cm="1">
        <f t="array" ref="F43">_xlfn.IFS('BPT input'!G45="Selected", 'BPT input'!G45, 'BPT input'!G45="Feasible",'BPT input'!G45, 'BPT input'!G45="Select from Dropdown", "Selected")</f>
        <v>Feasible</v>
      </c>
      <c r="G43" s="16">
        <f>'BPT input'!L45</f>
        <v>1.5</v>
      </c>
      <c r="H43" s="16">
        <f>'BPT input'!O45</f>
        <v>3.3759999999999999</v>
      </c>
      <c r="I43" s="16">
        <f>'BPT input'!R45</f>
        <v>3.3519999999999999</v>
      </c>
      <c r="J43" s="16">
        <f>'BPT input'!U45</f>
        <v>3.1469999999999998</v>
      </c>
      <c r="K43" s="16">
        <f>'BPT input'!X45</f>
        <v>2.9529999999999998</v>
      </c>
      <c r="L43" s="84">
        <f>'BPT input'!AA45</f>
        <v>14.327999999999999</v>
      </c>
      <c r="M43" s="16">
        <f>'BPT input'!AE45</f>
        <v>0</v>
      </c>
      <c r="N43" s="16">
        <f>'BPT input'!AF45</f>
        <v>0</v>
      </c>
      <c r="O43" s="16">
        <f>'BPT input'!AG45</f>
        <v>0</v>
      </c>
      <c r="P43" s="16">
        <f>'BPT input'!AH45</f>
        <v>-1324.84</v>
      </c>
      <c r="Q43" s="16">
        <f>'BPT input'!AI45</f>
        <v>-2649.68</v>
      </c>
      <c r="R43" s="86">
        <f>'BPT input'!AI45</f>
        <v>-2649.68</v>
      </c>
    </row>
    <row r="44" spans="2:18">
      <c r="B44" s="84">
        <v>40</v>
      </c>
      <c r="C44" s="84" t="str">
        <f>'BPT input'!A46</f>
        <v>ANH</v>
      </c>
      <c r="D44" s="84" t="str">
        <f>'BPT input'!D46</f>
        <v>CWW22.40</v>
      </c>
      <c r="E44" s="84" t="str">
        <f>'BPT input'!E46</f>
        <v>Ipswich Cliff Quay STC Gas to Grid</v>
      </c>
      <c r="F44" s="85" t="str" cm="1">
        <f t="array" ref="F44">_xlfn.IFS('BPT input'!G46="Selected", 'BPT input'!G46, 'BPT input'!G46="Feasible",'BPT input'!G46, 'BPT input'!G46="Select from Dropdown", "Selected")</f>
        <v>Feasible</v>
      </c>
      <c r="G44" s="16">
        <f>'BPT input'!L46</f>
        <v>1.5</v>
      </c>
      <c r="H44" s="16">
        <f>'BPT input'!O46</f>
        <v>3.3759999999999999</v>
      </c>
      <c r="I44" s="16">
        <f>'BPT input'!R46</f>
        <v>3.3519999999999999</v>
      </c>
      <c r="J44" s="16">
        <f>'BPT input'!U46</f>
        <v>3.0379999999999998</v>
      </c>
      <c r="K44" s="16">
        <f>'BPT input'!X46</f>
        <v>2.8220000000000001</v>
      </c>
      <c r="L44" s="84">
        <f>'BPT input'!AA46</f>
        <v>14.087999999999999</v>
      </c>
      <c r="M44" s="16">
        <f>'BPT input'!AE46</f>
        <v>0</v>
      </c>
      <c r="N44" s="16">
        <f>'BPT input'!AF46</f>
        <v>0</v>
      </c>
      <c r="O44" s="16">
        <f>'BPT input'!AG46</f>
        <v>0</v>
      </c>
      <c r="P44" s="16">
        <f>'BPT input'!AH46</f>
        <v>-1692.08</v>
      </c>
      <c r="Q44" s="16">
        <f>'BPT input'!AI46</f>
        <v>-3384.16</v>
      </c>
      <c r="R44" s="86">
        <f>'BPT input'!AI46</f>
        <v>-3384.16</v>
      </c>
    </row>
    <row r="45" spans="2:18">
      <c r="B45" s="84">
        <v>41</v>
      </c>
      <c r="C45" s="84" t="str">
        <f>'BPT input'!A47</f>
        <v>ANH</v>
      </c>
      <c r="D45" s="84" t="str">
        <f>'BPT input'!D47</f>
        <v>CWW22.41</v>
      </c>
      <c r="E45" s="84" t="str">
        <f>'BPT input'!E47</f>
        <v>Pyewipe STC Gas to Grid</v>
      </c>
      <c r="F45" s="85" t="str" cm="1">
        <f t="array" ref="F45">_xlfn.IFS('BPT input'!G47="Selected", 'BPT input'!G47, 'BPT input'!G47="Feasible",'BPT input'!G47, 'BPT input'!G47="Select from Dropdown", "Selected")</f>
        <v>Feasible</v>
      </c>
      <c r="G45" s="16">
        <f>'BPT input'!L47</f>
        <v>1.5</v>
      </c>
      <c r="H45" s="16">
        <f>'BPT input'!O47</f>
        <v>3.3759999999999999</v>
      </c>
      <c r="I45" s="16">
        <f>'BPT input'!R47</f>
        <v>3.3519999999999999</v>
      </c>
      <c r="J45" s="16">
        <f>'BPT input'!U47</f>
        <v>3.073</v>
      </c>
      <c r="K45" s="16">
        <f>'BPT input'!X47</f>
        <v>2.8639999999999999</v>
      </c>
      <c r="L45" s="84">
        <f>'BPT input'!AA47</f>
        <v>14.164999999999999</v>
      </c>
      <c r="M45" s="16">
        <f>'BPT input'!AE47</f>
        <v>0</v>
      </c>
      <c r="N45" s="16">
        <f>'BPT input'!AF47</f>
        <v>0</v>
      </c>
      <c r="O45" s="16">
        <f>'BPT input'!AG47</f>
        <v>0</v>
      </c>
      <c r="P45" s="16">
        <f>'BPT input'!AH47</f>
        <v>-3361</v>
      </c>
      <c r="Q45" s="16">
        <f>'BPT input'!AI47</f>
        <v>-6722</v>
      </c>
      <c r="R45" s="86">
        <f>'BPT input'!AI47</f>
        <v>-6722</v>
      </c>
    </row>
    <row r="46" spans="2:18">
      <c r="B46" s="84">
        <v>42</v>
      </c>
      <c r="C46" s="84" t="str">
        <f>'BPT input'!A48</f>
        <v>ANH</v>
      </c>
      <c r="D46" s="84" t="str">
        <f>'BPT input'!D48</f>
        <v>CWW22.42</v>
      </c>
      <c r="E46" s="84" t="str">
        <f>'BPT input'!E48</f>
        <v>Kings Lynn STC gas to grid</v>
      </c>
      <c r="F46" s="85" t="str" cm="1">
        <f t="array" ref="F46">_xlfn.IFS('BPT input'!G48="Selected", 'BPT input'!G48, 'BPT input'!G48="Feasible",'BPT input'!G48, 'BPT input'!G48="Select from Dropdown", "Selected")</f>
        <v>Feasible</v>
      </c>
      <c r="G46" s="16">
        <f>'BPT input'!L48</f>
        <v>1.5</v>
      </c>
      <c r="H46" s="16">
        <f>'BPT input'!O48</f>
        <v>3.3759999999999999</v>
      </c>
      <c r="I46" s="16">
        <f>'BPT input'!R48</f>
        <v>3.3519999999999999</v>
      </c>
      <c r="J46" s="16">
        <f>'BPT input'!U48</f>
        <v>3.3029999999999999</v>
      </c>
      <c r="K46" s="16">
        <f>'BPT input'!X48</f>
        <v>3.141</v>
      </c>
      <c r="L46" s="84">
        <f>'BPT input'!AA48</f>
        <v>14.672000000000001</v>
      </c>
      <c r="M46" s="16">
        <f>'BPT input'!AE48</f>
        <v>0</v>
      </c>
      <c r="N46" s="16">
        <f>'BPT input'!AF48</f>
        <v>0</v>
      </c>
      <c r="O46" s="16">
        <f>'BPT input'!AG48</f>
        <v>0</v>
      </c>
      <c r="P46" s="16">
        <f>'BPT input'!AH48</f>
        <v>-3360</v>
      </c>
      <c r="Q46" s="16">
        <f>'BPT input'!AI48</f>
        <v>-6720</v>
      </c>
      <c r="R46" s="86">
        <f>'BPT input'!AI48</f>
        <v>-6720</v>
      </c>
    </row>
    <row r="47" spans="2:18">
      <c r="B47" s="84">
        <v>43</v>
      </c>
      <c r="C47" s="84" t="str">
        <f>'BPT input'!A49</f>
        <v>ANH</v>
      </c>
      <c r="D47" s="84" t="str">
        <f>'BPT input'!D49</f>
        <v>CWW22.43</v>
      </c>
      <c r="E47" s="84" t="str">
        <f>'BPT input'!E49</f>
        <v>Whitlingham WRC Fugitive Emissions N2O</v>
      </c>
      <c r="F47" s="85" t="str" cm="1">
        <f t="array" ref="F47">_xlfn.IFS('BPT input'!G49="Selected", 'BPT input'!G49, 'BPT input'!G49="Feasible",'BPT input'!G49, 'BPT input'!G49="Select from Dropdown", "Selected")</f>
        <v>Feasible</v>
      </c>
      <c r="G47" s="16">
        <f>'BPT input'!L49</f>
        <v>0</v>
      </c>
      <c r="H47" s="16">
        <f>'BPT input'!O49</f>
        <v>0</v>
      </c>
      <c r="I47" s="16">
        <f>'BPT input'!R49</f>
        <v>0</v>
      </c>
      <c r="J47" s="16">
        <f>'BPT input'!U49</f>
        <v>0.96699999999999997</v>
      </c>
      <c r="K47" s="16">
        <f>'BPT input'!X49</f>
        <v>0</v>
      </c>
      <c r="L47" s="84">
        <f>'BPT input'!AA49</f>
        <v>0.96699999999999997</v>
      </c>
      <c r="M47" s="16">
        <f>'BPT input'!AE49</f>
        <v>0</v>
      </c>
      <c r="N47" s="16">
        <f>'BPT input'!AF49</f>
        <v>0</v>
      </c>
      <c r="O47" s="16">
        <f>'BPT input'!AG49</f>
        <v>0</v>
      </c>
      <c r="P47" s="16">
        <f>'BPT input'!AH49</f>
        <v>0</v>
      </c>
      <c r="Q47" s="16">
        <f>'BPT input'!AI49</f>
        <v>-418.8</v>
      </c>
      <c r="R47" s="86">
        <f>'BPT input'!AI49</f>
        <v>-418.8</v>
      </c>
    </row>
    <row r="48" spans="2:18">
      <c r="B48" s="84">
        <v>44</v>
      </c>
      <c r="C48" s="84" t="str">
        <f>'BPT input'!A50</f>
        <v>ANH</v>
      </c>
      <c r="D48" s="84" t="str">
        <f>'BPT input'!D50</f>
        <v>CWW22.44</v>
      </c>
      <c r="E48" s="84" t="str">
        <f>'BPT input'!E50</f>
        <v>Colchester WRC Fugitive Emissions N2O</v>
      </c>
      <c r="F48" s="85" t="str" cm="1">
        <f t="array" ref="F48">_xlfn.IFS('BPT input'!G50="Selected", 'BPT input'!G50, 'BPT input'!G50="Feasible",'BPT input'!G50, 'BPT input'!G50="Select from Dropdown", "Selected")</f>
        <v>Feasible</v>
      </c>
      <c r="G48" s="16">
        <f>'BPT input'!L50</f>
        <v>0</v>
      </c>
      <c r="H48" s="16">
        <f>'BPT input'!O50</f>
        <v>0</v>
      </c>
      <c r="I48" s="16">
        <f>'BPT input'!R50</f>
        <v>0.83099999999999996</v>
      </c>
      <c r="J48" s="16">
        <f>'BPT input'!U50</f>
        <v>0.83099999999999996</v>
      </c>
      <c r="K48" s="16">
        <f>'BPT input'!X50</f>
        <v>0</v>
      </c>
      <c r="L48" s="84">
        <f>'BPT input'!AA50</f>
        <v>1.6619999999999999</v>
      </c>
      <c r="M48" s="16">
        <f>'BPT input'!AE50</f>
        <v>0</v>
      </c>
      <c r="N48" s="16">
        <f>'BPT input'!AF50</f>
        <v>0</v>
      </c>
      <c r="O48" s="16">
        <f>'BPT input'!AG50</f>
        <v>0</v>
      </c>
      <c r="P48" s="16">
        <f>'BPT input'!AH50</f>
        <v>0</v>
      </c>
      <c r="Q48" s="16">
        <f>'BPT input'!AI50</f>
        <v>-192.5</v>
      </c>
      <c r="R48" s="86">
        <f>'BPT input'!AI50</f>
        <v>-192.5</v>
      </c>
    </row>
    <row r="49" spans="2:18">
      <c r="B49" s="84">
        <v>45</v>
      </c>
      <c r="C49" s="84" t="str">
        <f>'BPT input'!A51</f>
        <v>ANH</v>
      </c>
      <c r="D49" s="84" t="str">
        <f>'BPT input'!D51</f>
        <v>CWW22.45</v>
      </c>
      <c r="E49" s="84" t="str">
        <f>'BPT input'!E51</f>
        <v>Colchester WRC Fugitive Emissions N2O</v>
      </c>
      <c r="F49" s="85" t="str" cm="1">
        <f t="array" ref="F49">_xlfn.IFS('BPT input'!G51="Selected", 'BPT input'!G51, 'BPT input'!G51="Feasible",'BPT input'!G51, 'BPT input'!G51="Select from Dropdown", "Selected")</f>
        <v>Feasible</v>
      </c>
      <c r="G49" s="16">
        <f>'BPT input'!L51</f>
        <v>3.121</v>
      </c>
      <c r="H49" s="16">
        <f>'BPT input'!O51</f>
        <v>7.282</v>
      </c>
      <c r="I49" s="16">
        <f>'BPT input'!R51</f>
        <v>2.1000000000000001E-2</v>
      </c>
      <c r="J49" s="16">
        <f>'BPT input'!U51</f>
        <v>2.1000000000000001E-2</v>
      </c>
      <c r="K49" s="16">
        <f>'BPT input'!X51</f>
        <v>2.1000000000000001E-2</v>
      </c>
      <c r="L49" s="84">
        <f>'BPT input'!AA51</f>
        <v>10.465999999999999</v>
      </c>
      <c r="M49" s="16">
        <f>'BPT input'!AE51</f>
        <v>0</v>
      </c>
      <c r="N49" s="16">
        <f>'BPT input'!AF51</f>
        <v>0</v>
      </c>
      <c r="O49" s="16">
        <f>'BPT input'!AG51</f>
        <v>-264.7</v>
      </c>
      <c r="P49" s="16">
        <f>'BPT input'!AH51</f>
        <v>-529.4</v>
      </c>
      <c r="Q49" s="16">
        <f>'BPT input'!AI51</f>
        <v>-794.1</v>
      </c>
      <c r="R49" s="86">
        <f>'BPT input'!AI51</f>
        <v>-794.1</v>
      </c>
    </row>
    <row r="50" spans="2:18">
      <c r="B50" s="84">
        <v>46</v>
      </c>
      <c r="C50" s="84" t="str">
        <f>'BPT input'!A52</f>
        <v>HDD</v>
      </c>
      <c r="D50" s="84" t="str">
        <f>'BPT input'!D52</f>
        <v>CWW22.1</v>
      </c>
      <c r="E50" s="84" t="str">
        <f>'BPT input'!E52</f>
        <v>Process Emissions Reduction</v>
      </c>
      <c r="F50" s="85" t="str" cm="1">
        <f t="array" ref="F50">_xlfn.IFS('BPT input'!G52="Selected", 'BPT input'!G52, 'BPT input'!G52="Feasible",'BPT input'!G52, 'BPT input'!G52="Select from Dropdown", "Selected")</f>
        <v>Selected</v>
      </c>
      <c r="G50" s="16">
        <f>'BPT input'!L52</f>
        <v>0.49099999999999999</v>
      </c>
      <c r="H50" s="16">
        <f>'BPT input'!O52</f>
        <v>0.29599999999999999</v>
      </c>
      <c r="I50" s="16">
        <f>'BPT input'!R52</f>
        <v>2.5000000000000001E-2</v>
      </c>
      <c r="J50" s="16">
        <f>'BPT input'!U52</f>
        <v>2.5000000000000001E-2</v>
      </c>
      <c r="K50" s="16">
        <f>'BPT input'!X52</f>
        <v>2.5000000000000001E-2</v>
      </c>
      <c r="L50" s="84">
        <f>'BPT input'!AA52</f>
        <v>0.86399999999999999</v>
      </c>
      <c r="M50" s="16">
        <f>'BPT input'!AE52</f>
        <v>0</v>
      </c>
      <c r="N50" s="16">
        <f>'BPT input'!AF52</f>
        <v>0</v>
      </c>
      <c r="O50" s="16">
        <f>'BPT input'!AG52</f>
        <v>-137.13</v>
      </c>
      <c r="P50" s="16">
        <f>'BPT input'!AH52</f>
        <v>-274.26499999999999</v>
      </c>
      <c r="Q50" s="16">
        <f>'BPT input'!AI52</f>
        <v>-411.39800000000002</v>
      </c>
      <c r="R50" s="86">
        <f>'BPT input'!AI52</f>
        <v>-411.39800000000002</v>
      </c>
    </row>
    <row r="51" spans="2:18">
      <c r="B51" s="84">
        <v>47</v>
      </c>
      <c r="C51" s="84" t="str">
        <f>'BPT input'!A53</f>
        <v>HDD</v>
      </c>
      <c r="D51" s="84" t="str">
        <f>'BPT input'!D53</f>
        <v>CWW22.2</v>
      </c>
      <c r="E51" s="84" t="str">
        <f>'BPT input'!E53</f>
        <v>Heat Decarbonisation</v>
      </c>
      <c r="F51" s="85" t="str" cm="1">
        <f t="array" ref="F51">_xlfn.IFS('BPT input'!G53="Selected", 'BPT input'!G53, 'BPT input'!G53="Feasible",'BPT input'!G53, 'BPT input'!G53="Select from Dropdown", "Selected")</f>
        <v>Selected</v>
      </c>
      <c r="G51" s="16">
        <f>'BPT input'!L53</f>
        <v>3.7999999999999999E-2</v>
      </c>
      <c r="H51" s="16">
        <f>'BPT input'!O53</f>
        <v>0</v>
      </c>
      <c r="I51" s="16">
        <f>'BPT input'!R53</f>
        <v>0</v>
      </c>
      <c r="J51" s="16">
        <f>'BPT input'!U53</f>
        <v>0</v>
      </c>
      <c r="K51" s="16">
        <f>'BPT input'!X53</f>
        <v>0</v>
      </c>
      <c r="L51" s="84">
        <f>'BPT input'!AA53</f>
        <v>3.7999999999999999E-2</v>
      </c>
      <c r="M51" s="16">
        <f>'BPT input'!AE53</f>
        <v>0</v>
      </c>
      <c r="N51" s="16">
        <f>'BPT input'!AF53</f>
        <v>-5.4729999999999999</v>
      </c>
      <c r="O51" s="16">
        <f>'BPT input'!AG53</f>
        <v>-10.946999999999999</v>
      </c>
      <c r="P51" s="16">
        <f>'BPT input'!AH53</f>
        <v>-16.420000000000002</v>
      </c>
      <c r="Q51" s="16">
        <f>'BPT input'!AI53</f>
        <v>-21.893000000000001</v>
      </c>
      <c r="R51" s="86">
        <f>'BPT input'!AI53</f>
        <v>-21.893000000000001</v>
      </c>
    </row>
    <row r="52" spans="2:18">
      <c r="B52" s="84">
        <v>48</v>
      </c>
      <c r="C52" s="84" t="str">
        <f>'BPT input'!A54</f>
        <v>SVE</v>
      </c>
      <c r="D52" s="84" t="str">
        <f>'BPT input'!D54</f>
        <v>NZ#1</v>
      </c>
      <c r="E52" s="84" t="str">
        <f>'BPT input'!E54</f>
        <v>Digital Twin</v>
      </c>
      <c r="F52" s="85" t="str" cm="1">
        <f t="array" ref="F52">_xlfn.IFS('BPT input'!G54="Selected", 'BPT input'!G54, 'BPT input'!G54="Feasible",'BPT input'!G54, 'BPT input'!G54="Select from Dropdown", "Selected")</f>
        <v>Selected</v>
      </c>
      <c r="G52" s="16">
        <f>'BPT input'!L54</f>
        <v>12.786</v>
      </c>
      <c r="H52" s="16">
        <f>'BPT input'!O54</f>
        <v>25.571000000000002</v>
      </c>
      <c r="I52" s="16">
        <f>'BPT input'!R54</f>
        <v>-2.1179999999999999</v>
      </c>
      <c r="J52" s="16">
        <f>'BPT input'!U54</f>
        <v>8.5510000000000002</v>
      </c>
      <c r="K52" s="16">
        <f>'BPT input'!X54</f>
        <v>8.5510000000000002</v>
      </c>
      <c r="L52" s="84">
        <f>'BPT input'!AA54</f>
        <v>53.341000000000001</v>
      </c>
      <c r="M52" s="16">
        <f>'BPT input'!AE54</f>
        <v>0</v>
      </c>
      <c r="N52" s="16">
        <f>'BPT input'!AF54</f>
        <v>0</v>
      </c>
      <c r="O52" s="16">
        <f>'BPT input'!AG54</f>
        <v>-5939.59</v>
      </c>
      <c r="P52" s="16">
        <f>'BPT input'!AH54</f>
        <v>-17818.77</v>
      </c>
      <c r="Q52" s="16">
        <f>'BPT input'!AI54</f>
        <v>-35637.54</v>
      </c>
      <c r="R52" s="86">
        <f>'BPT input'!AI54</f>
        <v>-35637.54</v>
      </c>
    </row>
    <row r="53" spans="2:18">
      <c r="B53" s="84">
        <v>49</v>
      </c>
      <c r="C53" s="84" t="str">
        <f>'BPT input'!A55</f>
        <v>SVE</v>
      </c>
      <c r="D53" s="84" t="str">
        <f>'BPT input'!D55</f>
        <v>NZ#2</v>
      </c>
      <c r="E53" s="84" t="str">
        <f>'BPT input'!E55</f>
        <v>Cover &amp; Treat</v>
      </c>
      <c r="F53" s="85" t="str" cm="1">
        <f t="array" ref="F53">_xlfn.IFS('BPT input'!G55="Selected", 'BPT input'!G55, 'BPT input'!G55="Feasible",'BPT input'!G55, 'BPT input'!G55="Select from Dropdown", "Selected")</f>
        <v>Selected</v>
      </c>
      <c r="G53" s="16">
        <f>'BPT input'!L55</f>
        <v>18.579000000000001</v>
      </c>
      <c r="H53" s="16">
        <f>'BPT input'!O55</f>
        <v>18.579000000000001</v>
      </c>
      <c r="I53" s="16">
        <f>'BPT input'!R55</f>
        <v>18.579000000000001</v>
      </c>
      <c r="J53" s="16">
        <f>'BPT input'!U55</f>
        <v>18.579000000000001</v>
      </c>
      <c r="K53" s="16">
        <f>'BPT input'!X55</f>
        <v>18.579000000000001</v>
      </c>
      <c r="L53" s="84">
        <f>'BPT input'!AA55</f>
        <v>92.894999999999996</v>
      </c>
      <c r="M53" s="16">
        <f>'BPT input'!AE55</f>
        <v>0</v>
      </c>
      <c r="N53" s="16">
        <f>'BPT input'!AF55</f>
        <v>0</v>
      </c>
      <c r="O53" s="16">
        <f>'BPT input'!AG55</f>
        <v>-7607.71</v>
      </c>
      <c r="P53" s="16">
        <f>'BPT input'!AH55</f>
        <v>-23251.86</v>
      </c>
      <c r="Q53" s="16">
        <f>'BPT input'!AI55</f>
        <v>-74239.11</v>
      </c>
      <c r="R53" s="86">
        <f>'BPT input'!AI55</f>
        <v>-74239.11</v>
      </c>
    </row>
    <row r="54" spans="2:18">
      <c r="B54" s="84">
        <v>50</v>
      </c>
      <c r="C54" s="84" t="str">
        <f>'BPT input'!A56</f>
        <v>SVE</v>
      </c>
      <c r="D54" s="84" t="str">
        <f>'BPT input'!D56</f>
        <v>NZ#3</v>
      </c>
      <c r="E54" s="84" t="str">
        <f>'BPT input'!E56</f>
        <v>ASP Intensification</v>
      </c>
      <c r="F54" s="85" t="str" cm="1">
        <f t="array" ref="F54">_xlfn.IFS('BPT input'!G56="Selected", 'BPT input'!G56, 'BPT input'!G56="Feasible",'BPT input'!G56, 'BPT input'!G56="Select from Dropdown", "Selected")</f>
        <v>Selected</v>
      </c>
      <c r="G54" s="16">
        <f>'BPT input'!L56</f>
        <v>4.0759999999999996</v>
      </c>
      <c r="H54" s="16">
        <f>'BPT input'!O56</f>
        <v>28.561</v>
      </c>
      <c r="I54" s="16">
        <f>'BPT input'!R56</f>
        <v>25.890999999999998</v>
      </c>
      <c r="J54" s="16">
        <f>'BPT input'!U56</f>
        <v>23.954000000000001</v>
      </c>
      <c r="K54" s="16">
        <f>'BPT input'!X56</f>
        <v>21.629000000000001</v>
      </c>
      <c r="L54" s="84">
        <f>'BPT input'!AA56</f>
        <v>104.111</v>
      </c>
      <c r="M54" s="16">
        <f>'BPT input'!AE56</f>
        <v>0</v>
      </c>
      <c r="N54" s="16">
        <f>'BPT input'!AF56</f>
        <v>0</v>
      </c>
      <c r="O54" s="16">
        <f>'BPT input'!AG56</f>
        <v>-8326.56</v>
      </c>
      <c r="P54" s="16">
        <f>'BPT input'!AH56</f>
        <v>-24979.68</v>
      </c>
      <c r="Q54" s="16">
        <f>'BPT input'!AI56</f>
        <v>-49959.360000000001</v>
      </c>
      <c r="R54" s="86">
        <f>'BPT input'!AI56</f>
        <v>-49959.360000000001</v>
      </c>
    </row>
    <row r="55" spans="2:18">
      <c r="B55" s="84">
        <v>51</v>
      </c>
      <c r="C55" s="84" t="str">
        <f>'BPT input'!A57</f>
        <v>SVE</v>
      </c>
      <c r="D55" s="84" t="str">
        <f>'BPT input'!D57</f>
        <v>NZ#4</v>
      </c>
      <c r="E55" s="84" t="str">
        <f>'BPT input'!E57</f>
        <v>Active gas capture</v>
      </c>
      <c r="F55" s="85" t="str" cm="1">
        <f t="array" ref="F55">_xlfn.IFS('BPT input'!G57="Selected", 'BPT input'!G57, 'BPT input'!G57="Feasible",'BPT input'!G57, 'BPT input'!G57="Select from Dropdown", "Selected")</f>
        <v>Selected</v>
      </c>
      <c r="G55" s="16">
        <f>'BPT input'!L57</f>
        <v>0</v>
      </c>
      <c r="H55" s="16">
        <f>'BPT input'!O57</f>
        <v>0</v>
      </c>
      <c r="I55" s="16">
        <f>'BPT input'!R57</f>
        <v>33.179000000000002</v>
      </c>
      <c r="J55" s="16">
        <f>'BPT input'!U57</f>
        <v>22.33</v>
      </c>
      <c r="K55" s="16">
        <f>'BPT input'!X57</f>
        <v>35.770000000000003</v>
      </c>
      <c r="L55" s="84">
        <f>'BPT input'!AA57</f>
        <v>91.278999999999996</v>
      </c>
      <c r="M55" s="16">
        <f>'BPT input'!AE57</f>
        <v>0</v>
      </c>
      <c r="N55" s="16">
        <f>'BPT input'!AF57</f>
        <v>0</v>
      </c>
      <c r="O55" s="16">
        <f>'BPT input'!AG57</f>
        <v>-8013.61</v>
      </c>
      <c r="P55" s="16">
        <f>'BPT input'!AH57</f>
        <v>-24040.83</v>
      </c>
      <c r="Q55" s="16">
        <f>'BPT input'!AI57</f>
        <v>-48081.66</v>
      </c>
      <c r="R55" s="86">
        <f>'BPT input'!AI57</f>
        <v>-48081.66</v>
      </c>
    </row>
    <row r="56" spans="2:18">
      <c r="B56" s="84">
        <v>52</v>
      </c>
      <c r="C56" s="84" t="str">
        <f>'BPT input'!A58</f>
        <v>SVE</v>
      </c>
      <c r="D56" s="84" t="str">
        <f>'BPT input'!D58</f>
        <v>NZ#5</v>
      </c>
      <c r="E56" s="84" t="str">
        <f>'BPT input'!E58</f>
        <v>EV Charging Infrastructure</v>
      </c>
      <c r="F56" s="85" t="str" cm="1">
        <f t="array" ref="F56">_xlfn.IFS('BPT input'!G58="Selected", 'BPT input'!G58, 'BPT input'!G58="Feasible",'BPT input'!G58, 'BPT input'!G58="Select from Dropdown", "Selected")</f>
        <v>Selected</v>
      </c>
      <c r="G56" s="16">
        <f>'BPT input'!L58</f>
        <v>0</v>
      </c>
      <c r="H56" s="16">
        <f>'BPT input'!O58</f>
        <v>0.72</v>
      </c>
      <c r="I56" s="16">
        <f>'BPT input'!R58</f>
        <v>0</v>
      </c>
      <c r="J56" s="16">
        <f>'BPT input'!U58</f>
        <v>0</v>
      </c>
      <c r="K56" s="16">
        <f>'BPT input'!X58</f>
        <v>0</v>
      </c>
      <c r="L56" s="84">
        <f>'BPT input'!AA58</f>
        <v>0.72</v>
      </c>
      <c r="M56" s="16">
        <f>'BPT input'!AE58</f>
        <v>0</v>
      </c>
      <c r="N56" s="16">
        <f>'BPT input'!AF58</f>
        <v>0</v>
      </c>
      <c r="O56" s="16">
        <f>'BPT input'!AG58</f>
        <v>-311.39999999999998</v>
      </c>
      <c r="P56" s="16">
        <f>'BPT input'!AH58</f>
        <v>-934.2</v>
      </c>
      <c r="Q56" s="16">
        <f>'BPT input'!AI58</f>
        <v>-1868.4</v>
      </c>
      <c r="R56" s="86">
        <f>'BPT input'!AI58</f>
        <v>-1868.4</v>
      </c>
    </row>
    <row r="57" spans="2:18">
      <c r="B57" s="84">
        <v>53</v>
      </c>
      <c r="C57" s="84" t="str">
        <f>'BPT input'!A59</f>
        <v>SVE</v>
      </c>
      <c r="D57" s="84" t="str">
        <f>'BPT input'!D59</f>
        <v>NZ#6</v>
      </c>
      <c r="E57" s="84" t="str">
        <f>'BPT input'!E59</f>
        <v>Heat pumps</v>
      </c>
      <c r="F57" s="85" t="str" cm="1">
        <f t="array" ref="F57">_xlfn.IFS('BPT input'!G59="Selected", 'BPT input'!G59, 'BPT input'!G59="Feasible",'BPT input'!G59, 'BPT input'!G59="Select from Dropdown", "Selected")</f>
        <v>Selected</v>
      </c>
      <c r="G57" s="16">
        <f>'BPT input'!L59</f>
        <v>6.5979999999999999</v>
      </c>
      <c r="H57" s="16">
        <f>'BPT input'!O59</f>
        <v>0</v>
      </c>
      <c r="I57" s="16">
        <f>'BPT input'!R59</f>
        <v>-0.06</v>
      </c>
      <c r="J57" s="16">
        <f>'BPT input'!U59</f>
        <v>-0.09</v>
      </c>
      <c r="K57" s="16">
        <f>'BPT input'!X59</f>
        <v>-0.09</v>
      </c>
      <c r="L57" s="84">
        <f>'BPT input'!AA59</f>
        <v>6.3579999999999997</v>
      </c>
      <c r="M57" s="16">
        <f>'BPT input'!AE59</f>
        <v>0</v>
      </c>
      <c r="N57" s="16">
        <f>'BPT input'!AF59</f>
        <v>0</v>
      </c>
      <c r="O57" s="16">
        <f>'BPT input'!AG59</f>
        <v>-209.25</v>
      </c>
      <c r="P57" s="16">
        <f>'BPT input'!AH59</f>
        <v>-627.75</v>
      </c>
      <c r="Q57" s="16">
        <f>'BPT input'!AI59</f>
        <v>-1255.5</v>
      </c>
      <c r="R57" s="86">
        <f>'BPT input'!AI59</f>
        <v>-1255.5</v>
      </c>
    </row>
    <row r="58" spans="2:18">
      <c r="B58" s="84">
        <v>54</v>
      </c>
      <c r="C58" s="84" t="str">
        <f>'BPT input'!A60</f>
        <v>SVE</v>
      </c>
      <c r="D58" s="84" t="str">
        <f>'BPT input'!D60</f>
        <v>NZ#7</v>
      </c>
      <c r="E58" s="84" t="str">
        <f>'BPT input'!E60</f>
        <v>HVO diesel replacement</v>
      </c>
      <c r="F58" s="85" t="str" cm="1">
        <f t="array" ref="F58">_xlfn.IFS('BPT input'!G60="Selected", 'BPT input'!G60, 'BPT input'!G60="Feasible",'BPT input'!G60, 'BPT input'!G60="Select from Dropdown", "Selected")</f>
        <v>Selected</v>
      </c>
      <c r="G58" s="16">
        <f>'BPT input'!L60</f>
        <v>0.27100000000000002</v>
      </c>
      <c r="H58" s="16">
        <f>'BPT input'!O60</f>
        <v>0</v>
      </c>
      <c r="I58" s="16">
        <f>'BPT input'!R60</f>
        <v>0</v>
      </c>
      <c r="J58" s="16">
        <f>'BPT input'!U60</f>
        <v>0</v>
      </c>
      <c r="K58" s="16">
        <f>'BPT input'!X60</f>
        <v>0</v>
      </c>
      <c r="L58" s="84">
        <f>'BPT input'!AA60</f>
        <v>0.27100000000000002</v>
      </c>
      <c r="M58" s="16">
        <f>'BPT input'!AE60</f>
        <v>0</v>
      </c>
      <c r="N58" s="16">
        <f>'BPT input'!AF60</f>
        <v>0</v>
      </c>
      <c r="O58" s="16">
        <f>'BPT input'!AG60</f>
        <v>-567</v>
      </c>
      <c r="P58" s="16">
        <f>'BPT input'!AH60</f>
        <v>-1701</v>
      </c>
      <c r="Q58" s="16">
        <f>'BPT input'!AI60</f>
        <v>-3402</v>
      </c>
      <c r="R58" s="86">
        <f>'BPT input'!AI60</f>
        <v>-3402</v>
      </c>
    </row>
    <row r="59" spans="2:18">
      <c r="B59" s="84">
        <v>55</v>
      </c>
      <c r="C59" s="84" t="str">
        <f>'BPT input'!A61</f>
        <v>SVE</v>
      </c>
      <c r="D59" s="84" t="str">
        <f>'BPT input'!D61</f>
        <v>NZ#8</v>
      </c>
      <c r="E59" s="84" t="str">
        <f>'BPT input'!E61</f>
        <v>Cellulose recovery</v>
      </c>
      <c r="F59" s="85" t="str" cm="1">
        <f t="array" ref="F59">_xlfn.IFS('BPT input'!G61="Selected", 'BPT input'!G61, 'BPT input'!G61="Feasible",'BPT input'!G61, 'BPT input'!G61="Select from Dropdown", "Selected")</f>
        <v>Selected</v>
      </c>
      <c r="G59" s="16">
        <f>'BPT input'!L61</f>
        <v>0</v>
      </c>
      <c r="H59" s="16">
        <f>'BPT input'!O61</f>
        <v>0</v>
      </c>
      <c r="I59" s="16">
        <f>'BPT input'!R61</f>
        <v>31.771999999999998</v>
      </c>
      <c r="J59" s="16">
        <f>'BPT input'!U61</f>
        <v>31.771999999999998</v>
      </c>
      <c r="K59" s="16">
        <f>'BPT input'!X61</f>
        <v>-0.46899999999999997</v>
      </c>
      <c r="L59" s="84">
        <f>'BPT input'!AA61</f>
        <v>63.075000000000003</v>
      </c>
      <c r="M59" s="16">
        <f>'BPT input'!AE61</f>
        <v>0</v>
      </c>
      <c r="N59" s="16">
        <f>'BPT input'!AF61</f>
        <v>0</v>
      </c>
      <c r="O59" s="16">
        <f>'BPT input'!AG61</f>
        <v>-1516.8</v>
      </c>
      <c r="P59" s="16">
        <f>'BPT input'!AH61</f>
        <v>-7810.4</v>
      </c>
      <c r="Q59" s="16">
        <f>'BPT input'!AI61</f>
        <v>-15620.8</v>
      </c>
      <c r="R59" s="86">
        <f>'BPT input'!AI61</f>
        <v>-15620.8</v>
      </c>
    </row>
    <row r="60" spans="2:18">
      <c r="B60" s="84">
        <v>56</v>
      </c>
      <c r="C60" s="84" t="str">
        <f>'BPT input'!A62</f>
        <v>SVE</v>
      </c>
      <c r="D60" s="84" t="str">
        <f>'BPT input'!D62</f>
        <v>NZ#9</v>
      </c>
      <c r="E60" s="84" t="str">
        <f>'BPT input'!E62</f>
        <v>Process Optimisation</v>
      </c>
      <c r="F60" s="85" t="str" cm="1">
        <f t="array" ref="F60">_xlfn.IFS('BPT input'!G62="Selected", 'BPT input'!G62, 'BPT input'!G62="Feasible",'BPT input'!G62, 'BPT input'!G62="Select from Dropdown", "Selected")</f>
        <v>Selected</v>
      </c>
      <c r="G60" s="16">
        <f>'BPT input'!L62</f>
        <v>6.0449999999999999</v>
      </c>
      <c r="H60" s="16">
        <f>'BPT input'!O62</f>
        <v>0</v>
      </c>
      <c r="I60" s="16">
        <f>'BPT input'!R62</f>
        <v>0.73799999999999999</v>
      </c>
      <c r="J60" s="16">
        <f>'BPT input'!U62</f>
        <v>1.0920000000000001</v>
      </c>
      <c r="K60" s="16">
        <f>'BPT input'!X62</f>
        <v>1.0920000000000001</v>
      </c>
      <c r="L60" s="84">
        <f>'BPT input'!AA62</f>
        <v>8.9670000000000005</v>
      </c>
      <c r="M60" s="16">
        <f>'BPT input'!AE62</f>
        <v>0</v>
      </c>
      <c r="N60" s="16">
        <f>'BPT input'!AF62</f>
        <v>0</v>
      </c>
      <c r="O60" s="16">
        <f>'BPT input'!AG62</f>
        <v>-34000</v>
      </c>
      <c r="P60" s="16">
        <f>'BPT input'!AH62</f>
        <v>-68000</v>
      </c>
      <c r="Q60" s="16">
        <f>'BPT input'!AI62</f>
        <v>-102000</v>
      </c>
      <c r="R60" s="86">
        <f>'BPT input'!AI62</f>
        <v>-102000</v>
      </c>
    </row>
    <row r="61" spans="2:18">
      <c r="B61" s="84">
        <v>57</v>
      </c>
      <c r="C61" s="84" t="str">
        <f>'BPT input'!A63</f>
        <v>SVE</v>
      </c>
      <c r="D61" s="84" t="str">
        <f>'BPT input'!D63</f>
        <v>NZ#10</v>
      </c>
      <c r="E61" s="84" t="str">
        <f>'BPT input'!E63</f>
        <v>Hydrogen Production</v>
      </c>
      <c r="F61" s="85" t="str" cm="1">
        <f t="array" ref="F61">_xlfn.IFS('BPT input'!G63="Selected", 'BPT input'!G63, 'BPT input'!G63="Feasible",'BPT input'!G63, 'BPT input'!G63="Select from Dropdown", "Selected")</f>
        <v>Feasible</v>
      </c>
      <c r="G61" s="16">
        <f>'BPT input'!L63</f>
        <v>0.45</v>
      </c>
      <c r="H61" s="16">
        <f>'BPT input'!O63</f>
        <v>0.45</v>
      </c>
      <c r="I61" s="16">
        <f>'BPT input'!R63</f>
        <v>0.23699999999999999</v>
      </c>
      <c r="J61" s="16">
        <f>'BPT input'!U63</f>
        <v>0.23699999999999999</v>
      </c>
      <c r="K61" s="16">
        <f>'BPT input'!X63</f>
        <v>0.23699999999999999</v>
      </c>
      <c r="L61" s="84">
        <f>'BPT input'!AA63</f>
        <v>1.611</v>
      </c>
      <c r="M61" s="16">
        <f>'BPT input'!AE63</f>
        <v>0</v>
      </c>
      <c r="N61" s="16">
        <f>'BPT input'!AF63</f>
        <v>0</v>
      </c>
      <c r="O61" s="16">
        <f>'BPT input'!AG63</f>
        <v>-806.4</v>
      </c>
      <c r="P61" s="16">
        <f>'BPT input'!AH63</f>
        <v>-1612.8</v>
      </c>
      <c r="Q61" s="16">
        <f>'BPT input'!AI63</f>
        <v>-2419.1999999999998</v>
      </c>
      <c r="R61" s="86">
        <f>'BPT input'!AI63</f>
        <v>-2419.1999999999998</v>
      </c>
    </row>
    <row r="62" spans="2:18">
      <c r="B62" s="84">
        <v>58</v>
      </c>
      <c r="C62" s="84" t="str">
        <f>'BPT input'!A64</f>
        <v>SVE</v>
      </c>
      <c r="D62" s="84" t="str">
        <f>'BPT input'!D64</f>
        <v>NZ#11</v>
      </c>
      <c r="E62" s="84" t="str">
        <f>'BPT input'!E64</f>
        <v>Electrical storage</v>
      </c>
      <c r="F62" s="85" t="str" cm="1">
        <f t="array" ref="F62">_xlfn.IFS('BPT input'!G64="Selected", 'BPT input'!G64, 'BPT input'!G64="Feasible",'BPT input'!G64, 'BPT input'!G64="Select from Dropdown", "Selected")</f>
        <v>Feasible</v>
      </c>
      <c r="G62" s="16">
        <f>'BPT input'!L64</f>
        <v>0.99</v>
      </c>
      <c r="H62" s="16">
        <f>'BPT input'!O64</f>
        <v>0.99</v>
      </c>
      <c r="I62" s="16">
        <f>'BPT input'!R64</f>
        <v>0.57699999999999996</v>
      </c>
      <c r="J62" s="16">
        <f>'BPT input'!U64</f>
        <v>0.57699999999999996</v>
      </c>
      <c r="K62" s="16">
        <f>'BPT input'!X64</f>
        <v>0.57699999999999996</v>
      </c>
      <c r="L62" s="84">
        <f>'BPT input'!AA64</f>
        <v>3.7109999999999999</v>
      </c>
      <c r="M62" s="16">
        <f>'BPT input'!AE64</f>
        <v>0</v>
      </c>
      <c r="N62" s="16">
        <f>'BPT input'!AF64</f>
        <v>0</v>
      </c>
      <c r="O62" s="16">
        <f>'BPT input'!AG64</f>
        <v>-32.85</v>
      </c>
      <c r="P62" s="16">
        <f>'BPT input'!AH64</f>
        <v>-65.7</v>
      </c>
      <c r="Q62" s="16">
        <f>'BPT input'!AI64</f>
        <v>-98.55</v>
      </c>
      <c r="R62" s="86">
        <f>'BPT input'!AI64</f>
        <v>-98.55</v>
      </c>
    </row>
    <row r="63" spans="2:18">
      <c r="B63" s="84">
        <v>59</v>
      </c>
      <c r="C63" s="84" t="str">
        <f>'BPT input'!A65</f>
        <v>SVE</v>
      </c>
      <c r="D63" s="84" t="str">
        <f>'BPT input'!D65</f>
        <v>NZ#12</v>
      </c>
      <c r="E63" s="84" t="str">
        <f>'BPT input'!E65</f>
        <v>EV fleet only</v>
      </c>
      <c r="F63" s="85" t="str" cm="1">
        <f t="array" ref="F63">_xlfn.IFS('BPT input'!G65="Selected", 'BPT input'!G65, 'BPT input'!G65="Feasible",'BPT input'!G65, 'BPT input'!G65="Select from Dropdown", "Selected")</f>
        <v>Feasible</v>
      </c>
      <c r="G63" s="16">
        <f>'BPT input'!L65</f>
        <v>0.65700000000000003</v>
      </c>
      <c r="H63" s="16">
        <f>'BPT input'!O65</f>
        <v>0.65700000000000003</v>
      </c>
      <c r="I63" s="16">
        <f>'BPT input'!R65</f>
        <v>0.65700000000000003</v>
      </c>
      <c r="J63" s="16">
        <f>'BPT input'!U65</f>
        <v>0.65700000000000003</v>
      </c>
      <c r="K63" s="16">
        <f>'BPT input'!X65</f>
        <v>0.65700000000000003</v>
      </c>
      <c r="L63" s="84">
        <f>'BPT input'!AA65</f>
        <v>3.2850000000000001</v>
      </c>
      <c r="M63" s="16">
        <f>'BPT input'!AE65</f>
        <v>0</v>
      </c>
      <c r="N63" s="16">
        <f>'BPT input'!AF65</f>
        <v>0</v>
      </c>
      <c r="O63" s="16">
        <f>'BPT input'!AG65</f>
        <v>-1557</v>
      </c>
      <c r="P63" s="16">
        <f>'BPT input'!AH65</f>
        <v>-3114</v>
      </c>
      <c r="Q63" s="16">
        <f>'BPT input'!AI65</f>
        <v>-4671</v>
      </c>
      <c r="R63" s="86">
        <f>'BPT input'!AI65</f>
        <v>-4671</v>
      </c>
    </row>
    <row r="64" spans="2:18">
      <c r="B64" s="84">
        <v>60</v>
      </c>
      <c r="C64" s="84" t="str">
        <f>'BPT input'!A66</f>
        <v>SVE</v>
      </c>
      <c r="D64" s="84" t="str">
        <f>'BPT input'!D66</f>
        <v>NZ#13</v>
      </c>
      <c r="E64" s="84" t="str">
        <f>'BPT input'!E66</f>
        <v>HVO fuel only</v>
      </c>
      <c r="F64" s="85" t="str" cm="1">
        <f t="array" ref="F64">_xlfn.IFS('BPT input'!G66="Selected", 'BPT input'!G66, 'BPT input'!G66="Feasible",'BPT input'!G66, 'BPT input'!G66="Select from Dropdown", "Selected")</f>
        <v>Feasible</v>
      </c>
      <c r="G64" s="16">
        <f>'BPT input'!L66</f>
        <v>0.36</v>
      </c>
      <c r="H64" s="16">
        <f>'BPT input'!O66</f>
        <v>0.36</v>
      </c>
      <c r="I64" s="16">
        <f>'BPT input'!R66</f>
        <v>0.36</v>
      </c>
      <c r="J64" s="16">
        <f>'BPT input'!U66</f>
        <v>0.36</v>
      </c>
      <c r="K64" s="16">
        <f>'BPT input'!X66</f>
        <v>0.36</v>
      </c>
      <c r="L64" s="84">
        <f>'BPT input'!AA66</f>
        <v>1.8</v>
      </c>
      <c r="M64" s="16">
        <f>'BPT input'!AE66</f>
        <v>-2271.6</v>
      </c>
      <c r="N64" s="16">
        <f>'BPT input'!AF66</f>
        <v>-4543.2</v>
      </c>
      <c r="O64" s="16">
        <f>'BPT input'!AG66</f>
        <v>-6814.8</v>
      </c>
      <c r="P64" s="16">
        <f>'BPT input'!AH66</f>
        <v>-9086.4</v>
      </c>
      <c r="Q64" s="16">
        <f>'BPT input'!AI66</f>
        <v>-11358</v>
      </c>
      <c r="R64" s="86">
        <f>'BPT input'!AI66</f>
        <v>-11358</v>
      </c>
    </row>
    <row r="65" spans="2:18">
      <c r="B65" s="84">
        <v>61</v>
      </c>
      <c r="C65" s="84" t="str">
        <f>'BPT input'!A67</f>
        <v>SVE</v>
      </c>
      <c r="D65" s="84" t="str">
        <f>'BPT input'!D67</f>
        <v>NZ#14</v>
      </c>
      <c r="E65" s="84" t="str">
        <f>'BPT input'!E67</f>
        <v>Solar PV</v>
      </c>
      <c r="F65" s="85" t="str" cm="1">
        <f t="array" ref="F65">_xlfn.IFS('BPT input'!G67="Selected", 'BPT input'!G67, 'BPT input'!G67="Feasible",'BPT input'!G67, 'BPT input'!G67="Select from Dropdown", "Selected")</f>
        <v>Feasible</v>
      </c>
      <c r="G65" s="16">
        <f>'BPT input'!L67</f>
        <v>2.34</v>
      </c>
      <c r="H65" s="16">
        <f>'BPT input'!O67</f>
        <v>2.34</v>
      </c>
      <c r="I65" s="16">
        <f>'BPT input'!R67</f>
        <v>-0.28499999999999998</v>
      </c>
      <c r="J65" s="16">
        <f>'BPT input'!U67</f>
        <v>-0.28499999999999998</v>
      </c>
      <c r="K65" s="16">
        <f>'BPT input'!X67</f>
        <v>-0.28499999999999998</v>
      </c>
      <c r="L65" s="84">
        <f>'BPT input'!AA67</f>
        <v>3.8250000000000002</v>
      </c>
      <c r="M65" s="16">
        <f>'BPT input'!AE67</f>
        <v>0</v>
      </c>
      <c r="N65" s="16">
        <f>'BPT input'!AF67</f>
        <v>0</v>
      </c>
      <c r="O65" s="16">
        <f>'BPT input'!AG67</f>
        <v>-2625.37</v>
      </c>
      <c r="P65" s="16">
        <f>'BPT input'!AH67</f>
        <v>-5250.74</v>
      </c>
      <c r="Q65" s="16">
        <f>'BPT input'!AI67</f>
        <v>-7876.12</v>
      </c>
      <c r="R65" s="86">
        <f>'BPT input'!AI67</f>
        <v>-7876.12</v>
      </c>
    </row>
    <row r="66" spans="2:18">
      <c r="B66" s="84">
        <v>62</v>
      </c>
      <c r="C66" s="84" t="str">
        <f>'BPT input'!A68</f>
        <v>TMS</v>
      </c>
      <c r="D66" s="84" t="str">
        <f>'BPT input'!D68</f>
        <v>CWW22_1</v>
      </c>
      <c r="E66" s="84" t="str">
        <f>'BPT input'!E68</f>
        <v>S40749/1 (Long Reach - Installation of Biomethane Plant - Delta from botex for bidding process)</v>
      </c>
      <c r="F66" s="85" t="str" cm="1">
        <f t="array" ref="F66">_xlfn.IFS('BPT input'!G68="Selected", 'BPT input'!G68, 'BPT input'!G68="Feasible",'BPT input'!G68, 'BPT input'!G68="Select from Dropdown", "Selected")</f>
        <v>Feasible</v>
      </c>
      <c r="G66" s="16">
        <f>'BPT input'!L68</f>
        <v>5.8860000000000001</v>
      </c>
      <c r="H66" s="16">
        <f>'BPT input'!O68</f>
        <v>3.7469999999999999</v>
      </c>
      <c r="I66" s="16">
        <f>'BPT input'!R68</f>
        <v>2.9849999999999999</v>
      </c>
      <c r="J66" s="16">
        <f>'BPT input'!U68</f>
        <v>3.0179999999999998</v>
      </c>
      <c r="K66" s="16">
        <f>'BPT input'!X68</f>
        <v>3.1859999999999999</v>
      </c>
      <c r="L66" s="84">
        <f>'BPT input'!AA68</f>
        <v>18.821999999999999</v>
      </c>
      <c r="M66" s="16">
        <f>'BPT input'!AE68</f>
        <v>0</v>
      </c>
      <c r="N66" s="16">
        <f>'BPT input'!AF68</f>
        <v>0</v>
      </c>
      <c r="O66" s="16">
        <f>'BPT input'!AG68</f>
        <v>-2537.5700000000002</v>
      </c>
      <c r="P66" s="16">
        <f>'BPT input'!AH68</f>
        <v>-5075.1400000000003</v>
      </c>
      <c r="Q66" s="16">
        <f>'BPT input'!AI68</f>
        <v>-7612.71</v>
      </c>
      <c r="R66" s="86">
        <f>'BPT input'!AI68</f>
        <v>-7612.71</v>
      </c>
    </row>
    <row r="67" spans="2:18">
      <c r="B67" s="84">
        <v>63</v>
      </c>
      <c r="C67" s="84" t="str">
        <f>'BPT input'!A69</f>
        <v>TMS</v>
      </c>
      <c r="D67" s="84" t="str">
        <f>'BPT input'!D69</f>
        <v>CWW22_2</v>
      </c>
      <c r="E67" s="84" t="str">
        <f>'BPT input'!E69</f>
        <v>Aylesbury - Installation of Biomethane Plant with heat pump - Delta from botex for bidding process</v>
      </c>
      <c r="F67" s="85" t="str" cm="1">
        <f t="array" ref="F67">_xlfn.IFS('BPT input'!G69="Selected", 'BPT input'!G69, 'BPT input'!G69="Feasible",'BPT input'!G69, 'BPT input'!G69="Select from Dropdown", "Selected")</f>
        <v>Feasible</v>
      </c>
      <c r="G67" s="16">
        <f>'BPT input'!L69</f>
        <v>0</v>
      </c>
      <c r="H67" s="16">
        <f>'BPT input'!O69</f>
        <v>1.107</v>
      </c>
      <c r="I67" s="16">
        <f>'BPT input'!R69</f>
        <v>0.371</v>
      </c>
      <c r="J67" s="16">
        <f>'BPT input'!U69</f>
        <v>0.47199999999999998</v>
      </c>
      <c r="K67" s="16">
        <f>'BPT input'!X69</f>
        <v>0.5</v>
      </c>
      <c r="L67" s="84">
        <f>'BPT input'!AA69</f>
        <v>2.4500000000000002</v>
      </c>
      <c r="M67" s="16">
        <f>'BPT input'!AE69</f>
        <v>0</v>
      </c>
      <c r="N67" s="16">
        <f>'BPT input'!AF69</f>
        <v>0</v>
      </c>
      <c r="O67" s="16">
        <f>'BPT input'!AG69</f>
        <v>0</v>
      </c>
      <c r="P67" s="16">
        <f>'BPT input'!AH69</f>
        <v>-476.34800000000001</v>
      </c>
      <c r="Q67" s="16">
        <f>'BPT input'!AI69</f>
        <v>-952.697</v>
      </c>
      <c r="R67" s="86">
        <f>'BPT input'!AI69</f>
        <v>-952.697</v>
      </c>
    </row>
    <row r="68" spans="2:18">
      <c r="B68" s="84">
        <v>64</v>
      </c>
      <c r="C68" s="84" t="str">
        <f>'BPT input'!A70</f>
        <v>TMS</v>
      </c>
      <c r="D68" s="84" t="str">
        <f>'BPT input'!D70</f>
        <v>CWW22_3</v>
      </c>
      <c r="E68" s="84" t="str">
        <f>'BPT input'!E70</f>
        <v>Bishop Stortford - Installation of Biomethane Plant - enhancement from botex for bidding process</v>
      </c>
      <c r="F68" s="85" t="str" cm="1">
        <f t="array" ref="F68">_xlfn.IFS('BPT input'!G70="Selected", 'BPT input'!G70, 'BPT input'!G70="Feasible",'BPT input'!G70, 'BPT input'!G70="Select from Dropdown", "Selected")</f>
        <v>Feasible</v>
      </c>
      <c r="G68" s="16">
        <f>'BPT input'!L70</f>
        <v>0</v>
      </c>
      <c r="H68" s="16">
        <f>'BPT input'!O70</f>
        <v>0</v>
      </c>
      <c r="I68" s="16">
        <f>'BPT input'!R70</f>
        <v>0</v>
      </c>
      <c r="J68" s="16">
        <f>'BPT input'!U70</f>
        <v>0.35499999999999998</v>
      </c>
      <c r="K68" s="16">
        <f>'BPT input'!X70</f>
        <v>0.25800000000000001</v>
      </c>
      <c r="L68" s="84">
        <f>'BPT input'!AA70</f>
        <v>0.61299999999999999</v>
      </c>
      <c r="M68" s="16">
        <f>'BPT input'!AE70</f>
        <v>0</v>
      </c>
      <c r="N68" s="16">
        <f>'BPT input'!AF70</f>
        <v>0</v>
      </c>
      <c r="O68" s="16">
        <f>'BPT input'!AG70</f>
        <v>0</v>
      </c>
      <c r="P68" s="16">
        <f>'BPT input'!AH70</f>
        <v>-290.137</v>
      </c>
      <c r="Q68" s="16">
        <f>'BPT input'!AI70</f>
        <v>-581.00900000000001</v>
      </c>
      <c r="R68" s="86">
        <f>'BPT input'!AI70</f>
        <v>-581.00900000000001</v>
      </c>
    </row>
    <row r="69" spans="2:18">
      <c r="B69" s="84">
        <v>65</v>
      </c>
      <c r="C69" s="84" t="str">
        <f>'BPT input'!A71</f>
        <v>TMS</v>
      </c>
      <c r="D69" s="84" t="str">
        <f>'BPT input'!D71</f>
        <v>CWW22_4</v>
      </c>
      <c r="E69" s="84" t="str">
        <f>'BPT input'!E71</f>
        <v>Didcot - Installation of Biomethane Plant - enhancement from botex for bidding process</v>
      </c>
      <c r="F69" s="85" t="str" cm="1">
        <f t="array" ref="F69">_xlfn.IFS('BPT input'!G71="Selected", 'BPT input'!G71, 'BPT input'!G71="Feasible",'BPT input'!G71, 'BPT input'!G71="Select from Dropdown", "Selected")</f>
        <v>Feasible</v>
      </c>
      <c r="G69" s="16">
        <f>'BPT input'!L71</f>
        <v>0</v>
      </c>
      <c r="H69" s="16">
        <f>'BPT input'!O71</f>
        <v>0.1</v>
      </c>
      <c r="I69" s="16">
        <f>'BPT input'!R71</f>
        <v>0.112</v>
      </c>
      <c r="J69" s="16">
        <f>'BPT input'!U71</f>
        <v>0.115</v>
      </c>
      <c r="K69" s="16">
        <f>'BPT input'!X71</f>
        <v>0.126</v>
      </c>
      <c r="L69" s="84">
        <f>'BPT input'!AA71</f>
        <v>0.45300000000000001</v>
      </c>
      <c r="M69" s="16">
        <f>'BPT input'!AE71</f>
        <v>0</v>
      </c>
      <c r="N69" s="16">
        <f>'BPT input'!AF71</f>
        <v>-369.42500000000001</v>
      </c>
      <c r="O69" s="16">
        <f>'BPT input'!AG71</f>
        <v>-677.40899999999999</v>
      </c>
      <c r="P69" s="16">
        <f>'BPT input'!AH71</f>
        <v>-985.39200000000005</v>
      </c>
      <c r="Q69" s="16">
        <f>'BPT input'!AI71</f>
        <v>-1293.376</v>
      </c>
      <c r="R69" s="86">
        <f>'BPT input'!AI71</f>
        <v>-1293.376</v>
      </c>
    </row>
    <row r="70" spans="2:18">
      <c r="B70" s="84">
        <v>66</v>
      </c>
      <c r="C70" s="84" t="str">
        <f>'BPT input'!A72</f>
        <v>TMS</v>
      </c>
      <c r="D70" s="84" t="str">
        <f>'BPT input'!D72</f>
        <v>CWW22_5</v>
      </c>
      <c r="E70" s="84" t="str">
        <f>'BPT input'!E72</f>
        <v>East Hyde - Installation of Biomethane Plant - enhancement from botex for bidding process</v>
      </c>
      <c r="F70" s="85" t="str" cm="1">
        <f t="array" ref="F70">_xlfn.IFS('BPT input'!G72="Selected", 'BPT input'!G72, 'BPT input'!G72="Feasible",'BPT input'!G72, 'BPT input'!G72="Select from Dropdown", "Selected")</f>
        <v>Feasible</v>
      </c>
      <c r="G70" s="16">
        <f>'BPT input'!L72</f>
        <v>0</v>
      </c>
      <c r="H70" s="16">
        <f>'BPT input'!O72</f>
        <v>0</v>
      </c>
      <c r="I70" s="16">
        <f>'BPT input'!R72</f>
        <v>0</v>
      </c>
      <c r="J70" s="16">
        <f>'BPT input'!U72</f>
        <v>0.51900000000000002</v>
      </c>
      <c r="K70" s="16">
        <f>'BPT input'!X72</f>
        <v>0.55500000000000005</v>
      </c>
      <c r="L70" s="84">
        <f>'BPT input'!AA72</f>
        <v>1.0740000000000001</v>
      </c>
      <c r="M70" s="16">
        <f>'BPT input'!AE72</f>
        <v>0</v>
      </c>
      <c r="N70" s="16">
        <f>'BPT input'!AF72</f>
        <v>0</v>
      </c>
      <c r="O70" s="16">
        <f>'BPT input'!AG72</f>
        <v>0</v>
      </c>
      <c r="P70" s="16">
        <f>'BPT input'!AH72</f>
        <v>-558.25199999999995</v>
      </c>
      <c r="Q70" s="16">
        <f>'BPT input'!AI72</f>
        <v>-1116.5039999999999</v>
      </c>
      <c r="R70" s="86">
        <f>'BPT input'!AI72</f>
        <v>-1116.5039999999999</v>
      </c>
    </row>
    <row r="71" spans="2:18">
      <c r="B71" s="84">
        <v>67</v>
      </c>
      <c r="C71" s="84" t="str">
        <f>'BPT input'!A73</f>
        <v>TMS</v>
      </c>
      <c r="D71" s="84" t="str">
        <f>'BPT input'!D73</f>
        <v>CWW22_6</v>
      </c>
      <c r="E71" s="84" t="str">
        <f>'BPT input'!E73</f>
        <v>Hogsmill -Installation of Biomethane Plant - enhancement from botex for bidding process</v>
      </c>
      <c r="F71" s="85" t="str" cm="1">
        <f t="array" ref="F71">_xlfn.IFS('BPT input'!G73="Selected", 'BPT input'!G73, 'BPT input'!G73="Feasible",'BPT input'!G73, 'BPT input'!G73="Select from Dropdown", "Selected")</f>
        <v>Feasible</v>
      </c>
      <c r="G71" s="16">
        <f>'BPT input'!L73</f>
        <v>0</v>
      </c>
      <c r="H71" s="16">
        <f>'BPT input'!O73</f>
        <v>1.7769999999999999</v>
      </c>
      <c r="I71" s="16">
        <f>'BPT input'!R73</f>
        <v>1.1850000000000001</v>
      </c>
      <c r="J71" s="16">
        <f>'BPT input'!U73</f>
        <v>1.2390000000000001</v>
      </c>
      <c r="K71" s="16">
        <f>'BPT input'!X73</f>
        <v>1.3029999999999999</v>
      </c>
      <c r="L71" s="84">
        <f>'BPT input'!AA73</f>
        <v>5.5039999999999996</v>
      </c>
      <c r="M71" s="16">
        <f>'BPT input'!AE73</f>
        <v>0</v>
      </c>
      <c r="N71" s="16">
        <f>'BPT input'!AF73</f>
        <v>0</v>
      </c>
      <c r="O71" s="16">
        <f>'BPT input'!AG73</f>
        <v>0</v>
      </c>
      <c r="P71" s="16">
        <f>'BPT input'!AH73</f>
        <v>-1109.173</v>
      </c>
      <c r="Q71" s="16">
        <f>'BPT input'!AI73</f>
        <v>-2219.8139999999999</v>
      </c>
      <c r="R71" s="86">
        <f>'BPT input'!AI73</f>
        <v>-2219.8139999999999</v>
      </c>
    </row>
    <row r="72" spans="2:18">
      <c r="B72" s="84">
        <v>68</v>
      </c>
      <c r="C72" s="84" t="str">
        <f>'BPT input'!A74</f>
        <v>TMS</v>
      </c>
      <c r="D72" s="84" t="str">
        <f>'BPT input'!D74</f>
        <v>CWW22_7</v>
      </c>
      <c r="E72" s="84" t="str">
        <f>'BPT input'!E74</f>
        <v>Reading - Installation of Biomethane Plant - enhancement from botex for bidding process</v>
      </c>
      <c r="F72" s="85" t="str" cm="1">
        <f t="array" ref="F72">_xlfn.IFS('BPT input'!G74="Selected", 'BPT input'!G74, 'BPT input'!G74="Feasible",'BPT input'!G74, 'BPT input'!G74="Select from Dropdown", "Selected")</f>
        <v>Feasible</v>
      </c>
      <c r="G72" s="16">
        <f>'BPT input'!L74</f>
        <v>0</v>
      </c>
      <c r="H72" s="16">
        <f>'BPT input'!O74</f>
        <v>0</v>
      </c>
      <c r="I72" s="16">
        <f>'BPT input'!R74</f>
        <v>0</v>
      </c>
      <c r="J72" s="16">
        <f>'BPT input'!U74</f>
        <v>0.92300000000000004</v>
      </c>
      <c r="K72" s="16">
        <f>'BPT input'!X74</f>
        <v>1.044</v>
      </c>
      <c r="L72" s="84">
        <f>'BPT input'!AA74</f>
        <v>1.9670000000000001</v>
      </c>
      <c r="M72" s="16">
        <f>'BPT input'!AE74</f>
        <v>0</v>
      </c>
      <c r="N72" s="16">
        <f>'BPT input'!AF74</f>
        <v>0</v>
      </c>
      <c r="O72" s="16">
        <f>'BPT input'!AG74</f>
        <v>0</v>
      </c>
      <c r="P72" s="16">
        <f>'BPT input'!AH74</f>
        <v>-1040.0329999999999</v>
      </c>
      <c r="Q72" s="16">
        <f>'BPT input'!AI74</f>
        <v>-2138.6060000000002</v>
      </c>
      <c r="R72" s="86">
        <f>'BPT input'!AI74</f>
        <v>-2138.6060000000002</v>
      </c>
    </row>
    <row r="73" spans="2:18">
      <c r="B73" s="84">
        <v>69</v>
      </c>
      <c r="C73" s="84" t="str">
        <f>'BPT input'!A75</f>
        <v>TMS</v>
      </c>
      <c r="D73" s="84" t="str">
        <f>'BPT input'!D75</f>
        <v>CWW22_8</v>
      </c>
      <c r="E73" s="84" t="str">
        <f>'BPT input'!E75</f>
        <v>S40040/4 (PR24 Fleet - Life expired Enhancement (cost to convert to electrical) (Waste))</v>
      </c>
      <c r="F73" s="85" t="str" cm="1">
        <f t="array" ref="F73">_xlfn.IFS('BPT input'!G75="Selected", 'BPT input'!G75, 'BPT input'!G75="Feasible",'BPT input'!G75, 'BPT input'!G75="Select from Dropdown", "Selected")</f>
        <v>Feasible</v>
      </c>
      <c r="G73" s="16">
        <f>'BPT input'!L75</f>
        <v>6.7169999999999996</v>
      </c>
      <c r="H73" s="16">
        <f>'BPT input'!O75</f>
        <v>6.0279999999999996</v>
      </c>
      <c r="I73" s="16">
        <f>'BPT input'!R75</f>
        <v>4.7270000000000003</v>
      </c>
      <c r="J73" s="16">
        <f>'BPT input'!U75</f>
        <v>3.1989999999999998</v>
      </c>
      <c r="K73" s="16">
        <f>'BPT input'!X75</f>
        <v>0.13900000000000001</v>
      </c>
      <c r="L73" s="84">
        <f>'BPT input'!AA75</f>
        <v>20.81</v>
      </c>
      <c r="M73" s="16">
        <f>'BPT input'!AE75</f>
        <v>-1212</v>
      </c>
      <c r="N73" s="16">
        <f>'BPT input'!AF75</f>
        <v>-3150</v>
      </c>
      <c r="O73" s="16">
        <f>'BPT input'!AG75</f>
        <v>-5770</v>
      </c>
      <c r="P73" s="16">
        <f>'BPT input'!AH75</f>
        <v>-9140</v>
      </c>
      <c r="Q73" s="16">
        <f>'BPT input'!AI75</f>
        <v>-13142</v>
      </c>
      <c r="R73" s="86">
        <f>'BPT input'!AI75</f>
        <v>-13142</v>
      </c>
    </row>
    <row r="74" spans="2:18">
      <c r="B74" s="84">
        <v>70</v>
      </c>
      <c r="C74" s="84" t="str">
        <f>'BPT input'!A76</f>
        <v>TMS</v>
      </c>
      <c r="D74" s="84" t="str">
        <f>'BPT input'!D76</f>
        <v>CWW22_9</v>
      </c>
      <c r="E74" s="84" t="str">
        <f>'BPT input'!E76</f>
        <v>S40841/1 (PR24 Hybrid air source heat pump/existing boiler for 4 corporate offices (Waste))</v>
      </c>
      <c r="F74" s="85" t="str" cm="1">
        <f t="array" ref="F74">_xlfn.IFS('BPT input'!G76="Selected", 'BPT input'!G76, 'BPT input'!G76="Feasible",'BPT input'!G76, 'BPT input'!G76="Select from Dropdown", "Selected")</f>
        <v>Feasible</v>
      </c>
      <c r="G74" s="16">
        <f>'BPT input'!L76</f>
        <v>0.60499999999999998</v>
      </c>
      <c r="H74" s="16">
        <f>'BPT input'!O76</f>
        <v>0.52900000000000003</v>
      </c>
      <c r="I74" s="16">
        <f>'BPT input'!R76</f>
        <v>-5.3999999999999999E-2</v>
      </c>
      <c r="J74" s="16">
        <f>'BPT input'!U76</f>
        <v>-3.6999999999999998E-2</v>
      </c>
      <c r="K74" s="16">
        <f>'BPT input'!X76</f>
        <v>-2.5000000000000001E-2</v>
      </c>
      <c r="L74" s="84">
        <f>'BPT input'!AA76</f>
        <v>1.018</v>
      </c>
      <c r="M74" s="16">
        <f>'BPT input'!AE76</f>
        <v>-198.77</v>
      </c>
      <c r="N74" s="16">
        <f>'BPT input'!AF76</f>
        <v>-596.29999999999995</v>
      </c>
      <c r="O74" s="16">
        <f>'BPT input'!AG76</f>
        <v>-993.83</v>
      </c>
      <c r="P74" s="16">
        <f>'BPT input'!AH76</f>
        <v>-1391.36</v>
      </c>
      <c r="Q74" s="16">
        <f>'BPT input'!AI76</f>
        <v>-1788.89</v>
      </c>
      <c r="R74" s="86">
        <f>'BPT input'!AI76</f>
        <v>-1788.89</v>
      </c>
    </row>
    <row r="75" spans="2:18">
      <c r="B75" s="84">
        <v>71</v>
      </c>
      <c r="C75" s="84" t="str">
        <f>'BPT input'!A77</f>
        <v>TMS</v>
      </c>
      <c r="D75" s="84" t="str">
        <f>'BPT input'!D77</f>
        <v>CWW22_10</v>
      </c>
      <c r="E75" s="84" t="str">
        <f>'BPT input'!E77</f>
        <v>S40842/2 (PR24 Air source heat pump for site office (enhancement cost) (Waste))</v>
      </c>
      <c r="F75" s="85" t="str" cm="1">
        <f t="array" ref="F75">_xlfn.IFS('BPT input'!G77="Selected", 'BPT input'!G77, 'BPT input'!G77="Feasible",'BPT input'!G77, 'BPT input'!G77="Select from Dropdown", "Selected")</f>
        <v>Feasible</v>
      </c>
      <c r="G75" s="16">
        <f>'BPT input'!L77</f>
        <v>0.50600000000000001</v>
      </c>
      <c r="H75" s="16">
        <f>'BPT input'!O77</f>
        <v>0.52500000000000002</v>
      </c>
      <c r="I75" s="16">
        <f>'BPT input'!R77</f>
        <v>0.54600000000000004</v>
      </c>
      <c r="J75" s="16">
        <f>'BPT input'!U77</f>
        <v>0.56699999999999995</v>
      </c>
      <c r="K75" s="16">
        <f>'BPT input'!X77</f>
        <v>0.59099999999999997</v>
      </c>
      <c r="L75" s="84">
        <f>'BPT input'!AA77</f>
        <v>2.7349999999999999</v>
      </c>
      <c r="M75" s="16">
        <f>'BPT input'!AE77</f>
        <v>-50</v>
      </c>
      <c r="N75" s="16">
        <f>'BPT input'!AF77</f>
        <v>-150.01900000000001</v>
      </c>
      <c r="O75" s="16">
        <f>'BPT input'!AG77</f>
        <v>-300.03800000000001</v>
      </c>
      <c r="P75" s="16">
        <f>'BPT input'!AH77</f>
        <v>-500.06700000000001</v>
      </c>
      <c r="Q75" s="16">
        <f>'BPT input'!AI77</f>
        <v>-750.06600000000003</v>
      </c>
      <c r="R75" s="86">
        <f>'BPT input'!AI77</f>
        <v>-750.06600000000003</v>
      </c>
    </row>
    <row r="76" spans="2:18">
      <c r="B76" s="84">
        <v>72</v>
      </c>
      <c r="C76" s="84" t="s">
        <v>249</v>
      </c>
      <c r="D76" s="84" t="str">
        <f>'BPT input'!D78</f>
        <v>E00001337</v>
      </c>
      <c r="E76" s="84" t="str">
        <f>'BPT input'!E78</f>
        <v>Stationary fossil fuel reductions</v>
      </c>
      <c r="F76" s="85" t="str" cm="1">
        <f t="array" ref="F76">_xlfn.IFS('BPT input'!G78="Selected", 'BPT input'!G78, 'BPT input'!G78="Feasible",'BPT input'!G78, 'BPT input'!G78="Select from Dropdown", "Selected")</f>
        <v>Selected</v>
      </c>
      <c r="G76" s="16">
        <f>'BPT input'!L78</f>
        <v>9.0730000000000004</v>
      </c>
      <c r="H76" s="16">
        <f>'BPT input'!O78</f>
        <v>1.4530000000000001</v>
      </c>
      <c r="I76" s="16">
        <f>'BPT input'!R78</f>
        <v>0.439</v>
      </c>
      <c r="J76" s="16">
        <f>'BPT input'!U78</f>
        <v>0.97699999999999998</v>
      </c>
      <c r="K76" s="16">
        <f>'BPT input'!X78</f>
        <v>0.81899999999999995</v>
      </c>
      <c r="L76" s="84">
        <f>'BPT input'!AA78</f>
        <v>12.760999999999999</v>
      </c>
      <c r="M76" s="16">
        <f>'BPT input'!AE78</f>
        <v>-7055.38</v>
      </c>
      <c r="N76" s="16">
        <f>'BPT input'!AF78</f>
        <v>-14110.76</v>
      </c>
      <c r="O76" s="16">
        <f>'BPT input'!AG78</f>
        <v>-21166.14</v>
      </c>
      <c r="P76" s="16">
        <f>'BPT input'!AH78</f>
        <v>-28221.52</v>
      </c>
      <c r="Q76" s="16">
        <f>'BPT input'!AI78</f>
        <v>-35276.9</v>
      </c>
      <c r="R76" s="86">
        <f>'BPT input'!AI78</f>
        <v>-35276.9</v>
      </c>
    </row>
    <row r="77" spans="2:18">
      <c r="B77" s="84">
        <v>73</v>
      </c>
      <c r="C77" s="84" t="s">
        <v>249</v>
      </c>
      <c r="D77" s="84" t="str">
        <f>'BPT input'!D79</f>
        <v>E00001338</v>
      </c>
      <c r="E77" s="84" t="str">
        <f>'BPT input'!E79</f>
        <v>Process emissions (Bioresources)</v>
      </c>
      <c r="F77" s="85" t="str" cm="1">
        <f t="array" ref="F77">_xlfn.IFS('BPT input'!G79="Selected", 'BPT input'!G79, 'BPT input'!G79="Feasible",'BPT input'!G79, 'BPT input'!G79="Select from Dropdown", "Selected")</f>
        <v>Selected</v>
      </c>
      <c r="G77" s="16">
        <f>'BPT input'!L79</f>
        <v>7.2930000000000001</v>
      </c>
      <c r="H77" s="16">
        <f>'BPT input'!O79</f>
        <v>7.4089999999999998</v>
      </c>
      <c r="I77" s="16">
        <f>'BPT input'!R79</f>
        <v>-0.28699999999999998</v>
      </c>
      <c r="J77" s="16">
        <f>'BPT input'!U79</f>
        <v>-0.32500000000000001</v>
      </c>
      <c r="K77" s="16">
        <f>'BPT input'!X79</f>
        <v>-0.314</v>
      </c>
      <c r="L77" s="84">
        <f>'BPT input'!AA79</f>
        <v>13.776</v>
      </c>
      <c r="M77" s="16">
        <f>'BPT input'!AE79</f>
        <v>0</v>
      </c>
      <c r="N77" s="16">
        <f>'BPT input'!AF79</f>
        <v>0</v>
      </c>
      <c r="O77" s="16">
        <f>'BPT input'!AG79</f>
        <v>-7358.9189999999999</v>
      </c>
      <c r="P77" s="16">
        <f>'BPT input'!AH79</f>
        <v>-14717.838</v>
      </c>
      <c r="Q77" s="16">
        <f>'BPT input'!AI79</f>
        <v>-22076.757000000001</v>
      </c>
      <c r="R77" s="86">
        <f>'BPT input'!AI79</f>
        <v>-22076.757000000001</v>
      </c>
    </row>
    <row r="78" spans="2:18">
      <c r="B78" s="84">
        <v>74</v>
      </c>
      <c r="C78" s="84" t="s">
        <v>249</v>
      </c>
      <c r="D78" s="84" t="str">
        <f>'BPT input'!D80</f>
        <v>E00001339</v>
      </c>
      <c r="E78" s="84" t="str">
        <f>'BPT input'!E80</f>
        <v>Process emissions (Wastewater)</v>
      </c>
      <c r="F78" s="85" t="str" cm="1">
        <f t="array" ref="F78">_xlfn.IFS('BPT input'!G80="Selected", 'BPT input'!G80, 'BPT input'!G80="Feasible",'BPT input'!G80, 'BPT input'!G80="Select from Dropdown", "Selected")</f>
        <v>Selected</v>
      </c>
      <c r="G78" s="16">
        <f>'BPT input'!L80</f>
        <v>27.22</v>
      </c>
      <c r="H78" s="16">
        <f>'BPT input'!O80</f>
        <v>1.698</v>
      </c>
      <c r="I78" s="16">
        <f>'BPT input'!R80</f>
        <v>1.7130000000000001</v>
      </c>
      <c r="J78" s="16">
        <f>'BPT input'!U80</f>
        <v>1.712</v>
      </c>
      <c r="K78" s="16">
        <f>'BPT input'!X80</f>
        <v>1.76</v>
      </c>
      <c r="L78" s="84">
        <f>'BPT input'!AA80</f>
        <v>34.103999999999999</v>
      </c>
      <c r="M78" s="16">
        <f>'BPT input'!AE80</f>
        <v>0</v>
      </c>
      <c r="N78" s="16">
        <f>'BPT input'!AF80</f>
        <v>0</v>
      </c>
      <c r="O78" s="16">
        <f>'BPT input'!AG80</f>
        <v>-12541.040999999999</v>
      </c>
      <c r="P78" s="16">
        <f>'BPT input'!AH80</f>
        <v>-37623.123</v>
      </c>
      <c r="Q78" s="16">
        <f>'BPT input'!AI80</f>
        <v>-62705.205999999998</v>
      </c>
      <c r="R78" s="86">
        <f>'BPT input'!AI80</f>
        <v>-62705.205999999998</v>
      </c>
    </row>
    <row r="79" spans="2:18">
      <c r="B79" s="84">
        <v>75</v>
      </c>
      <c r="C79" s="84" t="s">
        <v>249</v>
      </c>
      <c r="D79" s="84" t="str">
        <f>'BPT input'!D81</f>
        <v>E00001340</v>
      </c>
      <c r="E79" s="84" t="str">
        <f>'BPT input'!E81</f>
        <v>Transport fossil fuel reductions - Green fleet LCVs phase 1</v>
      </c>
      <c r="F79" s="85" t="str" cm="1">
        <f t="array" ref="F79">_xlfn.IFS('BPT input'!G81="Selected", 'BPT input'!G81, 'BPT input'!G81="Feasible",'BPT input'!G81, 'BPT input'!G81="Select from Dropdown", "Selected")</f>
        <v>Selected</v>
      </c>
      <c r="G79" s="16">
        <f>'BPT input'!L81</f>
        <v>1.5429999999999999</v>
      </c>
      <c r="H79" s="16">
        <f>'BPT input'!O81</f>
        <v>1.603</v>
      </c>
      <c r="I79" s="16">
        <f>'BPT input'!R81</f>
        <v>3.0680000000000001</v>
      </c>
      <c r="J79" s="16">
        <f>'BPT input'!U81</f>
        <v>1.8109999999999999</v>
      </c>
      <c r="K79" s="16">
        <f>'BPT input'!X81</f>
        <v>-2.2170000000000001</v>
      </c>
      <c r="L79" s="84">
        <f>'BPT input'!AA81</f>
        <v>5.8079999999999998</v>
      </c>
      <c r="M79" s="16">
        <f>'BPT input'!AE81</f>
        <v>-337.89</v>
      </c>
      <c r="N79" s="16">
        <f>'BPT input'!AF81</f>
        <v>-1436.0309999999999</v>
      </c>
      <c r="O79" s="16">
        <f>'BPT input'!AG81</f>
        <v>-3801.2579999999998</v>
      </c>
      <c r="P79" s="16">
        <f>'BPT input'!AH81</f>
        <v>-7727.5349999999999</v>
      </c>
      <c r="Q79" s="16">
        <f>'BPT input'!AI81</f>
        <v>-12370.138000000001</v>
      </c>
      <c r="R79" s="86">
        <f>'BPT input'!AI81</f>
        <v>-12370.138000000001</v>
      </c>
    </row>
    <row r="80" spans="2:18">
      <c r="B80" s="84">
        <v>76</v>
      </c>
      <c r="C80" s="84" t="s">
        <v>249</v>
      </c>
      <c r="D80" s="84" t="str">
        <f>'BPT input'!D82</f>
        <v>E00001341</v>
      </c>
      <c r="E80" s="84" t="str">
        <f>'BPT input'!E82</f>
        <v xml:space="preserve">Transport fossil fuel reductions - Green fleet LCVs phase 2 </v>
      </c>
      <c r="F80" s="85" t="str" cm="1">
        <f t="array" ref="F80">_xlfn.IFS('BPT input'!G82="Selected", 'BPT input'!G82, 'BPT input'!G82="Feasible",'BPT input'!G82, 'BPT input'!G82="Select from Dropdown", "Selected")</f>
        <v>Selected</v>
      </c>
      <c r="G80" s="16">
        <f>'BPT input'!L82</f>
        <v>1.9279999999999999</v>
      </c>
      <c r="H80" s="16">
        <f>'BPT input'!O82</f>
        <v>2.327</v>
      </c>
      <c r="I80" s="16">
        <f>'BPT input'!R82</f>
        <v>4.58</v>
      </c>
      <c r="J80" s="16">
        <f>'BPT input'!U82</f>
        <v>3.6560000000000001</v>
      </c>
      <c r="K80" s="16">
        <f>'BPT input'!X82</f>
        <v>-0.76600000000000001</v>
      </c>
      <c r="L80" s="84">
        <f>'BPT input'!AA82</f>
        <v>11.725</v>
      </c>
      <c r="M80" s="16">
        <f>'BPT input'!AE82</f>
        <v>-116.822</v>
      </c>
      <c r="N80" s="16">
        <f>'BPT input'!AF82</f>
        <v>-496.49299999999999</v>
      </c>
      <c r="O80" s="16">
        <f>'BPT input'!AG82</f>
        <v>-1314.2449999999999</v>
      </c>
      <c r="P80" s="16">
        <f>'BPT input'!AH82</f>
        <v>-2671.7139999999999</v>
      </c>
      <c r="Q80" s="16">
        <f>'BPT input'!AI82</f>
        <v>-4276.8450000000003</v>
      </c>
      <c r="R80" s="86">
        <f>'BPT input'!AI82</f>
        <v>-4276.8450000000003</v>
      </c>
    </row>
    <row r="81" spans="2:18">
      <c r="B81" s="84">
        <v>77</v>
      </c>
      <c r="C81" s="84" t="s">
        <v>249</v>
      </c>
      <c r="D81" s="84" t="str">
        <f>'BPT input'!D83</f>
        <v>E00001342</v>
      </c>
      <c r="E81" s="84" t="str">
        <f>'BPT input'!E83</f>
        <v xml:space="preserve">Transport fossil fuel reductions - Green fleet Biomethane HGVs </v>
      </c>
      <c r="F81" s="85" t="str" cm="1">
        <f t="array" ref="F81">_xlfn.IFS('BPT input'!G83="Selected", 'BPT input'!G83, 'BPT input'!G83="Feasible",'BPT input'!G83, 'BPT input'!G83="Select from Dropdown", "Selected")</f>
        <v>Selected</v>
      </c>
      <c r="G81" s="16">
        <f>'BPT input'!L83</f>
        <v>0.29399999999999998</v>
      </c>
      <c r="H81" s="16">
        <f>'BPT input'!O83</f>
        <v>0.27200000000000002</v>
      </c>
      <c r="I81" s="16">
        <f>'BPT input'!R83</f>
        <v>0.24399999999999999</v>
      </c>
      <c r="J81" s="16">
        <f>'BPT input'!U83</f>
        <v>0.221</v>
      </c>
      <c r="K81" s="16">
        <f>'BPT input'!X83</f>
        <v>0.193</v>
      </c>
      <c r="L81" s="84">
        <f>'BPT input'!AA83</f>
        <v>1.224</v>
      </c>
      <c r="M81" s="16">
        <f>'BPT input'!AE83</f>
        <v>-154.63399999999999</v>
      </c>
      <c r="N81" s="16">
        <f>'BPT input'!AF83</f>
        <v>-618.53800000000001</v>
      </c>
      <c r="O81" s="16">
        <f>'BPT input'!AG83</f>
        <v>-1391.71</v>
      </c>
      <c r="P81" s="16">
        <f>'BPT input'!AH83</f>
        <v>-2474.152</v>
      </c>
      <c r="Q81" s="16">
        <f>'BPT input'!AI83</f>
        <v>-3865.8620000000001</v>
      </c>
      <c r="R81" s="86">
        <f>'BPT input'!AI83</f>
        <v>-3865.8620000000001</v>
      </c>
    </row>
    <row r="82" spans="2:18">
      <c r="B82" s="84">
        <v>78</v>
      </c>
      <c r="C82" s="84" t="s">
        <v>249</v>
      </c>
      <c r="D82" s="84" t="str">
        <f>'BPT input'!D84</f>
        <v>E00001426</v>
      </c>
      <c r="E82" s="84" t="str">
        <f>'BPT input'!E84</f>
        <v>Phase 2 – Further low regrets emissions reductions in AMP8</v>
      </c>
      <c r="F82" s="85" t="str" cm="1">
        <f t="array" ref="F82">_xlfn.IFS('BPT input'!G84="Selected", 'BPT input'!G84, 'BPT input'!G84="Feasible",'BPT input'!G84, 'BPT input'!G84="Select from Dropdown", "Selected")</f>
        <v>Selected</v>
      </c>
      <c r="G82" s="16">
        <f>'BPT input'!L84</f>
        <v>0</v>
      </c>
      <c r="H82" s="16">
        <f>'BPT input'!O84</f>
        <v>0</v>
      </c>
      <c r="I82" s="16">
        <f>'BPT input'!R84</f>
        <v>20.050999999999998</v>
      </c>
      <c r="J82" s="16">
        <f>'BPT input'!U84</f>
        <v>20.356999999999999</v>
      </c>
      <c r="K82" s="16">
        <f>'BPT input'!X84</f>
        <v>20.292999999999999</v>
      </c>
      <c r="L82" s="84">
        <f>'BPT input'!AA84</f>
        <v>60.701000000000001</v>
      </c>
      <c r="M82" s="16">
        <f>'BPT input'!AE84</f>
        <v>0</v>
      </c>
      <c r="N82" s="16">
        <f>'BPT input'!AF84</f>
        <v>0</v>
      </c>
      <c r="O82" s="16">
        <f>'BPT input'!AG84</f>
        <v>-13229.009</v>
      </c>
      <c r="P82" s="16">
        <f>'BPT input'!AH84</f>
        <v>-26458.018</v>
      </c>
      <c r="Q82" s="16">
        <f>'BPT input'!AI84</f>
        <v>-39687.025999999998</v>
      </c>
      <c r="R82" s="86">
        <f>'BPT input'!AI84</f>
        <v>-39687.025999999998</v>
      </c>
    </row>
    <row r="83" spans="2:18">
      <c r="B83" s="84">
        <v>79</v>
      </c>
      <c r="C83" s="84" t="s">
        <v>249</v>
      </c>
      <c r="D83" s="84" t="str">
        <f>'BPT input'!D85</f>
        <v>E00001346</v>
      </c>
      <c r="E83" s="84" t="str">
        <f>'BPT input'!E85</f>
        <v xml:space="preserve">Property emissions reductions </v>
      </c>
      <c r="F83" s="85" t="str" cm="1">
        <f t="array" ref="F83">_xlfn.IFS('BPT input'!G85="Selected", 'BPT input'!G85, 'BPT input'!G85="Feasible",'BPT input'!G85, 'BPT input'!G85="Select from Dropdown", "Selected")</f>
        <v>Selected</v>
      </c>
      <c r="G83" s="16">
        <f>'BPT input'!L85</f>
        <v>2.411</v>
      </c>
      <c r="H83" s="16">
        <f>'BPT input'!O85</f>
        <v>0</v>
      </c>
      <c r="I83" s="16">
        <f>'BPT input'!R85</f>
        <v>0</v>
      </c>
      <c r="J83" s="16">
        <f>'BPT input'!U85</f>
        <v>0</v>
      </c>
      <c r="K83" s="16">
        <f>'BPT input'!X85</f>
        <v>0</v>
      </c>
      <c r="L83" s="84">
        <f>'BPT input'!AA85</f>
        <v>2.411</v>
      </c>
      <c r="M83" s="16">
        <f>'BPT input'!AE85</f>
        <v>-816.32399999999996</v>
      </c>
      <c r="N83" s="16">
        <f>'BPT input'!AF85</f>
        <v>-1632.6479999999999</v>
      </c>
      <c r="O83" s="16">
        <f>'BPT input'!AG85</f>
        <v>-2448.9720000000002</v>
      </c>
      <c r="P83" s="16">
        <f>'BPT input'!AH85</f>
        <v>-3265.2959999999998</v>
      </c>
      <c r="Q83" s="16">
        <f>'BPT input'!AI85</f>
        <v>-4081.62</v>
      </c>
      <c r="R83" s="86">
        <f>'BPT input'!AI85</f>
        <v>-4081.62</v>
      </c>
    </row>
    <row r="84" spans="2:18">
      <c r="B84" s="84">
        <v>80</v>
      </c>
      <c r="C84" s="84" t="s">
        <v>249</v>
      </c>
      <c r="D84" s="84" t="str">
        <f>'BPT input'!D86</f>
        <v>E00001425</v>
      </c>
      <c r="E84" s="84" t="str">
        <f>'BPT input'!E86</f>
        <v>Net zero catchment strategy</v>
      </c>
      <c r="F84" s="85" t="str" cm="1">
        <f t="array" ref="F84">_xlfn.IFS('BPT input'!G86="Selected", 'BPT input'!G86, 'BPT input'!G86="Feasible",'BPT input'!G86, 'BPT input'!G86="Select from Dropdown", "Selected")</f>
        <v>Selected</v>
      </c>
      <c r="G84" s="16">
        <f>'BPT input'!L86</f>
        <v>0.504</v>
      </c>
      <c r="H84" s="16">
        <f>'BPT input'!O86</f>
        <v>0.25600000000000001</v>
      </c>
      <c r="I84" s="16">
        <f>'BPT input'!R86</f>
        <v>0.153</v>
      </c>
      <c r="J84" s="16">
        <f>'BPT input'!U86</f>
        <v>0.10299999999999999</v>
      </c>
      <c r="K84" s="16">
        <f>'BPT input'!X86</f>
        <v>0</v>
      </c>
      <c r="L84" s="84">
        <f>'BPT input'!AA86</f>
        <v>1.016</v>
      </c>
      <c r="M84" s="16">
        <f>'BPT input'!AE86</f>
        <v>0</v>
      </c>
      <c r="N84" s="16">
        <f>'BPT input'!AF86</f>
        <v>0</v>
      </c>
      <c r="O84" s="16">
        <f>'BPT input'!AG86</f>
        <v>0</v>
      </c>
      <c r="P84" s="16">
        <f>'BPT input'!AH86</f>
        <v>0</v>
      </c>
      <c r="Q84" s="16">
        <f>'BPT input'!AI86</f>
        <v>0</v>
      </c>
      <c r="R84" s="86">
        <f>'BPT input'!AI86</f>
        <v>0</v>
      </c>
    </row>
    <row r="85" spans="2:18">
      <c r="B85" s="84">
        <v>81</v>
      </c>
      <c r="C85" s="84" t="str">
        <f>'BPT input'!A87</f>
        <v>WSH</v>
      </c>
      <c r="D85" s="84" t="str">
        <f>'BPT input'!D87</f>
        <v>CWW22_1</v>
      </c>
      <c r="E85" s="84" t="str">
        <f>'BPT input'!E87</f>
        <v>Net Zero Carbon Strategy:  Network Control Systems (Wastewater)</v>
      </c>
      <c r="F85" s="85" t="str" cm="1">
        <f t="array" ref="F85">_xlfn.IFS('BPT input'!G87="Selected", 'BPT input'!G87, 'BPT input'!G87="Feasible",'BPT input'!G87, 'BPT input'!G87="Select from Dropdown", "Selected")</f>
        <v>Selected</v>
      </c>
      <c r="G85" s="16">
        <f>'BPT input'!L87</f>
        <v>0.13200000000000001</v>
      </c>
      <c r="H85" s="16">
        <f>'BPT input'!O87</f>
        <v>0.29699999999999999</v>
      </c>
      <c r="I85" s="16">
        <f>'BPT input'!R87</f>
        <v>0.29699999999999999</v>
      </c>
      <c r="J85" s="16">
        <f>'BPT input'!U87</f>
        <v>0.313</v>
      </c>
      <c r="K85" s="16">
        <f>'BPT input'!X87</f>
        <v>0.26500000000000001</v>
      </c>
      <c r="L85" s="84">
        <f>'BPT input'!AA87</f>
        <v>1.304</v>
      </c>
      <c r="M85" s="16">
        <f>'BPT input'!AE87</f>
        <v>-50</v>
      </c>
      <c r="N85" s="16">
        <f>'BPT input'!AF87</f>
        <v>-165</v>
      </c>
      <c r="O85" s="16">
        <f>'BPT input'!AG87</f>
        <v>-285</v>
      </c>
      <c r="P85" s="16">
        <f>'BPT input'!AH87</f>
        <v>-400</v>
      </c>
      <c r="Q85" s="16">
        <f>'BPT input'!AI87</f>
        <v>-500</v>
      </c>
      <c r="R85" s="86">
        <f>'BPT input'!AI87</f>
        <v>-500</v>
      </c>
    </row>
    <row r="86" spans="2:18">
      <c r="B86" s="84">
        <v>82</v>
      </c>
      <c r="C86" s="84" t="str">
        <f>'BPT input'!A88</f>
        <v>WSH</v>
      </c>
      <c r="D86" s="84" t="str">
        <f>'BPT input'!D88</f>
        <v>CWW22_2</v>
      </c>
      <c r="E86" s="84" t="str">
        <f>'BPT input'!E88</f>
        <v>Net Zero Carbon Strategy:  Reduction of Process Emissions</v>
      </c>
      <c r="F86" s="85" t="str" cm="1">
        <f t="array" ref="F86">_xlfn.IFS('BPT input'!G88="Selected", 'BPT input'!G88, 'BPT input'!G88="Feasible",'BPT input'!G88, 'BPT input'!G88="Select from Dropdown", "Selected")</f>
        <v>Selected</v>
      </c>
      <c r="G86" s="16">
        <f>'BPT input'!L88</f>
        <v>6.3739999999999997</v>
      </c>
      <c r="H86" s="16">
        <f>'BPT input'!O88</f>
        <v>7.3849999999999998</v>
      </c>
      <c r="I86" s="16">
        <f>'BPT input'!R88</f>
        <v>7.3719999999999999</v>
      </c>
      <c r="J86" s="16">
        <f>'BPT input'!U88</f>
        <v>7.4989999999999997</v>
      </c>
      <c r="K86" s="16">
        <f>'BPT input'!X88</f>
        <v>7.2359999999999998</v>
      </c>
      <c r="L86" s="84">
        <f>'BPT input'!AA88</f>
        <v>35.866</v>
      </c>
      <c r="M86" s="16">
        <f>'BPT input'!AE88</f>
        <v>-10045</v>
      </c>
      <c r="N86" s="16">
        <f>'BPT input'!AF88</f>
        <v>-13831.5</v>
      </c>
      <c r="O86" s="16">
        <f>'BPT input'!AG88</f>
        <v>-16453</v>
      </c>
      <c r="P86" s="16">
        <f>'BPT input'!AH88</f>
        <v>-18157</v>
      </c>
      <c r="Q86" s="16">
        <f>'BPT input'!AI88</f>
        <v>-19372</v>
      </c>
      <c r="R86" s="86">
        <f>'BPT input'!AI88</f>
        <v>-19372</v>
      </c>
    </row>
    <row r="87" spans="2:18">
      <c r="B87" s="84">
        <v>83</v>
      </c>
      <c r="C87" s="84" t="str">
        <f>'BPT input'!A89</f>
        <v>WSX</v>
      </c>
      <c r="D87" s="84" t="str">
        <f>'BPT input'!D89</f>
        <v>CWW22_1</v>
      </c>
      <c r="E87" s="84" t="str">
        <f>'BPT input'!E89</f>
        <v>Heat recovery</v>
      </c>
      <c r="F87" s="85" t="str" cm="1">
        <f t="array" ref="F87">_xlfn.IFS('BPT input'!G89="Selected", 'BPT input'!G89, 'BPT input'!G89="Feasible",'BPT input'!G89, 'BPT input'!G89="Select from Dropdown", "Selected")</f>
        <v>Selected</v>
      </c>
      <c r="G87" s="16">
        <f>'BPT input'!L89</f>
        <v>1.079</v>
      </c>
      <c r="H87" s="16">
        <f>'BPT input'!O89</f>
        <v>-1.1830000000000001</v>
      </c>
      <c r="I87" s="16">
        <f>'BPT input'!R89</f>
        <v>-1.1890000000000001</v>
      </c>
      <c r="J87" s="16">
        <f>'BPT input'!U89</f>
        <v>-1.1950000000000001</v>
      </c>
      <c r="K87" s="16">
        <f>'BPT input'!X89</f>
        <v>-1.2010000000000001</v>
      </c>
      <c r="L87" s="84">
        <f>'BPT input'!AA89</f>
        <v>-3.69</v>
      </c>
      <c r="M87" s="16">
        <f>'BPT input'!AE89</f>
        <v>0</v>
      </c>
      <c r="N87" s="16">
        <f>'BPT input'!AF89</f>
        <v>-729.8</v>
      </c>
      <c r="O87" s="16">
        <f>'BPT input'!AG89</f>
        <v>-729.8</v>
      </c>
      <c r="P87" s="16">
        <f>'BPT input'!AH89</f>
        <v>-729.8</v>
      </c>
      <c r="Q87" s="16">
        <f>'BPT input'!AI89</f>
        <v>-729.8</v>
      </c>
      <c r="R87" s="86">
        <f>'BPT input'!AI89</f>
        <v>-729.8</v>
      </c>
    </row>
    <row r="88" spans="2:18">
      <c r="B88" s="84">
        <v>84</v>
      </c>
      <c r="C88" s="84" t="str">
        <f>'BPT input'!A90</f>
        <v>WSX</v>
      </c>
      <c r="D88" s="84" t="str">
        <f>'BPT input'!D90</f>
        <v>CWW22_2</v>
      </c>
      <c r="E88" s="84" t="str">
        <f>'BPT input'!E90</f>
        <v>Nitrous oxide - standard enhancement</v>
      </c>
      <c r="F88" s="85" t="str" cm="1">
        <f t="array" ref="F88">_xlfn.IFS('BPT input'!G90="Selected", 'BPT input'!G90, 'BPT input'!G90="Feasible",'BPT input'!G90, 'BPT input'!G90="Select from Dropdown", "Selected")</f>
        <v>Selected</v>
      </c>
      <c r="G88" s="16">
        <f>'BPT input'!L90</f>
        <v>0</v>
      </c>
      <c r="H88" s="16">
        <f>'BPT input'!O90</f>
        <v>0</v>
      </c>
      <c r="I88" s="16">
        <f>'BPT input'!R90</f>
        <v>0.61399999999999999</v>
      </c>
      <c r="J88" s="16">
        <f>'BPT input'!U90</f>
        <v>0.11899999999999999</v>
      </c>
      <c r="K88" s="16">
        <f>'BPT input'!X90</f>
        <v>0.11899999999999999</v>
      </c>
      <c r="L88" s="84">
        <f>'BPT input'!AA90</f>
        <v>0.85199999999999998</v>
      </c>
      <c r="M88" s="16">
        <f>'BPT input'!AE90</f>
        <v>0</v>
      </c>
      <c r="N88" s="16">
        <f>'BPT input'!AF90</f>
        <v>0</v>
      </c>
      <c r="O88" s="16">
        <f>'BPT input'!AG90</f>
        <v>-652.74</v>
      </c>
      <c r="P88" s="16">
        <f>'BPT input'!AH90</f>
        <v>-1305.5</v>
      </c>
      <c r="Q88" s="16">
        <f>'BPT input'!AI90</f>
        <v>-1978</v>
      </c>
      <c r="R88" s="86">
        <f>'BPT input'!AI90</f>
        <v>-1978</v>
      </c>
    </row>
    <row r="89" spans="2:18">
      <c r="B89" s="84">
        <v>85</v>
      </c>
      <c r="C89" s="84" t="str">
        <f>'BPT input'!A91</f>
        <v>WSX</v>
      </c>
      <c r="D89" s="84" t="str">
        <f>'BPT input'!D91</f>
        <v>CWW22_3</v>
      </c>
      <c r="E89" s="84" t="str">
        <f>'BPT input'!E91</f>
        <v>Nitrous oxide - NZ challenge</v>
      </c>
      <c r="F89" s="85" t="str" cm="1">
        <f t="array" ref="F89">_xlfn.IFS('BPT input'!G91="Selected", 'BPT input'!G91, 'BPT input'!G91="Feasible",'BPT input'!G91, 'BPT input'!G91="Select from Dropdown", "Selected")</f>
        <v>Selected</v>
      </c>
      <c r="G89" s="16">
        <f>'BPT input'!L91</f>
        <v>0.74399999999999999</v>
      </c>
      <c r="H89" s="16">
        <f>'BPT input'!O91</f>
        <v>0.11799999999999999</v>
      </c>
      <c r="I89" s="16">
        <f>'BPT input'!R91</f>
        <v>0.29799999999999999</v>
      </c>
      <c r="J89" s="16">
        <f>'BPT input'!U91</f>
        <v>0.105</v>
      </c>
      <c r="K89" s="16">
        <f>'BPT input'!X91</f>
        <v>0.105</v>
      </c>
      <c r="L89" s="84">
        <f>'BPT input'!AA91</f>
        <v>1.37</v>
      </c>
      <c r="M89" s="16">
        <f>'BPT input'!AE91</f>
        <v>0</v>
      </c>
      <c r="N89" s="16">
        <f>'BPT input'!AF91</f>
        <v>0</v>
      </c>
      <c r="O89" s="16">
        <f>'BPT input'!AG91</f>
        <v>-294.49200000000002</v>
      </c>
      <c r="P89" s="16">
        <f>'BPT input'!AH91</f>
        <v>-589</v>
      </c>
      <c r="Q89" s="16">
        <f>'BPT input'!AI91</f>
        <v>-892.4</v>
      </c>
      <c r="R89" s="86">
        <f>'BPT input'!AI91</f>
        <v>-892.4</v>
      </c>
    </row>
    <row r="90" spans="2:18">
      <c r="B90" s="84">
        <v>86</v>
      </c>
      <c r="C90" s="84" t="str">
        <f>'BPT input'!A92</f>
        <v>WSX</v>
      </c>
      <c r="D90" s="84" t="str">
        <f>'BPT input'!D92</f>
        <v>CWW22_4</v>
      </c>
      <c r="E90" s="84" t="str">
        <f>'BPT input'!E92</f>
        <v>Transport</v>
      </c>
      <c r="F90" s="85" t="str" cm="1">
        <f t="array" ref="F90">_xlfn.IFS('BPT input'!G92="Selected", 'BPT input'!G92, 'BPT input'!G92="Feasible",'BPT input'!G92, 'BPT input'!G92="Select from Dropdown", "Selected")</f>
        <v>Selected</v>
      </c>
      <c r="G90" s="16">
        <f>'BPT input'!L92</f>
        <v>0.92100000000000004</v>
      </c>
      <c r="H90" s="16">
        <f>'BPT input'!O92</f>
        <v>1.4810000000000001</v>
      </c>
      <c r="I90" s="16">
        <f>'BPT input'!R92</f>
        <v>1.8660000000000001</v>
      </c>
      <c r="J90" s="16">
        <f>'BPT input'!U92</f>
        <v>1.879</v>
      </c>
      <c r="K90" s="16">
        <f>'BPT input'!X92</f>
        <v>0.98299999999999998</v>
      </c>
      <c r="L90" s="84">
        <f>'BPT input'!AA92</f>
        <v>7.1310000000000002</v>
      </c>
      <c r="M90" s="16">
        <f>'BPT input'!AE92</f>
        <v>0</v>
      </c>
      <c r="N90" s="16">
        <f>'BPT input'!AF92</f>
        <v>0</v>
      </c>
      <c r="O90" s="16">
        <f>'BPT input'!AG92</f>
        <v>0</v>
      </c>
      <c r="P90" s="16">
        <f>'BPT input'!AH92</f>
        <v>0</v>
      </c>
      <c r="Q90" s="16">
        <f>'BPT input'!AI92</f>
        <v>0</v>
      </c>
      <c r="R90" s="86">
        <f>'BPT input'!AI92</f>
        <v>0</v>
      </c>
    </row>
    <row r="91" spans="2:18">
      <c r="B91" s="84">
        <v>87</v>
      </c>
      <c r="C91" s="84" t="str">
        <f>'BPT input'!A93</f>
        <v>WSX</v>
      </c>
      <c r="D91" s="84" t="str">
        <f>'BPT input'!D93</f>
        <v>CWW22_5</v>
      </c>
      <c r="E91" s="84" t="str">
        <f>'BPT input'!E93</f>
        <v>On-site renewables</v>
      </c>
      <c r="F91" s="85" t="str" cm="1">
        <f t="array" ref="F91">_xlfn.IFS('BPT input'!G93="Selected", 'BPT input'!G93, 'BPT input'!G93="Feasible",'BPT input'!G93, 'BPT input'!G93="Select from Dropdown", "Selected")</f>
        <v>Feasible</v>
      </c>
      <c r="G91" s="16">
        <f>'BPT input'!L93</f>
        <v>0</v>
      </c>
      <c r="H91" s="16">
        <f>'BPT input'!O93</f>
        <v>0</v>
      </c>
      <c r="I91" s="16">
        <f>'BPT input'!R93</f>
        <v>0</v>
      </c>
      <c r="J91" s="16">
        <f>'BPT input'!U93</f>
        <v>0</v>
      </c>
      <c r="K91" s="16">
        <f>'BPT input'!X93</f>
        <v>3.9</v>
      </c>
      <c r="L91" s="84">
        <f>'BPT input'!AA93</f>
        <v>3.9</v>
      </c>
      <c r="M91" s="16">
        <f>'BPT input'!AE93</f>
        <v>0</v>
      </c>
      <c r="N91" s="16">
        <f>'BPT input'!AF93</f>
        <v>0</v>
      </c>
      <c r="O91" s="16">
        <f>'BPT input'!AG93</f>
        <v>-1752</v>
      </c>
      <c r="P91" s="16">
        <f>'BPT input'!AH93</f>
        <v>-3504</v>
      </c>
      <c r="Q91" s="16">
        <f>'BPT input'!AI93</f>
        <v>-5256</v>
      </c>
      <c r="R91" s="86">
        <f>'BPT input'!AI93</f>
        <v>-5256</v>
      </c>
    </row>
    <row r="92" spans="2:18">
      <c r="B92" s="84">
        <v>88</v>
      </c>
      <c r="C92" s="84" t="str">
        <f>'BPT input'!A94</f>
        <v>WSX</v>
      </c>
      <c r="D92" s="84" t="str">
        <f>'BPT input'!D94</f>
        <v>CWW22_6</v>
      </c>
      <c r="E92" s="84" t="str">
        <f>'BPT input'!E94</f>
        <v>Exported heat</v>
      </c>
      <c r="F92" s="85" t="str" cm="1">
        <f t="array" ref="F92">_xlfn.IFS('BPT input'!G94="Selected", 'BPT input'!G94, 'BPT input'!G94="Feasible",'BPT input'!G94, 'BPT input'!G94="Select from Dropdown", "Selected")</f>
        <v>Feasible</v>
      </c>
      <c r="G92" s="16">
        <f>'BPT input'!L94</f>
        <v>0</v>
      </c>
      <c r="H92" s="16">
        <f>'BPT input'!O94</f>
        <v>0</v>
      </c>
      <c r="I92" s="16">
        <f>'BPT input'!R94</f>
        <v>0</v>
      </c>
      <c r="J92" s="16">
        <f>'BPT input'!U94</f>
        <v>2.427</v>
      </c>
      <c r="K92" s="16">
        <f>'BPT input'!X94</f>
        <v>-0.14599999999999999</v>
      </c>
      <c r="L92" s="84">
        <f>'BPT input'!AA94</f>
        <v>2.2810000000000001</v>
      </c>
      <c r="M92" s="16">
        <f>'BPT input'!AE94</f>
        <v>0</v>
      </c>
      <c r="N92" s="16">
        <f>'BPT input'!AF94</f>
        <v>0</v>
      </c>
      <c r="O92" s="16">
        <f>'BPT input'!AG94</f>
        <v>-1213.3499999999999</v>
      </c>
      <c r="P92" s="16">
        <f>'BPT input'!AH94</f>
        <v>-2426.6999999999998</v>
      </c>
      <c r="Q92" s="16">
        <f>'BPT input'!AI94</f>
        <v>-3640.05</v>
      </c>
      <c r="R92" s="86">
        <f>'BPT input'!AI94</f>
        <v>-3640.05</v>
      </c>
    </row>
    <row r="93" spans="2:18">
      <c r="B93" s="84">
        <v>89</v>
      </c>
      <c r="C93" s="84" t="str">
        <f>'BPT input'!A95</f>
        <v>YKY</v>
      </c>
      <c r="D93" s="84" t="str">
        <f>'BPT input'!D95</f>
        <v>CWW22-1</v>
      </c>
      <c r="E93" s="84" t="str">
        <f>'BPT input'!E95</f>
        <v xml:space="preserve">Solar </v>
      </c>
      <c r="F93" s="85" t="str" cm="1">
        <f t="array" ref="F93">_xlfn.IFS('BPT input'!G95="Selected", 'BPT input'!G95, 'BPT input'!G95="Feasible",'BPT input'!G95, 'BPT input'!G95="Select from Dropdown", "Selected")</f>
        <v>Selected</v>
      </c>
      <c r="G93" s="16">
        <f>'BPT input'!L95</f>
        <v>3.883</v>
      </c>
      <c r="H93" s="16">
        <f>'BPT input'!O95</f>
        <v>4.3570000000000002</v>
      </c>
      <c r="I93" s="16">
        <f>'BPT input'!R95</f>
        <v>3.0310000000000001</v>
      </c>
      <c r="J93" s="16">
        <f>'BPT input'!U95</f>
        <v>0.29699999999999999</v>
      </c>
      <c r="K93" s="16">
        <f>'BPT input'!X95</f>
        <v>-0.77100000000000002</v>
      </c>
      <c r="L93" s="84">
        <f>'BPT input'!AA95</f>
        <v>10.795999999999999</v>
      </c>
      <c r="M93" s="16">
        <f>'BPT input'!AE95</f>
        <v>0</v>
      </c>
      <c r="N93" s="16">
        <f>'BPT input'!AF95</f>
        <v>-1000</v>
      </c>
      <c r="O93" s="16">
        <f>'BPT input'!AG95</f>
        <v>-2000</v>
      </c>
      <c r="P93" s="16">
        <f>'BPT input'!AH95</f>
        <v>-3000</v>
      </c>
      <c r="Q93" s="16">
        <f>'BPT input'!AI95</f>
        <v>-3500</v>
      </c>
      <c r="R93" s="86">
        <f>'BPT input'!AI95</f>
        <v>-3500</v>
      </c>
    </row>
    <row r="94" spans="2:18">
      <c r="B94" s="84">
        <v>90</v>
      </c>
      <c r="C94" s="84" t="str">
        <f>'BPT input'!A96</f>
        <v>YKY</v>
      </c>
      <c r="D94" s="84" t="str">
        <f>'BPT input'!D96</f>
        <v>CWW22-2</v>
      </c>
      <c r="E94" s="84" t="str">
        <f>'BPT input'!E96</f>
        <v>Methane reduction</v>
      </c>
      <c r="F94" s="85" t="str" cm="1">
        <f t="array" ref="F94">_xlfn.IFS('BPT input'!G96="Selected", 'BPT input'!G96, 'BPT input'!G96="Feasible",'BPT input'!G96, 'BPT input'!G96="Select from Dropdown", "Selected")</f>
        <v>Selected</v>
      </c>
      <c r="G94" s="16">
        <f>'BPT input'!L96</f>
        <v>8.3840000000000003</v>
      </c>
      <c r="H94" s="16">
        <f>'BPT input'!O96</f>
        <v>8.6479999999999997</v>
      </c>
      <c r="I94" s="16">
        <f>'BPT input'!R96</f>
        <v>1.204</v>
      </c>
      <c r="J94" s="16">
        <f>'BPT input'!U96</f>
        <v>0.57199999999999995</v>
      </c>
      <c r="K94" s="16">
        <f>'BPT input'!X96</f>
        <v>0.57199999999999995</v>
      </c>
      <c r="L94" s="84">
        <f>'BPT input'!AA96</f>
        <v>19.38</v>
      </c>
      <c r="M94" s="16">
        <f>'BPT input'!AE96</f>
        <v>0</v>
      </c>
      <c r="N94" s="16">
        <f>'BPT input'!AF96</f>
        <v>-6000</v>
      </c>
      <c r="O94" s="16">
        <f>'BPT input'!AG96</f>
        <v>-14000</v>
      </c>
      <c r="P94" s="16">
        <f>'BPT input'!AH96</f>
        <v>-17000</v>
      </c>
      <c r="Q94" s="16">
        <f>'BPT input'!AI96</f>
        <v>-18322</v>
      </c>
      <c r="R94" s="86">
        <f>'BPT input'!AI96</f>
        <v>-18322</v>
      </c>
    </row>
    <row r="95" spans="2:18">
      <c r="B95" s="84">
        <v>91</v>
      </c>
      <c r="C95" s="84" t="str">
        <f>'BPT input'!A97</f>
        <v>YKY</v>
      </c>
      <c r="D95" s="84" t="str">
        <f>'BPT input'!D97</f>
        <v>CWW22-3</v>
      </c>
      <c r="E95" s="84" t="str">
        <f>'BPT input'!E97</f>
        <v>Nitrous oxide reduction</v>
      </c>
      <c r="F95" s="85" t="str" cm="1">
        <f t="array" ref="F95">_xlfn.IFS('BPT input'!G97="Selected", 'BPT input'!G97, 'BPT input'!G97="Feasible",'BPT input'!G97, 'BPT input'!G97="Select from Dropdown", "Selected")</f>
        <v>Selected</v>
      </c>
      <c r="G95" s="16">
        <f>'BPT input'!L97</f>
        <v>5.423</v>
      </c>
      <c r="H95" s="16">
        <f>'BPT input'!O97</f>
        <v>3.6920000000000002</v>
      </c>
      <c r="I95" s="16">
        <f>'BPT input'!R97</f>
        <v>1.153</v>
      </c>
      <c r="J95" s="16">
        <f>'BPT input'!U97</f>
        <v>1.153</v>
      </c>
      <c r="K95" s="16">
        <f>'BPT input'!X97</f>
        <v>1.153</v>
      </c>
      <c r="L95" s="84">
        <f>'BPT input'!AA97</f>
        <v>12.574</v>
      </c>
      <c r="M95" s="16">
        <f>'BPT input'!AE97</f>
        <v>0</v>
      </c>
      <c r="N95" s="16">
        <f>'BPT input'!AF97</f>
        <v>-2500</v>
      </c>
      <c r="O95" s="16">
        <f>'BPT input'!AG97</f>
        <v>-4500</v>
      </c>
      <c r="P95" s="16">
        <f>'BPT input'!AH97</f>
        <v>-5418</v>
      </c>
      <c r="Q95" s="16">
        <f>'BPT input'!AI97</f>
        <v>-5418</v>
      </c>
      <c r="R95" s="86">
        <f>'BPT input'!AI97</f>
        <v>-5418</v>
      </c>
    </row>
    <row r="96" spans="2:18">
      <c r="B96" s="84">
        <v>92</v>
      </c>
      <c r="C96" s="84">
        <f>'BPT input'!A98</f>
        <v>0</v>
      </c>
      <c r="D96" s="84">
        <f>'BPT input'!D98</f>
        <v>0</v>
      </c>
      <c r="E96" s="84">
        <f>'BPT input'!E98</f>
        <v>0</v>
      </c>
      <c r="F96" s="85">
        <f>'BPT input'!G98</f>
        <v>0</v>
      </c>
      <c r="G96" s="16">
        <f>'BPT input'!L98</f>
        <v>0</v>
      </c>
      <c r="H96" s="16">
        <f>'BPT input'!O98</f>
        <v>0</v>
      </c>
      <c r="I96" s="16">
        <f>'BPT input'!R98</f>
        <v>0</v>
      </c>
      <c r="J96" s="16">
        <f>'BPT input'!U98</f>
        <v>0</v>
      </c>
      <c r="K96" s="16">
        <f>'BPT input'!X98</f>
        <v>0</v>
      </c>
      <c r="L96" s="84">
        <f>'BPT input'!AA98</f>
        <v>0</v>
      </c>
      <c r="M96" s="16">
        <f>'BPT input'!AE98</f>
        <v>0</v>
      </c>
      <c r="N96" s="16">
        <f>'BPT input'!AF98</f>
        <v>0</v>
      </c>
      <c r="O96" s="16">
        <f>'BPT input'!AG98</f>
        <v>0</v>
      </c>
      <c r="P96" s="16">
        <f>'BPT input'!AH98</f>
        <v>0</v>
      </c>
      <c r="Q96" s="16">
        <f>'BPT input'!AI98</f>
        <v>0</v>
      </c>
      <c r="R96" s="86">
        <f>'BPT input'!AI98</f>
        <v>0</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8A25C3-1BE7-4D0C-AF37-633BBEE03995}">
  <sheetPr>
    <tabColor rgb="FFFFDB8E"/>
  </sheetPr>
  <dimension ref="A1:X101"/>
  <sheetViews>
    <sheetView zoomScale="80" zoomScaleNormal="80" workbookViewId="0">
      <pane xSplit="6" topLeftCell="G1" activePane="topRight" state="frozen"/>
      <selection pane="topRight"/>
    </sheetView>
  </sheetViews>
  <sheetFormatPr defaultColWidth="8.7109375" defaultRowHeight="13.15"/>
  <cols>
    <col min="1" max="1" width="8.7109375" style="2"/>
    <col min="2" max="2" width="19.85546875" style="2" customWidth="1"/>
    <col min="3" max="3" width="8.7109375" style="2"/>
    <col min="4" max="4" width="11.42578125" style="100" customWidth="1"/>
    <col min="5" max="5" width="32" style="100" customWidth="1"/>
    <col min="6" max="6" width="13.7109375" style="2" customWidth="1"/>
    <col min="7" max="7" width="14.7109375" style="2" customWidth="1"/>
    <col min="8" max="8" width="12.7109375" style="2" customWidth="1"/>
    <col min="9" max="12" width="12.42578125" style="2" bestFit="1" customWidth="1"/>
    <col min="13" max="13" width="22.28515625" style="2" bestFit="1" customWidth="1"/>
    <col min="14" max="18" width="13.7109375" style="101" customWidth="1"/>
    <col min="19" max="19" width="13.7109375" style="2" customWidth="1"/>
    <col min="20" max="20" width="31.28515625" style="158" customWidth="1"/>
    <col min="21" max="16384" width="8.7109375" style="2"/>
  </cols>
  <sheetData>
    <row r="1" spans="1:24" ht="30.75">
      <c r="A1" s="1" t="e">
        <f ca="1" xml:space="preserve"> RIGHT(CELL("filename", $A$1), LEN(CELL("filename", $A$1)) - SEARCH("]", CELL("filename", $A$1)))</f>
        <v>#VALUE!</v>
      </c>
      <c r="B1" s="1"/>
      <c r="C1" s="1"/>
      <c r="D1" s="1"/>
      <c r="E1" s="1"/>
      <c r="F1" s="1"/>
      <c r="G1" s="1"/>
      <c r="H1" s="1"/>
      <c r="I1" s="1"/>
      <c r="J1" s="1"/>
      <c r="K1" s="1"/>
      <c r="N1" s="2"/>
      <c r="O1" s="2"/>
      <c r="P1" s="2"/>
      <c r="Q1" s="2"/>
      <c r="R1" s="2"/>
      <c r="T1" s="2"/>
    </row>
    <row r="2" spans="1:24">
      <c r="H2" s="149"/>
      <c r="I2" s="149"/>
      <c r="J2" s="149"/>
      <c r="K2" s="149"/>
      <c r="L2" s="149"/>
      <c r="M2" s="149"/>
    </row>
    <row r="3" spans="1:24">
      <c r="H3" s="149"/>
      <c r="I3" s="149"/>
      <c r="J3" s="149"/>
      <c r="K3" s="149"/>
      <c r="L3" s="149"/>
      <c r="M3" s="149"/>
    </row>
    <row r="4" spans="1:24">
      <c r="H4" s="149"/>
      <c r="I4" s="149"/>
      <c r="J4" s="149"/>
      <c r="K4" s="149"/>
      <c r="L4" s="149"/>
      <c r="M4" s="149"/>
    </row>
    <row r="5" spans="1:24">
      <c r="H5" s="149"/>
      <c r="I5" s="149"/>
      <c r="J5" s="149"/>
      <c r="K5" s="149"/>
      <c r="L5" s="149"/>
      <c r="M5" s="149"/>
    </row>
    <row r="6" spans="1:24">
      <c r="H6" s="149"/>
      <c r="I6" s="149"/>
      <c r="J6" s="149"/>
      <c r="K6" s="149"/>
      <c r="L6" s="149"/>
      <c r="M6" s="149"/>
    </row>
    <row r="7" spans="1:24">
      <c r="H7" s="149"/>
      <c r="I7" s="149"/>
      <c r="J7" s="149"/>
      <c r="K7" s="149"/>
      <c r="L7" s="149"/>
      <c r="M7" s="149"/>
    </row>
    <row r="8" spans="1:24" ht="66" customHeight="1">
      <c r="A8" s="2" t="s">
        <v>320</v>
      </c>
      <c r="B8" s="165" t="s">
        <v>321</v>
      </c>
      <c r="C8" s="95"/>
      <c r="D8" s="96" t="s">
        <v>34</v>
      </c>
      <c r="E8" s="96" t="s">
        <v>37</v>
      </c>
      <c r="F8" s="95" t="s">
        <v>38</v>
      </c>
      <c r="G8" s="95" t="s">
        <v>40</v>
      </c>
      <c r="H8" s="148" t="s">
        <v>308</v>
      </c>
      <c r="I8" s="148" t="s">
        <v>309</v>
      </c>
      <c r="J8" s="148" t="s">
        <v>310</v>
      </c>
      <c r="K8" s="148" t="s">
        <v>311</v>
      </c>
      <c r="L8" s="148" t="s">
        <v>312</v>
      </c>
      <c r="M8" s="148" t="s">
        <v>313</v>
      </c>
      <c r="N8" s="97" t="s">
        <v>314</v>
      </c>
      <c r="O8" s="97" t="s">
        <v>315</v>
      </c>
      <c r="P8" s="97" t="s">
        <v>316</v>
      </c>
      <c r="Q8" s="97" t="s">
        <v>317</v>
      </c>
      <c r="R8" s="97" t="s">
        <v>318</v>
      </c>
      <c r="S8" s="95" t="s">
        <v>319</v>
      </c>
      <c r="T8" s="95" t="s">
        <v>322</v>
      </c>
      <c r="U8" s="164" t="s">
        <v>323</v>
      </c>
    </row>
    <row r="9" spans="1:24" ht="39.4">
      <c r="A9" t="s">
        <v>324</v>
      </c>
      <c r="B9" s="73" t="s">
        <v>325</v>
      </c>
      <c r="C9" s="72">
        <v>1</v>
      </c>
      <c r="D9" s="98" t="str">
        <f>IF('Consolidated Data'!C5="","",'Consolidated Data'!C5)</f>
        <v>ANH</v>
      </c>
      <c r="E9" s="98" t="str">
        <f>'Consolidated Data'!D5</f>
        <v>CWW22.1</v>
      </c>
      <c r="F9" s="167" t="s">
        <v>63</v>
      </c>
      <c r="G9" s="168" t="s">
        <v>65</v>
      </c>
      <c r="H9" s="147">
        <v>0</v>
      </c>
      <c r="I9" s="147">
        <v>0.48864571000000001</v>
      </c>
      <c r="J9" s="147">
        <v>3.4842513300000002</v>
      </c>
      <c r="K9" s="147">
        <v>6.1259999799999996</v>
      </c>
      <c r="L9" s="147">
        <v>4.5286168399999998</v>
      </c>
      <c r="M9" s="146">
        <v>14.627513860000001</v>
      </c>
      <c r="N9" s="147"/>
      <c r="O9" s="147"/>
      <c r="P9" s="147"/>
      <c r="Q9" s="147"/>
      <c r="R9" s="147">
        <v>-287.5</v>
      </c>
      <c r="S9" s="147">
        <v>-287.5</v>
      </c>
      <c r="T9" s="159" t="s">
        <v>326</v>
      </c>
      <c r="U9" s="72"/>
    </row>
    <row r="10" spans="1:24" s="145" customFormat="1" ht="30.75">
      <c r="A10" t="s">
        <v>324</v>
      </c>
      <c r="B10" s="166" t="s">
        <v>327</v>
      </c>
      <c r="C10" s="178">
        <v>2</v>
      </c>
      <c r="D10" s="179" t="str">
        <f>IF('Consolidated Data'!C6="","",'Consolidated Data'!C6)</f>
        <v>ANH</v>
      </c>
      <c r="E10" s="179" t="str">
        <f>'Consolidated Data'!D6</f>
        <v>CWW22.2</v>
      </c>
      <c r="F10" s="180" t="s">
        <v>68</v>
      </c>
      <c r="G10" s="181" t="s">
        <v>65</v>
      </c>
      <c r="H10" s="178">
        <v>0</v>
      </c>
      <c r="I10" s="178">
        <v>0</v>
      </c>
      <c r="J10" s="178">
        <v>0</v>
      </c>
      <c r="K10" s="178">
        <v>0</v>
      </c>
      <c r="L10" s="178">
        <v>0</v>
      </c>
      <c r="M10" s="178">
        <v>0</v>
      </c>
      <c r="N10" s="178">
        <v>0</v>
      </c>
      <c r="O10" s="178">
        <v>0</v>
      </c>
      <c r="P10" s="178">
        <v>0</v>
      </c>
      <c r="Q10" s="178">
        <v>0</v>
      </c>
      <c r="R10" s="178">
        <v>0</v>
      </c>
      <c r="S10" s="178">
        <v>0</v>
      </c>
      <c r="T10" s="182" t="s">
        <v>328</v>
      </c>
      <c r="U10" s="178"/>
    </row>
    <row r="11" spans="1:24" s="145" customFormat="1" ht="30.75">
      <c r="A11" t="s">
        <v>324</v>
      </c>
      <c r="B11" s="166" t="s">
        <v>327</v>
      </c>
      <c r="C11" s="178">
        <v>3</v>
      </c>
      <c r="D11" s="179" t="str">
        <f>IF('Consolidated Data'!C7="","",'Consolidated Data'!C7)</f>
        <v>ANH</v>
      </c>
      <c r="E11" s="179" t="str">
        <f>'Consolidated Data'!D7</f>
        <v>CWW22.3</v>
      </c>
      <c r="F11" s="180" t="s">
        <v>71</v>
      </c>
      <c r="G11" s="181" t="s">
        <v>65</v>
      </c>
      <c r="H11" s="178">
        <v>0</v>
      </c>
      <c r="I11" s="178">
        <v>0</v>
      </c>
      <c r="J11" s="178">
        <v>0</v>
      </c>
      <c r="K11" s="178">
        <v>0</v>
      </c>
      <c r="L11" s="178">
        <v>0</v>
      </c>
      <c r="M11" s="178">
        <v>0</v>
      </c>
      <c r="N11" s="178">
        <v>0</v>
      </c>
      <c r="O11" s="178">
        <v>0</v>
      </c>
      <c r="P11" s="178">
        <v>0</v>
      </c>
      <c r="Q11" s="178">
        <v>0</v>
      </c>
      <c r="R11" s="178">
        <v>0</v>
      </c>
      <c r="S11" s="178">
        <v>0</v>
      </c>
      <c r="T11" s="182" t="s">
        <v>328</v>
      </c>
      <c r="U11" s="178"/>
    </row>
    <row r="12" spans="1:24" s="149" customFormat="1" ht="38.25">
      <c r="A12" t="s">
        <v>324</v>
      </c>
      <c r="B12" s="166" t="s">
        <v>327</v>
      </c>
      <c r="C12" s="183">
        <v>4</v>
      </c>
      <c r="D12" s="184" t="str">
        <f>IF('Consolidated Data'!C8="","",'Consolidated Data'!C8)</f>
        <v>ANH</v>
      </c>
      <c r="E12" s="184" t="str">
        <f>'Consolidated Data'!D8</f>
        <v>CWW22.4</v>
      </c>
      <c r="F12" s="180" t="s">
        <v>73</v>
      </c>
      <c r="G12" s="181" t="s">
        <v>65</v>
      </c>
      <c r="H12" s="178">
        <v>0</v>
      </c>
      <c r="I12" s="178">
        <v>0</v>
      </c>
      <c r="J12" s="178">
        <v>0</v>
      </c>
      <c r="K12" s="178">
        <v>0</v>
      </c>
      <c r="L12" s="178">
        <v>0</v>
      </c>
      <c r="M12" s="178">
        <v>0</v>
      </c>
      <c r="N12" s="178">
        <v>0</v>
      </c>
      <c r="O12" s="178">
        <v>0</v>
      </c>
      <c r="P12" s="178">
        <v>0</v>
      </c>
      <c r="Q12" s="178">
        <v>0</v>
      </c>
      <c r="R12" s="178">
        <v>0</v>
      </c>
      <c r="S12" s="178">
        <v>0</v>
      </c>
      <c r="T12" s="182" t="s">
        <v>328</v>
      </c>
      <c r="U12" s="183"/>
    </row>
    <row r="13" spans="1:24" ht="38.25">
      <c r="A13" t="s">
        <v>324</v>
      </c>
      <c r="B13" s="166" t="s">
        <v>327</v>
      </c>
      <c r="C13" s="183">
        <v>5</v>
      </c>
      <c r="D13" s="184" t="str">
        <f>IF('Consolidated Data'!C9="","",'Consolidated Data'!C9)</f>
        <v>ANH</v>
      </c>
      <c r="E13" s="184" t="str">
        <f>'Consolidated Data'!D9</f>
        <v>CWW22.5</v>
      </c>
      <c r="F13" s="180" t="s">
        <v>76</v>
      </c>
      <c r="G13" s="181" t="s">
        <v>65</v>
      </c>
      <c r="H13" s="178">
        <v>0</v>
      </c>
      <c r="I13" s="178">
        <v>0</v>
      </c>
      <c r="J13" s="178">
        <v>0</v>
      </c>
      <c r="K13" s="178">
        <v>0</v>
      </c>
      <c r="L13" s="178">
        <v>0</v>
      </c>
      <c r="M13" s="178">
        <v>0</v>
      </c>
      <c r="N13" s="178">
        <v>0</v>
      </c>
      <c r="O13" s="178">
        <v>0</v>
      </c>
      <c r="P13" s="178">
        <v>0</v>
      </c>
      <c r="Q13" s="178">
        <v>0</v>
      </c>
      <c r="R13" s="178">
        <v>0</v>
      </c>
      <c r="S13" s="178">
        <v>0</v>
      </c>
      <c r="T13" s="182" t="s">
        <v>328</v>
      </c>
      <c r="U13" s="183"/>
      <c r="V13" s="149"/>
      <c r="W13" s="149"/>
      <c r="X13" s="149"/>
    </row>
    <row r="14" spans="1:24" ht="38.25">
      <c r="A14" t="s">
        <v>324</v>
      </c>
      <c r="B14" s="166" t="s">
        <v>327</v>
      </c>
      <c r="C14" s="183">
        <v>6</v>
      </c>
      <c r="D14" s="184" t="str">
        <f>IF('Consolidated Data'!C10="","",'Consolidated Data'!C10)</f>
        <v>ANH</v>
      </c>
      <c r="E14" s="184" t="str">
        <f>'Consolidated Data'!D10</f>
        <v>CWW22.6</v>
      </c>
      <c r="F14" s="180" t="s">
        <v>78</v>
      </c>
      <c r="G14" s="181" t="s">
        <v>65</v>
      </c>
      <c r="H14" s="178">
        <v>0</v>
      </c>
      <c r="I14" s="178">
        <v>0</v>
      </c>
      <c r="J14" s="178">
        <v>0</v>
      </c>
      <c r="K14" s="178">
        <v>0</v>
      </c>
      <c r="L14" s="178">
        <v>0</v>
      </c>
      <c r="M14" s="178">
        <v>0</v>
      </c>
      <c r="N14" s="178">
        <v>0</v>
      </c>
      <c r="O14" s="178">
        <v>0</v>
      </c>
      <c r="P14" s="178">
        <v>0</v>
      </c>
      <c r="Q14" s="178">
        <v>0</v>
      </c>
      <c r="R14" s="178">
        <v>0</v>
      </c>
      <c r="S14" s="178">
        <v>0</v>
      </c>
      <c r="T14" s="182" t="s">
        <v>328</v>
      </c>
      <c r="U14" s="183"/>
      <c r="V14" s="149"/>
      <c r="W14" s="149"/>
      <c r="X14" s="149"/>
    </row>
    <row r="15" spans="1:24" ht="38.25">
      <c r="A15" t="s">
        <v>324</v>
      </c>
      <c r="B15" s="166" t="s">
        <v>327</v>
      </c>
      <c r="C15" s="183">
        <v>7</v>
      </c>
      <c r="D15" s="184" t="str">
        <f>IF('Consolidated Data'!C11="","",'Consolidated Data'!C11)</f>
        <v>ANH</v>
      </c>
      <c r="E15" s="184" t="str">
        <f>'Consolidated Data'!D11</f>
        <v>CWW22.7</v>
      </c>
      <c r="F15" s="180" t="s">
        <v>80</v>
      </c>
      <c r="G15" s="181" t="s">
        <v>65</v>
      </c>
      <c r="H15" s="178">
        <v>0</v>
      </c>
      <c r="I15" s="178">
        <v>0</v>
      </c>
      <c r="J15" s="178">
        <v>0</v>
      </c>
      <c r="K15" s="178">
        <v>0</v>
      </c>
      <c r="L15" s="178">
        <v>0</v>
      </c>
      <c r="M15" s="178">
        <v>0</v>
      </c>
      <c r="N15" s="178">
        <v>0</v>
      </c>
      <c r="O15" s="178">
        <v>0</v>
      </c>
      <c r="P15" s="178">
        <v>0</v>
      </c>
      <c r="Q15" s="178">
        <v>0</v>
      </c>
      <c r="R15" s="178">
        <v>0</v>
      </c>
      <c r="S15" s="178">
        <v>0</v>
      </c>
      <c r="T15" s="182" t="s">
        <v>328</v>
      </c>
      <c r="U15" s="183"/>
      <c r="V15" s="149"/>
      <c r="W15" s="149"/>
      <c r="X15" s="149"/>
    </row>
    <row r="16" spans="1:24" ht="38.25">
      <c r="A16" t="s">
        <v>324</v>
      </c>
      <c r="B16" s="166" t="s">
        <v>327</v>
      </c>
      <c r="C16" s="183">
        <v>8</v>
      </c>
      <c r="D16" s="184" t="str">
        <f>IF('Consolidated Data'!C12="","",'Consolidated Data'!C12)</f>
        <v>ANH</v>
      </c>
      <c r="E16" s="184" t="str">
        <f>'Consolidated Data'!D12</f>
        <v>CWW22.8</v>
      </c>
      <c r="F16" s="180" t="s">
        <v>82</v>
      </c>
      <c r="G16" s="181" t="s">
        <v>65</v>
      </c>
      <c r="H16" s="178">
        <v>0</v>
      </c>
      <c r="I16" s="178">
        <v>0</v>
      </c>
      <c r="J16" s="178">
        <v>0</v>
      </c>
      <c r="K16" s="178">
        <v>0</v>
      </c>
      <c r="L16" s="178">
        <v>0</v>
      </c>
      <c r="M16" s="178">
        <v>0</v>
      </c>
      <c r="N16" s="178">
        <v>0</v>
      </c>
      <c r="O16" s="178">
        <v>0</v>
      </c>
      <c r="P16" s="178">
        <v>0</v>
      </c>
      <c r="Q16" s="178">
        <v>0</v>
      </c>
      <c r="R16" s="178">
        <v>0</v>
      </c>
      <c r="S16" s="178">
        <v>0</v>
      </c>
      <c r="T16" s="182" t="s">
        <v>328</v>
      </c>
      <c r="U16" s="183"/>
      <c r="V16" s="149"/>
      <c r="W16" s="149"/>
      <c r="X16" s="149"/>
    </row>
    <row r="17" spans="1:24" ht="38.25">
      <c r="A17" t="s">
        <v>324</v>
      </c>
      <c r="B17" s="166" t="s">
        <v>327</v>
      </c>
      <c r="C17" s="183">
        <v>9</v>
      </c>
      <c r="D17" s="184" t="str">
        <f>IF('Consolidated Data'!C13="","",'Consolidated Data'!C13)</f>
        <v>ANH</v>
      </c>
      <c r="E17" s="184" t="str">
        <f>'Consolidated Data'!D13</f>
        <v>CWW22.9</v>
      </c>
      <c r="F17" s="180" t="s">
        <v>84</v>
      </c>
      <c r="G17" s="181" t="s">
        <v>65</v>
      </c>
      <c r="H17" s="178">
        <v>0</v>
      </c>
      <c r="I17" s="178">
        <v>0</v>
      </c>
      <c r="J17" s="178">
        <v>0</v>
      </c>
      <c r="K17" s="178">
        <v>0</v>
      </c>
      <c r="L17" s="178">
        <v>0</v>
      </c>
      <c r="M17" s="178">
        <v>0</v>
      </c>
      <c r="N17" s="178">
        <v>0</v>
      </c>
      <c r="O17" s="178">
        <v>0</v>
      </c>
      <c r="P17" s="178">
        <v>0</v>
      </c>
      <c r="Q17" s="178">
        <v>0</v>
      </c>
      <c r="R17" s="178">
        <v>0</v>
      </c>
      <c r="S17" s="178">
        <v>0</v>
      </c>
      <c r="T17" s="182" t="s">
        <v>328</v>
      </c>
      <c r="U17" s="183"/>
      <c r="V17" s="149"/>
      <c r="W17" s="149"/>
      <c r="X17" s="149"/>
    </row>
    <row r="18" spans="1:24" ht="38.25">
      <c r="A18" t="s">
        <v>324</v>
      </c>
      <c r="B18" s="166" t="s">
        <v>327</v>
      </c>
      <c r="C18" s="183">
        <v>10</v>
      </c>
      <c r="D18" s="184" t="str">
        <f>IF('Consolidated Data'!C14="","",'Consolidated Data'!C14)</f>
        <v>ANH</v>
      </c>
      <c r="E18" s="184" t="str">
        <f>'Consolidated Data'!D14</f>
        <v>CWW22.10</v>
      </c>
      <c r="F18" s="180" t="s">
        <v>86</v>
      </c>
      <c r="G18" s="181" t="s">
        <v>65</v>
      </c>
      <c r="H18" s="178">
        <v>0</v>
      </c>
      <c r="I18" s="178">
        <v>0</v>
      </c>
      <c r="J18" s="178">
        <v>0</v>
      </c>
      <c r="K18" s="178">
        <v>0</v>
      </c>
      <c r="L18" s="178">
        <v>0</v>
      </c>
      <c r="M18" s="178">
        <v>0</v>
      </c>
      <c r="N18" s="178">
        <v>0</v>
      </c>
      <c r="O18" s="178">
        <v>0</v>
      </c>
      <c r="P18" s="178">
        <v>0</v>
      </c>
      <c r="Q18" s="178">
        <v>0</v>
      </c>
      <c r="R18" s="178">
        <v>0</v>
      </c>
      <c r="S18" s="178">
        <v>0</v>
      </c>
      <c r="T18" s="182" t="s">
        <v>328</v>
      </c>
      <c r="U18" s="183"/>
      <c r="V18" s="149"/>
      <c r="W18" s="149"/>
      <c r="X18" s="149"/>
    </row>
    <row r="19" spans="1:24" ht="38.25">
      <c r="A19" t="s">
        <v>324</v>
      </c>
      <c r="B19" s="166" t="s">
        <v>327</v>
      </c>
      <c r="C19" s="183">
        <v>11</v>
      </c>
      <c r="D19" s="184" t="str">
        <f>IF('Consolidated Data'!C15="","",'Consolidated Data'!C15)</f>
        <v>ANH</v>
      </c>
      <c r="E19" s="184" t="str">
        <f>'Consolidated Data'!D15</f>
        <v>CWW22.11</v>
      </c>
      <c r="F19" s="180" t="s">
        <v>88</v>
      </c>
      <c r="G19" s="181" t="s">
        <v>65</v>
      </c>
      <c r="H19" s="178">
        <v>0</v>
      </c>
      <c r="I19" s="178">
        <v>0</v>
      </c>
      <c r="J19" s="178">
        <v>0</v>
      </c>
      <c r="K19" s="178">
        <v>0</v>
      </c>
      <c r="L19" s="178">
        <v>0</v>
      </c>
      <c r="M19" s="178">
        <v>0</v>
      </c>
      <c r="N19" s="178">
        <v>0</v>
      </c>
      <c r="O19" s="178">
        <v>0</v>
      </c>
      <c r="P19" s="178">
        <v>0</v>
      </c>
      <c r="Q19" s="178">
        <v>0</v>
      </c>
      <c r="R19" s="178">
        <v>0</v>
      </c>
      <c r="S19" s="178">
        <v>0</v>
      </c>
      <c r="T19" s="182" t="s">
        <v>328</v>
      </c>
      <c r="U19" s="183"/>
      <c r="V19" s="149"/>
      <c r="W19" s="149"/>
      <c r="X19" s="149"/>
    </row>
    <row r="20" spans="1:24" ht="38.25">
      <c r="A20" t="s">
        <v>324</v>
      </c>
      <c r="B20" s="166" t="s">
        <v>327</v>
      </c>
      <c r="C20" s="183">
        <v>12</v>
      </c>
      <c r="D20" s="184" t="str">
        <f>IF('Consolidated Data'!C16="","",'Consolidated Data'!C16)</f>
        <v>ANH</v>
      </c>
      <c r="E20" s="184" t="str">
        <f>'Consolidated Data'!D16</f>
        <v>CWW22.12</v>
      </c>
      <c r="F20" s="180" t="s">
        <v>90</v>
      </c>
      <c r="G20" s="181" t="s">
        <v>65</v>
      </c>
      <c r="H20" s="178">
        <v>0</v>
      </c>
      <c r="I20" s="178">
        <v>0</v>
      </c>
      <c r="J20" s="178">
        <v>0</v>
      </c>
      <c r="K20" s="178">
        <v>0</v>
      </c>
      <c r="L20" s="178">
        <v>0</v>
      </c>
      <c r="M20" s="178">
        <v>0</v>
      </c>
      <c r="N20" s="178">
        <v>0</v>
      </c>
      <c r="O20" s="178">
        <v>0</v>
      </c>
      <c r="P20" s="178">
        <v>0</v>
      </c>
      <c r="Q20" s="178">
        <v>0</v>
      </c>
      <c r="R20" s="178">
        <v>0</v>
      </c>
      <c r="S20" s="178">
        <v>0</v>
      </c>
      <c r="T20" s="182" t="s">
        <v>328</v>
      </c>
      <c r="U20" s="183"/>
      <c r="V20" s="149"/>
      <c r="W20" s="149"/>
      <c r="X20" s="149"/>
    </row>
    <row r="21" spans="1:24" ht="38.25">
      <c r="A21" t="s">
        <v>324</v>
      </c>
      <c r="B21" s="166" t="s">
        <v>327</v>
      </c>
      <c r="C21" s="183">
        <v>13</v>
      </c>
      <c r="D21" s="184" t="str">
        <f>IF('Consolidated Data'!C17="","",'Consolidated Data'!C17)</f>
        <v>ANH</v>
      </c>
      <c r="E21" s="184" t="str">
        <f>'Consolidated Data'!D17</f>
        <v>CWW22.13</v>
      </c>
      <c r="F21" s="180" t="s">
        <v>92</v>
      </c>
      <c r="G21" s="181" t="s">
        <v>65</v>
      </c>
      <c r="H21" s="178">
        <v>0</v>
      </c>
      <c r="I21" s="178">
        <v>0</v>
      </c>
      <c r="J21" s="178">
        <v>0</v>
      </c>
      <c r="K21" s="178">
        <v>0</v>
      </c>
      <c r="L21" s="178">
        <v>0</v>
      </c>
      <c r="M21" s="178">
        <v>0</v>
      </c>
      <c r="N21" s="178">
        <v>0</v>
      </c>
      <c r="O21" s="178">
        <v>0</v>
      </c>
      <c r="P21" s="178">
        <v>0</v>
      </c>
      <c r="Q21" s="178">
        <v>0</v>
      </c>
      <c r="R21" s="178">
        <v>0</v>
      </c>
      <c r="S21" s="178">
        <v>0</v>
      </c>
      <c r="T21" s="182" t="s">
        <v>328</v>
      </c>
      <c r="U21" s="183"/>
      <c r="V21" s="149"/>
      <c r="W21" s="149"/>
      <c r="X21" s="149"/>
    </row>
    <row r="22" spans="1:24" ht="38.65">
      <c r="A22" t="s">
        <v>324</v>
      </c>
      <c r="B22" s="150" t="s">
        <v>325</v>
      </c>
      <c r="C22" s="3">
        <v>14</v>
      </c>
      <c r="D22" s="163" t="str">
        <f>IF('Consolidated Data'!C18="","",'Consolidated Data'!C18)</f>
        <v>ANH</v>
      </c>
      <c r="E22" s="163" t="str">
        <f>'Consolidated Data'!D18</f>
        <v>CWW22.14</v>
      </c>
      <c r="F22" s="185" t="s">
        <v>95</v>
      </c>
      <c r="G22" s="186" t="s">
        <v>65</v>
      </c>
      <c r="H22" s="3">
        <v>0</v>
      </c>
      <c r="I22" s="3">
        <v>0</v>
      </c>
      <c r="J22" s="3">
        <v>0.30472495999999999</v>
      </c>
      <c r="K22" s="3">
        <v>0.71522651999999998</v>
      </c>
      <c r="L22" s="3">
        <v>0.53552147999999999</v>
      </c>
      <c r="M22" s="3">
        <v>1.5554729599999999</v>
      </c>
      <c r="N22" s="16"/>
      <c r="O22" s="16"/>
      <c r="P22" s="16"/>
      <c r="Q22" s="16"/>
      <c r="R22" s="16">
        <v>-174</v>
      </c>
      <c r="S22" s="16">
        <v>-174</v>
      </c>
      <c r="T22" s="187" t="s">
        <v>326</v>
      </c>
      <c r="U22" s="3"/>
    </row>
    <row r="23" spans="1:24" ht="38.65">
      <c r="A23" t="s">
        <v>324</v>
      </c>
      <c r="B23" s="150" t="s">
        <v>325</v>
      </c>
      <c r="C23" s="3">
        <v>15</v>
      </c>
      <c r="D23" s="163" t="str">
        <f>IF('Consolidated Data'!C19="","",'Consolidated Data'!C19)</f>
        <v>ANH</v>
      </c>
      <c r="E23" s="163" t="str">
        <f>'Consolidated Data'!D19</f>
        <v>CWW22.15</v>
      </c>
      <c r="F23" s="185" t="s">
        <v>97</v>
      </c>
      <c r="G23" s="186" t="s">
        <v>65</v>
      </c>
      <c r="H23" s="3">
        <v>0.28658003999999998</v>
      </c>
      <c r="I23" s="3">
        <v>0.57316020000000001</v>
      </c>
      <c r="J23" s="3">
        <v>0.58069740000000003</v>
      </c>
      <c r="K23" s="3">
        <v>1.008351E-2</v>
      </c>
      <c r="L23" s="3">
        <v>2.0608979999999999E-2</v>
      </c>
      <c r="M23" s="3">
        <v>1.4711301300000001</v>
      </c>
      <c r="N23" s="16"/>
      <c r="O23" s="16"/>
      <c r="P23" s="16">
        <v>-116</v>
      </c>
      <c r="Q23" s="16">
        <v>-348</v>
      </c>
      <c r="R23" s="16">
        <v>-580</v>
      </c>
      <c r="S23" s="16">
        <v>-580</v>
      </c>
      <c r="T23" s="187" t="s">
        <v>326</v>
      </c>
      <c r="U23" s="3"/>
    </row>
    <row r="24" spans="1:24" ht="38.65">
      <c r="A24" t="s">
        <v>324</v>
      </c>
      <c r="B24" s="150" t="s">
        <v>325</v>
      </c>
      <c r="C24" s="3">
        <v>16</v>
      </c>
      <c r="D24" s="163" t="str">
        <f>IF('Consolidated Data'!C20="","",'Consolidated Data'!C20)</f>
        <v>ANH</v>
      </c>
      <c r="E24" s="163" t="str">
        <f>'Consolidated Data'!D20</f>
        <v>CWW22.16</v>
      </c>
      <c r="F24" s="185" t="s">
        <v>100</v>
      </c>
      <c r="G24" s="186" t="s">
        <v>65</v>
      </c>
      <c r="H24" s="3">
        <v>0</v>
      </c>
      <c r="I24" s="3">
        <v>0</v>
      </c>
      <c r="J24" s="3">
        <v>0.31847303999999999</v>
      </c>
      <c r="K24" s="3">
        <v>0.63694607999999997</v>
      </c>
      <c r="L24" s="3">
        <v>0.64461375999999992</v>
      </c>
      <c r="M24" s="3">
        <v>1.6000328799999999</v>
      </c>
      <c r="N24" s="16"/>
      <c r="O24" s="16"/>
      <c r="P24" s="16"/>
      <c r="Q24" s="16"/>
      <c r="R24" s="16">
        <v>-273</v>
      </c>
      <c r="S24" s="16">
        <v>-273</v>
      </c>
      <c r="T24" s="187" t="s">
        <v>326</v>
      </c>
      <c r="U24" s="3"/>
    </row>
    <row r="25" spans="1:24" ht="38.25">
      <c r="A25" t="s">
        <v>324</v>
      </c>
      <c r="B25" s="150" t="s">
        <v>325</v>
      </c>
      <c r="C25" s="3">
        <v>17</v>
      </c>
      <c r="D25" s="163" t="str">
        <f>IF('Consolidated Data'!C21="","",'Consolidated Data'!C21)</f>
        <v>ANH</v>
      </c>
      <c r="E25" s="163" t="str">
        <f>'Consolidated Data'!D21</f>
        <v>CWW22.17</v>
      </c>
      <c r="F25" s="185" t="s">
        <v>102</v>
      </c>
      <c r="G25" s="186" t="s">
        <v>65</v>
      </c>
      <c r="H25" s="3">
        <v>0</v>
      </c>
      <c r="I25" s="3">
        <v>0</v>
      </c>
      <c r="J25" s="3">
        <v>0.13845743999999999</v>
      </c>
      <c r="K25" s="3">
        <v>0.27691487999999997</v>
      </c>
      <c r="L25" s="3">
        <v>0.28578889999999996</v>
      </c>
      <c r="M25" s="3">
        <v>0.70116121999999992</v>
      </c>
      <c r="N25" s="16"/>
      <c r="O25" s="16"/>
      <c r="P25" s="16"/>
      <c r="Q25" s="16"/>
      <c r="R25" s="16">
        <v>-215</v>
      </c>
      <c r="S25" s="16">
        <v>-215</v>
      </c>
      <c r="T25" s="187" t="s">
        <v>329</v>
      </c>
      <c r="U25" s="3"/>
    </row>
    <row r="26" spans="1:24" ht="38.25">
      <c r="A26" t="s">
        <v>324</v>
      </c>
      <c r="B26" s="150" t="s">
        <v>325</v>
      </c>
      <c r="C26" s="3">
        <v>18</v>
      </c>
      <c r="D26" s="163" t="str">
        <f>IF('Consolidated Data'!C22="","",'Consolidated Data'!C22)</f>
        <v>ANH</v>
      </c>
      <c r="E26" s="163" t="str">
        <f>'Consolidated Data'!D22</f>
        <v>CWW22.18</v>
      </c>
      <c r="F26" s="185" t="s">
        <v>104</v>
      </c>
      <c r="G26" s="186" t="s">
        <v>65</v>
      </c>
      <c r="H26" s="3">
        <v>0.34026575999999997</v>
      </c>
      <c r="I26" s="3">
        <v>0.68053151999999995</v>
      </c>
      <c r="J26" s="3">
        <v>0.68053151999999995</v>
      </c>
      <c r="K26" s="3">
        <v>0</v>
      </c>
      <c r="L26" s="3">
        <v>0</v>
      </c>
      <c r="M26" s="3">
        <v>1.7013287999999998</v>
      </c>
      <c r="N26" s="16"/>
      <c r="O26" s="16"/>
      <c r="P26" s="16">
        <v>-35.417000000000002</v>
      </c>
      <c r="Q26" s="16">
        <v>-460.41699999999997</v>
      </c>
      <c r="R26" s="16">
        <v>-885.41700000000003</v>
      </c>
      <c r="S26" s="16">
        <v>-885.41700000000003</v>
      </c>
      <c r="T26" s="187" t="s">
        <v>329</v>
      </c>
      <c r="U26" s="3"/>
    </row>
    <row r="27" spans="1:24" ht="38.25">
      <c r="A27" t="s">
        <v>324</v>
      </c>
      <c r="B27" s="150" t="s">
        <v>325</v>
      </c>
      <c r="C27" s="3">
        <v>19</v>
      </c>
      <c r="D27" s="163" t="str">
        <f>IF('Consolidated Data'!C23="","",'Consolidated Data'!C23)</f>
        <v>ANH</v>
      </c>
      <c r="E27" s="163" t="str">
        <f>'Consolidated Data'!D23</f>
        <v>CWW22.19</v>
      </c>
      <c r="F27" s="185" t="s">
        <v>107</v>
      </c>
      <c r="G27" s="186" t="s">
        <v>65</v>
      </c>
      <c r="H27" s="3">
        <v>0</v>
      </c>
      <c r="I27" s="3">
        <v>0.41338511999999999</v>
      </c>
      <c r="J27" s="3">
        <v>0.82677012000000005</v>
      </c>
      <c r="K27" s="3">
        <v>0.82691539999999997</v>
      </c>
      <c r="L27" s="3">
        <v>2.7399999999999999E-4</v>
      </c>
      <c r="M27" s="3">
        <v>2.06734464</v>
      </c>
      <c r="N27" s="16"/>
      <c r="O27" s="16"/>
      <c r="P27" s="16"/>
      <c r="Q27" s="16">
        <v>-34.65</v>
      </c>
      <c r="R27" s="16">
        <v>-450.45</v>
      </c>
      <c r="S27" s="16">
        <v>-450.45</v>
      </c>
      <c r="T27" s="187" t="s">
        <v>329</v>
      </c>
      <c r="U27" s="3"/>
    </row>
    <row r="28" spans="1:24" ht="38.25">
      <c r="A28" t="s">
        <v>324</v>
      </c>
      <c r="B28" s="150" t="s">
        <v>325</v>
      </c>
      <c r="C28" s="3">
        <v>20</v>
      </c>
      <c r="D28" s="163" t="str">
        <f>IF('Consolidated Data'!C24="","",'Consolidated Data'!C24)</f>
        <v>ANH</v>
      </c>
      <c r="E28" s="163" t="str">
        <f>'Consolidated Data'!D24</f>
        <v>CWW22.20</v>
      </c>
      <c r="F28" s="185" t="s">
        <v>110</v>
      </c>
      <c r="G28" s="186" t="s">
        <v>65</v>
      </c>
      <c r="H28" s="3">
        <v>0</v>
      </c>
      <c r="I28" s="3">
        <v>0.12177851000000001</v>
      </c>
      <c r="J28" s="3">
        <v>0.49044244999999997</v>
      </c>
      <c r="K28" s="3">
        <v>0.74134305</v>
      </c>
      <c r="L28" s="3">
        <v>0.40748807999999997</v>
      </c>
      <c r="M28" s="3">
        <v>1.76105209</v>
      </c>
      <c r="N28" s="16"/>
      <c r="O28" s="16"/>
      <c r="P28" s="16"/>
      <c r="Q28" s="16">
        <v>-42.85</v>
      </c>
      <c r="R28" s="16">
        <v>-214.25</v>
      </c>
      <c r="S28" s="16">
        <v>-214.25</v>
      </c>
      <c r="T28" s="187" t="s">
        <v>329</v>
      </c>
      <c r="U28" s="3"/>
    </row>
    <row r="29" spans="1:24" ht="38.25">
      <c r="A29" t="s">
        <v>324</v>
      </c>
      <c r="B29" s="150" t="s">
        <v>325</v>
      </c>
      <c r="C29" s="3">
        <v>21</v>
      </c>
      <c r="D29" s="163" t="str">
        <f>IF('Consolidated Data'!C25="","",'Consolidated Data'!C25)</f>
        <v>ANH</v>
      </c>
      <c r="E29" s="163" t="str">
        <f>'Consolidated Data'!D25</f>
        <v>CWW22.21</v>
      </c>
      <c r="F29" s="185" t="s">
        <v>112</v>
      </c>
      <c r="G29" s="186" t="s">
        <v>65</v>
      </c>
      <c r="H29" s="3">
        <v>0</v>
      </c>
      <c r="I29" s="3">
        <v>3.7420139999999998E-2</v>
      </c>
      <c r="J29" s="3">
        <v>0.18710070000000001</v>
      </c>
      <c r="K29" s="3">
        <v>0.29937503999999998</v>
      </c>
      <c r="L29" s="3">
        <v>0.22459044</v>
      </c>
      <c r="M29" s="3">
        <v>0.74848632000000004</v>
      </c>
      <c r="N29" s="16"/>
      <c r="O29" s="16"/>
      <c r="P29" s="16"/>
      <c r="Q29" s="16">
        <v>-63.05</v>
      </c>
      <c r="R29" s="16">
        <v>-315.25</v>
      </c>
      <c r="S29" s="16">
        <v>-315.25</v>
      </c>
      <c r="T29" s="187" t="s">
        <v>329</v>
      </c>
      <c r="U29" s="3"/>
    </row>
    <row r="30" spans="1:24" ht="38.25">
      <c r="A30" t="s">
        <v>324</v>
      </c>
      <c r="B30" s="150" t="s">
        <v>325</v>
      </c>
      <c r="C30" s="3">
        <v>22</v>
      </c>
      <c r="D30" s="163" t="str">
        <f>IF('Consolidated Data'!C26="","",'Consolidated Data'!C26)</f>
        <v>ANH</v>
      </c>
      <c r="E30" s="163" t="str">
        <f>'Consolidated Data'!D26</f>
        <v>CWW22.22</v>
      </c>
      <c r="F30" s="185" t="s">
        <v>115</v>
      </c>
      <c r="G30" s="186" t="s">
        <v>65</v>
      </c>
      <c r="H30" s="3">
        <v>0.19038852000000001</v>
      </c>
      <c r="I30" s="3">
        <v>0.38077715999999989</v>
      </c>
      <c r="J30" s="3">
        <v>0.38077715999999989</v>
      </c>
      <c r="K30" s="3">
        <v>0</v>
      </c>
      <c r="L30" s="3">
        <v>0</v>
      </c>
      <c r="M30" s="3">
        <v>0.95194283999999985</v>
      </c>
      <c r="N30" s="16"/>
      <c r="O30" s="16"/>
      <c r="P30" s="16">
        <v>-44.3</v>
      </c>
      <c r="Q30" s="16">
        <v>-132.9</v>
      </c>
      <c r="R30" s="16">
        <v>-221.5</v>
      </c>
      <c r="S30" s="16">
        <v>-221.5</v>
      </c>
      <c r="T30" s="187" t="s">
        <v>329</v>
      </c>
      <c r="U30" s="3"/>
    </row>
    <row r="31" spans="1:24" ht="38.25">
      <c r="A31" t="s">
        <v>324</v>
      </c>
      <c r="B31" s="150" t="s">
        <v>325</v>
      </c>
      <c r="C31" s="3">
        <v>23</v>
      </c>
      <c r="D31" s="163" t="str">
        <f>IF('Consolidated Data'!C27="","",'Consolidated Data'!C27)</f>
        <v>ANH</v>
      </c>
      <c r="E31" s="163" t="str">
        <f>'Consolidated Data'!D27</f>
        <v>CWW22.23</v>
      </c>
      <c r="F31" s="185" t="s">
        <v>118</v>
      </c>
      <c r="G31" s="186" t="s">
        <v>65</v>
      </c>
      <c r="H31" s="3">
        <v>0</v>
      </c>
      <c r="I31" s="3">
        <v>0</v>
      </c>
      <c r="J31" s="3">
        <v>8.9360519999999999E-2</v>
      </c>
      <c r="K31" s="3">
        <v>0.17872104</v>
      </c>
      <c r="L31" s="3">
        <v>0.17872104</v>
      </c>
      <c r="M31" s="3">
        <v>0.44680259999999999</v>
      </c>
      <c r="N31" s="16"/>
      <c r="O31" s="16"/>
      <c r="P31" s="16"/>
      <c r="Q31" s="16"/>
      <c r="R31" s="16">
        <v>-72.5</v>
      </c>
      <c r="S31" s="16">
        <v>-72.5</v>
      </c>
      <c r="T31" s="187" t="s">
        <v>329</v>
      </c>
      <c r="U31" s="3"/>
    </row>
    <row r="32" spans="1:24" ht="38.25">
      <c r="A32" t="s">
        <v>324</v>
      </c>
      <c r="B32" s="150" t="s">
        <v>325</v>
      </c>
      <c r="C32" s="3">
        <v>24</v>
      </c>
      <c r="D32" s="163" t="str">
        <f>IF('Consolidated Data'!C28="","",'Consolidated Data'!C28)</f>
        <v>ANH</v>
      </c>
      <c r="E32" s="163" t="str">
        <f>'Consolidated Data'!D28</f>
        <v>CWW22.24</v>
      </c>
      <c r="F32" s="185" t="s">
        <v>120</v>
      </c>
      <c r="G32" s="186" t="s">
        <v>65</v>
      </c>
      <c r="H32" s="3">
        <v>0.16083831000000001</v>
      </c>
      <c r="I32" s="3">
        <v>0.28267660999999999</v>
      </c>
      <c r="J32" s="3">
        <v>0.20442318000000001</v>
      </c>
      <c r="K32" s="3">
        <v>0</v>
      </c>
      <c r="L32" s="3">
        <v>0</v>
      </c>
      <c r="M32" s="3">
        <v>0.64793810000000007</v>
      </c>
      <c r="N32" s="16"/>
      <c r="O32" s="16"/>
      <c r="P32" s="16">
        <v>-10.407999999999999</v>
      </c>
      <c r="Q32" s="16">
        <v>-135.30799999999999</v>
      </c>
      <c r="R32" s="16">
        <v>-260.20800000000003</v>
      </c>
      <c r="S32" s="16">
        <v>-260.20800000000003</v>
      </c>
      <c r="T32" s="187" t="s">
        <v>329</v>
      </c>
      <c r="U32" s="3"/>
    </row>
    <row r="33" spans="1:21" ht="38.65">
      <c r="A33" t="s">
        <v>324</v>
      </c>
      <c r="B33" s="150" t="s">
        <v>325</v>
      </c>
      <c r="C33" s="3">
        <v>25</v>
      </c>
      <c r="D33" s="163" t="str">
        <f>IF('Consolidated Data'!C29="","",'Consolidated Data'!C29)</f>
        <v>ANH</v>
      </c>
      <c r="E33" s="163" t="str">
        <f>'Consolidated Data'!D29</f>
        <v>CWW22.25</v>
      </c>
      <c r="F33" s="185" t="s">
        <v>123</v>
      </c>
      <c r="G33" s="186" t="s">
        <v>65</v>
      </c>
      <c r="H33" s="3">
        <v>0</v>
      </c>
      <c r="I33" s="3">
        <v>0.88885638</v>
      </c>
      <c r="J33" s="3">
        <v>2.5194432500000001</v>
      </c>
      <c r="K33" s="3">
        <v>4.5860207000000006</v>
      </c>
      <c r="L33" s="3">
        <v>3.3527389800000003</v>
      </c>
      <c r="M33" s="3">
        <v>11.347059310000001</v>
      </c>
      <c r="N33" s="16"/>
      <c r="O33" s="16"/>
      <c r="P33" s="16"/>
      <c r="Q33" s="16"/>
      <c r="R33" s="16">
        <v>-127.6</v>
      </c>
      <c r="S33" s="9"/>
      <c r="T33" s="187" t="s">
        <v>326</v>
      </c>
      <c r="U33" s="3"/>
    </row>
    <row r="34" spans="1:21" ht="38.65">
      <c r="A34" t="s">
        <v>324</v>
      </c>
      <c r="B34" s="150" t="s">
        <v>325</v>
      </c>
      <c r="C34" s="3">
        <v>26</v>
      </c>
      <c r="D34" s="163" t="str">
        <f>IF('Consolidated Data'!C30="","",'Consolidated Data'!C30)</f>
        <v>ANH</v>
      </c>
      <c r="E34" s="163" t="str">
        <f>'Consolidated Data'!D30</f>
        <v>CWW22.26</v>
      </c>
      <c r="F34" s="185" t="s">
        <v>126</v>
      </c>
      <c r="G34" s="186" t="s">
        <v>65</v>
      </c>
      <c r="H34" s="3">
        <v>0</v>
      </c>
      <c r="I34" s="3">
        <v>0</v>
      </c>
      <c r="J34" s="3">
        <v>0.91947551999999999</v>
      </c>
      <c r="K34" s="3">
        <v>1.8389514</v>
      </c>
      <c r="L34" s="3">
        <v>1.84977864</v>
      </c>
      <c r="M34" s="3">
        <v>4.60820556</v>
      </c>
      <c r="N34" s="16"/>
      <c r="O34" s="16"/>
      <c r="P34" s="16"/>
      <c r="Q34" s="16"/>
      <c r="R34" s="16">
        <v>-26.5</v>
      </c>
      <c r="S34" s="9"/>
      <c r="T34" s="187" t="s">
        <v>326</v>
      </c>
      <c r="U34" s="3"/>
    </row>
    <row r="35" spans="1:21" ht="38.25">
      <c r="A35" t="s">
        <v>324</v>
      </c>
      <c r="B35" s="150" t="s">
        <v>325</v>
      </c>
      <c r="C35" s="3">
        <v>27</v>
      </c>
      <c r="D35" s="163" t="str">
        <f>IF('Consolidated Data'!C31="","",'Consolidated Data'!C31)</f>
        <v>ANH</v>
      </c>
      <c r="E35" s="163" t="str">
        <f>'Consolidated Data'!D31</f>
        <v>CWW22.27</v>
      </c>
      <c r="F35" s="185" t="s">
        <v>129</v>
      </c>
      <c r="G35" s="186" t="s">
        <v>65</v>
      </c>
      <c r="H35" s="3">
        <v>0</v>
      </c>
      <c r="I35" s="3">
        <v>5.2293239999999998E-2</v>
      </c>
      <c r="J35" s="3">
        <v>0.209173</v>
      </c>
      <c r="K35" s="3">
        <v>0.31375955999999999</v>
      </c>
      <c r="L35" s="3">
        <v>0.20917304</v>
      </c>
      <c r="M35" s="3">
        <v>0.78439883999999993</v>
      </c>
      <c r="N35" s="16"/>
      <c r="O35" s="16"/>
      <c r="P35" s="16"/>
      <c r="Q35" s="16">
        <v>-12.675000000000001</v>
      </c>
      <c r="R35" s="16">
        <v>-63.375</v>
      </c>
      <c r="S35" s="9"/>
      <c r="T35" s="187" t="s">
        <v>329</v>
      </c>
      <c r="U35" s="3"/>
    </row>
    <row r="36" spans="1:21" ht="38.65">
      <c r="A36" t="s">
        <v>324</v>
      </c>
      <c r="B36" s="150" t="s">
        <v>325</v>
      </c>
      <c r="C36" s="3">
        <v>28</v>
      </c>
      <c r="D36" s="163" t="str">
        <f>IF('Consolidated Data'!C32="","",'Consolidated Data'!C32)</f>
        <v>ANH</v>
      </c>
      <c r="E36" s="163" t="str">
        <f>'Consolidated Data'!D32</f>
        <v>CWW22.28</v>
      </c>
      <c r="F36" s="185" t="s">
        <v>131</v>
      </c>
      <c r="G36" s="186" t="s">
        <v>65</v>
      </c>
      <c r="H36" s="3">
        <v>0</v>
      </c>
      <c r="I36" s="3">
        <v>0.95962169999999991</v>
      </c>
      <c r="J36" s="3">
        <v>2.7200259999999998</v>
      </c>
      <c r="K36" s="3">
        <v>4.9511316900000004</v>
      </c>
      <c r="L36" s="3">
        <v>3.6432040100000003</v>
      </c>
      <c r="M36" s="3">
        <v>12.273983399999999</v>
      </c>
      <c r="N36" s="16"/>
      <c r="O36" s="16"/>
      <c r="P36" s="16"/>
      <c r="Q36" s="16"/>
      <c r="R36" s="16">
        <v>-75.3</v>
      </c>
      <c r="S36" s="9"/>
      <c r="T36" s="187" t="s">
        <v>326</v>
      </c>
      <c r="U36" s="3"/>
    </row>
    <row r="37" spans="1:21" ht="38.65">
      <c r="A37" t="s">
        <v>324</v>
      </c>
      <c r="B37" s="150" t="s">
        <v>325</v>
      </c>
      <c r="C37" s="3">
        <v>29</v>
      </c>
      <c r="D37" s="163" t="str">
        <f>IF('Consolidated Data'!C33="","",'Consolidated Data'!C33)</f>
        <v>ANH</v>
      </c>
      <c r="E37" s="163" t="str">
        <f>'Consolidated Data'!D33</f>
        <v>CWW22.29</v>
      </c>
      <c r="F37" s="185" t="s">
        <v>134</v>
      </c>
      <c r="G37" s="186" t="s">
        <v>65</v>
      </c>
      <c r="H37" s="3">
        <v>0.52737097999999993</v>
      </c>
      <c r="I37" s="3">
        <v>1.4681602899999999</v>
      </c>
      <c r="J37" s="3">
        <v>2.5718806499999998</v>
      </c>
      <c r="K37" s="3">
        <v>1.75622224</v>
      </c>
      <c r="L37" s="3">
        <v>9.7275340000000002E-2</v>
      </c>
      <c r="M37" s="3">
        <v>6.4209094999999996</v>
      </c>
      <c r="N37" s="16"/>
      <c r="O37" s="16"/>
      <c r="P37" s="16">
        <v>-3.532</v>
      </c>
      <c r="Q37" s="16">
        <v>-51.213999999999999</v>
      </c>
      <c r="R37" s="16">
        <v>-139.51400000000001</v>
      </c>
      <c r="S37" s="9"/>
      <c r="T37" s="187" t="s">
        <v>326</v>
      </c>
      <c r="U37" s="3"/>
    </row>
    <row r="38" spans="1:21" ht="38.25">
      <c r="A38" t="s">
        <v>324</v>
      </c>
      <c r="B38" s="166" t="s">
        <v>327</v>
      </c>
      <c r="C38" s="183">
        <v>30</v>
      </c>
      <c r="D38" s="184" t="str">
        <f>IF('Consolidated Data'!C34="","",'Consolidated Data'!C34)</f>
        <v>ANH</v>
      </c>
      <c r="E38" s="184" t="str">
        <f>'Consolidated Data'!D34</f>
        <v>CWW22.30</v>
      </c>
      <c r="F38" s="180" t="s">
        <v>136</v>
      </c>
      <c r="G38" s="181" t="s">
        <v>65</v>
      </c>
      <c r="H38" s="183">
        <v>0</v>
      </c>
      <c r="I38" s="183">
        <v>0</v>
      </c>
      <c r="J38" s="183">
        <v>0</v>
      </c>
      <c r="K38" s="183">
        <v>0</v>
      </c>
      <c r="L38" s="183">
        <v>0</v>
      </c>
      <c r="M38" s="183">
        <v>0</v>
      </c>
      <c r="N38" s="183">
        <v>0</v>
      </c>
      <c r="O38" s="183">
        <v>0</v>
      </c>
      <c r="P38" s="183">
        <v>0</v>
      </c>
      <c r="Q38" s="183">
        <v>0</v>
      </c>
      <c r="R38" s="183">
        <v>0</v>
      </c>
      <c r="S38" s="183">
        <v>0</v>
      </c>
      <c r="T38" s="182" t="s">
        <v>328</v>
      </c>
      <c r="U38" s="183"/>
    </row>
    <row r="39" spans="1:21" ht="38.25">
      <c r="A39" t="s">
        <v>324</v>
      </c>
      <c r="B39" s="166" t="s">
        <v>327</v>
      </c>
      <c r="C39" s="183">
        <v>31</v>
      </c>
      <c r="D39" s="184" t="str">
        <f>IF('Consolidated Data'!C35="","",'Consolidated Data'!C35)</f>
        <v>ANH</v>
      </c>
      <c r="E39" s="184" t="str">
        <f>'Consolidated Data'!D35</f>
        <v>CWW22.31</v>
      </c>
      <c r="F39" s="180" t="s">
        <v>139</v>
      </c>
      <c r="G39" s="181" t="s">
        <v>65</v>
      </c>
      <c r="H39" s="183">
        <v>0</v>
      </c>
      <c r="I39" s="183">
        <v>0</v>
      </c>
      <c r="J39" s="183">
        <v>0</v>
      </c>
      <c r="K39" s="183">
        <v>0</v>
      </c>
      <c r="L39" s="183">
        <v>0</v>
      </c>
      <c r="M39" s="183">
        <v>0</v>
      </c>
      <c r="N39" s="183">
        <v>0</v>
      </c>
      <c r="O39" s="183">
        <v>0</v>
      </c>
      <c r="P39" s="183">
        <v>0</v>
      </c>
      <c r="Q39" s="183">
        <v>0</v>
      </c>
      <c r="R39" s="183">
        <v>0</v>
      </c>
      <c r="S39" s="183">
        <v>0</v>
      </c>
      <c r="T39" s="182" t="s">
        <v>328</v>
      </c>
      <c r="U39" s="183"/>
    </row>
    <row r="40" spans="1:21" ht="38.25">
      <c r="A40" t="s">
        <v>324</v>
      </c>
      <c r="B40" s="166" t="s">
        <v>327</v>
      </c>
      <c r="C40" s="183">
        <v>32</v>
      </c>
      <c r="D40" s="184" t="str">
        <f>IF('Consolidated Data'!C36="","",'Consolidated Data'!C36)</f>
        <v>ANH</v>
      </c>
      <c r="E40" s="184" t="str">
        <f>'Consolidated Data'!D36</f>
        <v>CWW22.32</v>
      </c>
      <c r="F40" s="180" t="s">
        <v>142</v>
      </c>
      <c r="G40" s="181" t="s">
        <v>65</v>
      </c>
      <c r="H40" s="183">
        <v>0</v>
      </c>
      <c r="I40" s="183">
        <v>0</v>
      </c>
      <c r="J40" s="183">
        <v>0</v>
      </c>
      <c r="K40" s="183">
        <v>0</v>
      </c>
      <c r="L40" s="183">
        <v>0</v>
      </c>
      <c r="M40" s="183">
        <v>0</v>
      </c>
      <c r="N40" s="183">
        <v>0</v>
      </c>
      <c r="O40" s="183">
        <v>0</v>
      </c>
      <c r="P40" s="183">
        <v>0</v>
      </c>
      <c r="Q40" s="183">
        <v>0</v>
      </c>
      <c r="R40" s="183">
        <v>0</v>
      </c>
      <c r="S40" s="183">
        <v>0</v>
      </c>
      <c r="T40" s="182" t="s">
        <v>328</v>
      </c>
      <c r="U40" s="183"/>
    </row>
    <row r="41" spans="1:21" ht="38.25">
      <c r="A41" t="s">
        <v>324</v>
      </c>
      <c r="B41" s="166" t="s">
        <v>327</v>
      </c>
      <c r="C41" s="183">
        <v>33</v>
      </c>
      <c r="D41" s="184" t="str">
        <f>IF('Consolidated Data'!C37="","",'Consolidated Data'!C37)</f>
        <v>ANH</v>
      </c>
      <c r="E41" s="184" t="str">
        <f>'Consolidated Data'!D37</f>
        <v>CWW22.33</v>
      </c>
      <c r="F41" s="180" t="s">
        <v>145</v>
      </c>
      <c r="G41" s="181" t="s">
        <v>65</v>
      </c>
      <c r="H41" s="183">
        <v>0</v>
      </c>
      <c r="I41" s="183">
        <v>0</v>
      </c>
      <c r="J41" s="183">
        <v>0</v>
      </c>
      <c r="K41" s="183">
        <v>0</v>
      </c>
      <c r="L41" s="183">
        <v>0</v>
      </c>
      <c r="M41" s="183">
        <v>0</v>
      </c>
      <c r="N41" s="183">
        <v>0</v>
      </c>
      <c r="O41" s="183">
        <v>0</v>
      </c>
      <c r="P41" s="183">
        <v>0</v>
      </c>
      <c r="Q41" s="183">
        <v>0</v>
      </c>
      <c r="R41" s="183">
        <v>0</v>
      </c>
      <c r="S41" s="183">
        <v>0</v>
      </c>
      <c r="T41" s="182" t="s">
        <v>328</v>
      </c>
      <c r="U41" s="183"/>
    </row>
    <row r="42" spans="1:21" ht="38.25">
      <c r="A42" t="s">
        <v>324</v>
      </c>
      <c r="B42" s="166" t="s">
        <v>327</v>
      </c>
      <c r="C42" s="183">
        <v>34</v>
      </c>
      <c r="D42" s="184" t="str">
        <f>IF('Consolidated Data'!C38="","",'Consolidated Data'!C38)</f>
        <v>ANH</v>
      </c>
      <c r="E42" s="184" t="str">
        <f>'Consolidated Data'!D38</f>
        <v>CWW22.34</v>
      </c>
      <c r="F42" s="180" t="s">
        <v>147</v>
      </c>
      <c r="G42" s="181" t="s">
        <v>65</v>
      </c>
      <c r="H42" s="183">
        <v>0</v>
      </c>
      <c r="I42" s="183">
        <v>0</v>
      </c>
      <c r="J42" s="183">
        <v>0</v>
      </c>
      <c r="K42" s="183">
        <v>0</v>
      </c>
      <c r="L42" s="183">
        <v>0</v>
      </c>
      <c r="M42" s="183">
        <v>0</v>
      </c>
      <c r="N42" s="183">
        <v>0</v>
      </c>
      <c r="O42" s="183">
        <v>0</v>
      </c>
      <c r="P42" s="183">
        <v>0</v>
      </c>
      <c r="Q42" s="183">
        <v>0</v>
      </c>
      <c r="R42" s="183">
        <v>0</v>
      </c>
      <c r="S42" s="183">
        <v>0</v>
      </c>
      <c r="T42" s="182" t="s">
        <v>328</v>
      </c>
      <c r="U42" s="183"/>
    </row>
    <row r="43" spans="1:21" ht="38.25">
      <c r="A43" t="s">
        <v>324</v>
      </c>
      <c r="B43" s="166" t="s">
        <v>327</v>
      </c>
      <c r="C43" s="183">
        <v>35</v>
      </c>
      <c r="D43" s="184" t="str">
        <f>IF('Consolidated Data'!C39="","",'Consolidated Data'!C39)</f>
        <v>ANH</v>
      </c>
      <c r="E43" s="184" t="str">
        <f>'Consolidated Data'!D39</f>
        <v>CWW22.35</v>
      </c>
      <c r="F43" s="180" t="s">
        <v>149</v>
      </c>
      <c r="G43" s="181" t="s">
        <v>65</v>
      </c>
      <c r="H43" s="183">
        <v>0</v>
      </c>
      <c r="I43" s="183">
        <v>0</v>
      </c>
      <c r="J43" s="183">
        <v>0</v>
      </c>
      <c r="K43" s="183">
        <v>0</v>
      </c>
      <c r="L43" s="183">
        <v>0</v>
      </c>
      <c r="M43" s="183">
        <v>0</v>
      </c>
      <c r="N43" s="183">
        <v>0</v>
      </c>
      <c r="O43" s="183">
        <v>0</v>
      </c>
      <c r="P43" s="183">
        <v>0</v>
      </c>
      <c r="Q43" s="183">
        <v>0</v>
      </c>
      <c r="R43" s="183">
        <v>0</v>
      </c>
      <c r="S43" s="183">
        <v>0</v>
      </c>
      <c r="T43" s="182" t="s">
        <v>328</v>
      </c>
      <c r="U43" s="183"/>
    </row>
    <row r="44" spans="1:21" ht="38.25">
      <c r="A44" t="s">
        <v>324</v>
      </c>
      <c r="B44" s="150" t="s">
        <v>325</v>
      </c>
      <c r="C44" s="3">
        <v>36</v>
      </c>
      <c r="D44" s="163" t="str">
        <f>IF('Consolidated Data'!C40="","",'Consolidated Data'!C40)</f>
        <v>ANH</v>
      </c>
      <c r="E44" s="163" t="str">
        <f>'Consolidated Data'!D40</f>
        <v>CWW22.36</v>
      </c>
      <c r="F44" s="185" t="s">
        <v>151</v>
      </c>
      <c r="G44" s="186" t="s">
        <v>65</v>
      </c>
      <c r="H44" s="3">
        <v>0</v>
      </c>
      <c r="I44" s="3">
        <v>0</v>
      </c>
      <c r="J44" s="3">
        <v>0</v>
      </c>
      <c r="K44" s="3">
        <v>0.17375640000000001</v>
      </c>
      <c r="L44" s="3">
        <v>0.35927052000000004</v>
      </c>
      <c r="M44" s="3">
        <v>0.53302692000000007</v>
      </c>
      <c r="N44" s="16"/>
      <c r="O44" s="16"/>
      <c r="P44" s="16"/>
      <c r="Q44" s="16"/>
      <c r="R44" s="16">
        <v>-60.2</v>
      </c>
      <c r="S44" s="16">
        <v>-60.2</v>
      </c>
      <c r="T44" s="187" t="s">
        <v>329</v>
      </c>
      <c r="U44" s="3"/>
    </row>
    <row r="45" spans="1:21" ht="38.25">
      <c r="A45" t="s">
        <v>324</v>
      </c>
      <c r="B45" s="166" t="s">
        <v>327</v>
      </c>
      <c r="C45" s="183">
        <v>37</v>
      </c>
      <c r="D45" s="184" t="str">
        <f>IF('Consolidated Data'!C41="","",'Consolidated Data'!C41)</f>
        <v>ANH</v>
      </c>
      <c r="E45" s="184" t="str">
        <f>'Consolidated Data'!D41</f>
        <v>CWW22.37</v>
      </c>
      <c r="F45" s="180" t="s">
        <v>154</v>
      </c>
      <c r="G45" s="181" t="s">
        <v>156</v>
      </c>
      <c r="H45" s="183">
        <v>0</v>
      </c>
      <c r="I45" s="183">
        <v>0</v>
      </c>
      <c r="J45" s="183">
        <v>0</v>
      </c>
      <c r="K45" s="183">
        <v>0</v>
      </c>
      <c r="L45" s="183">
        <v>0</v>
      </c>
      <c r="M45" s="183">
        <v>0</v>
      </c>
      <c r="N45" s="183">
        <v>0</v>
      </c>
      <c r="O45" s="183">
        <v>0</v>
      </c>
      <c r="P45" s="183">
        <v>0</v>
      </c>
      <c r="Q45" s="183">
        <v>0</v>
      </c>
      <c r="R45" s="183">
        <v>0</v>
      </c>
      <c r="S45" s="183">
        <v>0</v>
      </c>
      <c r="T45" s="182" t="s">
        <v>328</v>
      </c>
      <c r="U45" s="183"/>
    </row>
    <row r="46" spans="1:21" ht="25.9">
      <c r="A46" t="s">
        <v>324</v>
      </c>
      <c r="B46" s="166" t="s">
        <v>327</v>
      </c>
      <c r="C46" s="183">
        <v>38</v>
      </c>
      <c r="D46" s="184" t="str">
        <f>IF('Consolidated Data'!C42="","",'Consolidated Data'!C42)</f>
        <v>ANH</v>
      </c>
      <c r="E46" s="184" t="str">
        <f>'Consolidated Data'!D42</f>
        <v>CWW22.38</v>
      </c>
      <c r="F46" s="180" t="s">
        <v>158</v>
      </c>
      <c r="G46" s="181" t="s">
        <v>156</v>
      </c>
      <c r="H46" s="183">
        <v>0</v>
      </c>
      <c r="I46" s="183">
        <v>0</v>
      </c>
      <c r="J46" s="183">
        <v>0</v>
      </c>
      <c r="K46" s="183">
        <v>0</v>
      </c>
      <c r="L46" s="183">
        <v>0</v>
      </c>
      <c r="M46" s="183">
        <v>0</v>
      </c>
      <c r="N46" s="183">
        <v>0</v>
      </c>
      <c r="O46" s="183">
        <v>0</v>
      </c>
      <c r="P46" s="183">
        <v>0</v>
      </c>
      <c r="Q46" s="183">
        <v>0</v>
      </c>
      <c r="R46" s="183">
        <v>0</v>
      </c>
      <c r="S46" s="183">
        <v>0</v>
      </c>
      <c r="T46" s="182" t="s">
        <v>328</v>
      </c>
      <c r="U46" s="183"/>
    </row>
    <row r="47" spans="1:21" ht="38.25">
      <c r="A47" t="s">
        <v>324</v>
      </c>
      <c r="B47" s="166" t="s">
        <v>327</v>
      </c>
      <c r="C47" s="183">
        <v>39</v>
      </c>
      <c r="D47" s="184" t="str">
        <f>IF('Consolidated Data'!C43="","",'Consolidated Data'!C43)</f>
        <v>ANH</v>
      </c>
      <c r="E47" s="184" t="str">
        <f>'Consolidated Data'!D43</f>
        <v>CWW22.39</v>
      </c>
      <c r="F47" s="180" t="s">
        <v>160</v>
      </c>
      <c r="G47" s="181" t="s">
        <v>156</v>
      </c>
      <c r="H47" s="183">
        <v>0</v>
      </c>
      <c r="I47" s="183">
        <v>0</v>
      </c>
      <c r="J47" s="183">
        <v>0</v>
      </c>
      <c r="K47" s="183">
        <v>0</v>
      </c>
      <c r="L47" s="183">
        <v>0</v>
      </c>
      <c r="M47" s="183">
        <v>0</v>
      </c>
      <c r="N47" s="183">
        <v>0</v>
      </c>
      <c r="O47" s="183">
        <v>0</v>
      </c>
      <c r="P47" s="183">
        <v>0</v>
      </c>
      <c r="Q47" s="183">
        <v>0</v>
      </c>
      <c r="R47" s="183">
        <v>0</v>
      </c>
      <c r="S47" s="183">
        <v>0</v>
      </c>
      <c r="T47" s="182" t="s">
        <v>328</v>
      </c>
      <c r="U47" s="183"/>
    </row>
    <row r="48" spans="1:21" ht="38.25">
      <c r="A48" t="s">
        <v>324</v>
      </c>
      <c r="B48" s="166" t="s">
        <v>327</v>
      </c>
      <c r="C48" s="183">
        <v>40</v>
      </c>
      <c r="D48" s="184" t="str">
        <f>IF('Consolidated Data'!C44="","",'Consolidated Data'!C44)</f>
        <v>ANH</v>
      </c>
      <c r="E48" s="184" t="str">
        <f>'Consolidated Data'!D44</f>
        <v>CWW22.40</v>
      </c>
      <c r="F48" s="180" t="s">
        <v>162</v>
      </c>
      <c r="G48" s="181" t="s">
        <v>156</v>
      </c>
      <c r="H48" s="183">
        <v>0</v>
      </c>
      <c r="I48" s="183">
        <v>0</v>
      </c>
      <c r="J48" s="183">
        <v>0</v>
      </c>
      <c r="K48" s="183">
        <v>0</v>
      </c>
      <c r="L48" s="183">
        <v>0</v>
      </c>
      <c r="M48" s="183">
        <v>0</v>
      </c>
      <c r="N48" s="183">
        <v>0</v>
      </c>
      <c r="O48" s="183">
        <v>0</v>
      </c>
      <c r="P48" s="183">
        <v>0</v>
      </c>
      <c r="Q48" s="183">
        <v>0</v>
      </c>
      <c r="R48" s="183">
        <v>0</v>
      </c>
      <c r="S48" s="183">
        <v>0</v>
      </c>
      <c r="T48" s="182" t="s">
        <v>328</v>
      </c>
      <c r="U48" s="183"/>
    </row>
    <row r="49" spans="1:21" ht="25.9">
      <c r="A49" t="s">
        <v>324</v>
      </c>
      <c r="B49" s="166" t="s">
        <v>327</v>
      </c>
      <c r="C49" s="183">
        <v>41</v>
      </c>
      <c r="D49" s="184" t="str">
        <f>IF('Consolidated Data'!C45="","",'Consolidated Data'!C45)</f>
        <v>ANH</v>
      </c>
      <c r="E49" s="184" t="str">
        <f>'Consolidated Data'!D45</f>
        <v>CWW22.41</v>
      </c>
      <c r="F49" s="180" t="s">
        <v>164</v>
      </c>
      <c r="G49" s="181" t="s">
        <v>156</v>
      </c>
      <c r="H49" s="183">
        <v>0</v>
      </c>
      <c r="I49" s="183">
        <v>0</v>
      </c>
      <c r="J49" s="183">
        <v>0</v>
      </c>
      <c r="K49" s="183">
        <v>0</v>
      </c>
      <c r="L49" s="183">
        <v>0</v>
      </c>
      <c r="M49" s="183">
        <v>0</v>
      </c>
      <c r="N49" s="183">
        <v>0</v>
      </c>
      <c r="O49" s="183">
        <v>0</v>
      </c>
      <c r="P49" s="183">
        <v>0</v>
      </c>
      <c r="Q49" s="183">
        <v>0</v>
      </c>
      <c r="R49" s="183">
        <v>0</v>
      </c>
      <c r="S49" s="183">
        <v>0</v>
      </c>
      <c r="T49" s="182" t="s">
        <v>328</v>
      </c>
      <c r="U49" s="183"/>
    </row>
    <row r="50" spans="1:21" ht="25.9">
      <c r="A50" t="s">
        <v>324</v>
      </c>
      <c r="B50" s="166" t="s">
        <v>327</v>
      </c>
      <c r="C50" s="183">
        <v>42</v>
      </c>
      <c r="D50" s="184" t="str">
        <f>IF('Consolidated Data'!C46="","",'Consolidated Data'!C46)</f>
        <v>ANH</v>
      </c>
      <c r="E50" s="184" t="str">
        <f>'Consolidated Data'!D46</f>
        <v>CWW22.42</v>
      </c>
      <c r="F50" s="180" t="s">
        <v>166</v>
      </c>
      <c r="G50" s="181" t="s">
        <v>156</v>
      </c>
      <c r="H50" s="183">
        <v>0</v>
      </c>
      <c r="I50" s="183">
        <v>0</v>
      </c>
      <c r="J50" s="183">
        <v>0</v>
      </c>
      <c r="K50" s="183">
        <v>0</v>
      </c>
      <c r="L50" s="183">
        <v>0</v>
      </c>
      <c r="M50" s="183">
        <v>0</v>
      </c>
      <c r="N50" s="183">
        <v>0</v>
      </c>
      <c r="O50" s="183">
        <v>0</v>
      </c>
      <c r="P50" s="183">
        <v>0</v>
      </c>
      <c r="Q50" s="183">
        <v>0</v>
      </c>
      <c r="R50" s="183">
        <v>0</v>
      </c>
      <c r="S50" s="183">
        <v>0</v>
      </c>
      <c r="T50" s="182" t="s">
        <v>328</v>
      </c>
      <c r="U50" s="183"/>
    </row>
    <row r="51" spans="1:21" ht="38.25">
      <c r="A51" t="s">
        <v>324</v>
      </c>
      <c r="B51" s="166" t="s">
        <v>327</v>
      </c>
      <c r="C51" s="183">
        <v>43</v>
      </c>
      <c r="D51" s="184" t="str">
        <f>IF('Consolidated Data'!C47="","",'Consolidated Data'!C47)</f>
        <v>ANH</v>
      </c>
      <c r="E51" s="184" t="str">
        <f>'Consolidated Data'!D47</f>
        <v>CWW22.43</v>
      </c>
      <c r="F51" s="180" t="s">
        <v>168</v>
      </c>
      <c r="G51" s="181" t="s">
        <v>156</v>
      </c>
      <c r="H51" s="183">
        <v>0</v>
      </c>
      <c r="I51" s="183">
        <v>0</v>
      </c>
      <c r="J51" s="183">
        <v>0</v>
      </c>
      <c r="K51" s="183">
        <v>0</v>
      </c>
      <c r="L51" s="183">
        <v>0</v>
      </c>
      <c r="M51" s="183">
        <v>0</v>
      </c>
      <c r="N51" s="183">
        <v>0</v>
      </c>
      <c r="O51" s="183">
        <v>0</v>
      </c>
      <c r="P51" s="183">
        <v>0</v>
      </c>
      <c r="Q51" s="183">
        <v>0</v>
      </c>
      <c r="R51" s="183">
        <v>0</v>
      </c>
      <c r="S51" s="183">
        <v>0</v>
      </c>
      <c r="T51" s="182" t="s">
        <v>328</v>
      </c>
      <c r="U51" s="183"/>
    </row>
    <row r="52" spans="1:21" ht="38.25">
      <c r="A52" t="s">
        <v>324</v>
      </c>
      <c r="B52" s="166" t="s">
        <v>327</v>
      </c>
      <c r="C52" s="183">
        <v>44</v>
      </c>
      <c r="D52" s="184" t="str">
        <f>IF('Consolidated Data'!C48="","",'Consolidated Data'!C48)</f>
        <v>ANH</v>
      </c>
      <c r="E52" s="184" t="str">
        <f>'Consolidated Data'!D48</f>
        <v>CWW22.44</v>
      </c>
      <c r="F52" s="180" t="s">
        <v>171</v>
      </c>
      <c r="G52" s="181" t="s">
        <v>156</v>
      </c>
      <c r="H52" s="183">
        <v>0</v>
      </c>
      <c r="I52" s="183">
        <v>0</v>
      </c>
      <c r="J52" s="183">
        <v>0</v>
      </c>
      <c r="K52" s="183">
        <v>0</v>
      </c>
      <c r="L52" s="183">
        <v>0</v>
      </c>
      <c r="M52" s="183">
        <v>0</v>
      </c>
      <c r="N52" s="183">
        <v>0</v>
      </c>
      <c r="O52" s="183">
        <v>0</v>
      </c>
      <c r="P52" s="183">
        <v>0</v>
      </c>
      <c r="Q52" s="183">
        <v>0</v>
      </c>
      <c r="R52" s="183">
        <v>0</v>
      </c>
      <c r="S52" s="183">
        <v>0</v>
      </c>
      <c r="T52" s="182" t="s">
        <v>328</v>
      </c>
      <c r="U52" s="183"/>
    </row>
    <row r="53" spans="1:21" ht="39" thickBot="1">
      <c r="A53" t="s">
        <v>324</v>
      </c>
      <c r="B53" s="150" t="s">
        <v>325</v>
      </c>
      <c r="C53" s="3">
        <v>45</v>
      </c>
      <c r="D53" s="163" t="str">
        <f>IF('Consolidated Data'!C49="","",'Consolidated Data'!C49)</f>
        <v>ANH</v>
      </c>
      <c r="E53" s="163" t="str">
        <f>'Consolidated Data'!D49</f>
        <v>CWW22.45</v>
      </c>
      <c r="F53" s="185" t="s">
        <v>171</v>
      </c>
      <c r="G53" s="186" t="s">
        <v>156</v>
      </c>
      <c r="H53" s="3">
        <v>0.93234518</v>
      </c>
      <c r="I53" s="3">
        <v>2.6427113200000001</v>
      </c>
      <c r="J53" s="3">
        <v>4.8103995800000003</v>
      </c>
      <c r="K53" s="3">
        <v>3.5310221199999998</v>
      </c>
      <c r="L53" s="3">
        <v>4.1357400000000002E-2</v>
      </c>
      <c r="M53" s="3">
        <v>11.958</v>
      </c>
      <c r="N53" s="16"/>
      <c r="O53" s="16"/>
      <c r="P53" s="16"/>
      <c r="Q53" s="16">
        <v>-22.058</v>
      </c>
      <c r="R53" s="16">
        <v>-286.75799999999998</v>
      </c>
      <c r="S53" s="16">
        <v>-286.75799999999998</v>
      </c>
      <c r="T53" s="187" t="s">
        <v>326</v>
      </c>
      <c r="U53" s="3"/>
    </row>
    <row r="54" spans="1:21" ht="39" thickTop="1">
      <c r="A54" t="s">
        <v>330</v>
      </c>
      <c r="B54" s="171" t="s">
        <v>325</v>
      </c>
      <c r="C54" s="188">
        <v>46</v>
      </c>
      <c r="D54" s="189" t="str">
        <f>IF('Consolidated Data'!C50="","",'Consolidated Data'!C50)</f>
        <v>HDD</v>
      </c>
      <c r="E54" s="189" t="str">
        <f>'Consolidated Data'!D50</f>
        <v>CWW22.1</v>
      </c>
      <c r="F54" s="190" t="s">
        <v>175</v>
      </c>
      <c r="G54" s="191" t="s">
        <v>65</v>
      </c>
      <c r="H54" s="188">
        <v>0.49147254000000001</v>
      </c>
      <c r="I54" s="188">
        <v>0.29561315999999999</v>
      </c>
      <c r="J54" s="188">
        <v>2.5488091689999999E-2</v>
      </c>
      <c r="K54" s="188">
        <v>2.5488091689999999E-2</v>
      </c>
      <c r="L54" s="188">
        <v>2.5488091689999999E-2</v>
      </c>
      <c r="M54" s="188">
        <v>0.86354997506999998</v>
      </c>
      <c r="N54" s="192"/>
      <c r="O54" s="192"/>
      <c r="P54" s="192">
        <v>-137.13</v>
      </c>
      <c r="Q54" s="192">
        <v>-274.26501760000002</v>
      </c>
      <c r="R54" s="192">
        <v>-411.3975264</v>
      </c>
      <c r="S54" s="193"/>
      <c r="T54" s="194" t="s">
        <v>326</v>
      </c>
      <c r="U54" s="188"/>
    </row>
    <row r="55" spans="1:21" ht="38.25">
      <c r="A55" t="s">
        <v>330</v>
      </c>
      <c r="B55" s="166" t="s">
        <v>327</v>
      </c>
      <c r="C55" s="183">
        <v>47</v>
      </c>
      <c r="D55" s="184" t="str">
        <f>IF('Consolidated Data'!C51="","",'Consolidated Data'!C51)</f>
        <v>HDD</v>
      </c>
      <c r="E55" s="184" t="str">
        <f>'Consolidated Data'!D51</f>
        <v>CWW22.2</v>
      </c>
      <c r="F55" s="180" t="s">
        <v>178</v>
      </c>
      <c r="G55" s="195" t="s">
        <v>65</v>
      </c>
      <c r="H55" s="183">
        <v>0</v>
      </c>
      <c r="I55" s="183">
        <v>0</v>
      </c>
      <c r="J55" s="183">
        <v>0</v>
      </c>
      <c r="K55" s="183">
        <v>0</v>
      </c>
      <c r="L55" s="183">
        <v>0</v>
      </c>
      <c r="M55" s="183">
        <v>0</v>
      </c>
      <c r="N55" s="183">
        <v>0</v>
      </c>
      <c r="O55" s="183">
        <v>0</v>
      </c>
      <c r="P55" s="183">
        <v>0</v>
      </c>
      <c r="Q55" s="183">
        <v>0</v>
      </c>
      <c r="R55" s="183">
        <v>0</v>
      </c>
      <c r="S55" s="183">
        <v>0</v>
      </c>
      <c r="T55" s="182" t="s">
        <v>328</v>
      </c>
      <c r="U55" s="183"/>
    </row>
    <row r="56" spans="1:21" ht="38.65">
      <c r="A56" t="s">
        <v>331</v>
      </c>
      <c r="B56" s="73" t="s">
        <v>325</v>
      </c>
      <c r="C56" s="3">
        <v>48</v>
      </c>
      <c r="D56" s="163" t="str">
        <f>IF('Consolidated Data'!C52="","",'Consolidated Data'!C52)</f>
        <v>SVE</v>
      </c>
      <c r="E56" s="163" t="str">
        <f>'Consolidated Data'!D52</f>
        <v>NZ#1</v>
      </c>
      <c r="F56" s="185" t="s">
        <v>183</v>
      </c>
      <c r="G56" s="186" t="s">
        <v>65</v>
      </c>
      <c r="H56" s="3">
        <v>12.786</v>
      </c>
      <c r="I56" s="3">
        <v>25.571000000000002</v>
      </c>
      <c r="J56" s="3">
        <v>-2.1179999999999999</v>
      </c>
      <c r="K56" s="3">
        <v>8.5509999999999984</v>
      </c>
      <c r="L56" s="3">
        <v>8.5509999999999984</v>
      </c>
      <c r="M56" s="3">
        <v>53.341000000000001</v>
      </c>
      <c r="N56" s="16">
        <v>0</v>
      </c>
      <c r="O56" s="16">
        <v>0</v>
      </c>
      <c r="P56" s="16">
        <v>-1400</v>
      </c>
      <c r="Q56" s="16">
        <v>-4300</v>
      </c>
      <c r="R56" s="16">
        <v>-8600</v>
      </c>
      <c r="S56" s="16">
        <v>-8600</v>
      </c>
      <c r="T56" s="187" t="s">
        <v>326</v>
      </c>
      <c r="U56" s="3"/>
    </row>
    <row r="57" spans="1:21" ht="38.65">
      <c r="A57" t="s">
        <v>331</v>
      </c>
      <c r="B57" s="150" t="s">
        <v>325</v>
      </c>
      <c r="C57" s="3">
        <v>49</v>
      </c>
      <c r="D57" s="163" t="str">
        <f>IF('Consolidated Data'!C53="","",'Consolidated Data'!C53)</f>
        <v>SVE</v>
      </c>
      <c r="E57" s="163" t="str">
        <f>'Consolidated Data'!D53</f>
        <v>NZ#2</v>
      </c>
      <c r="F57" s="185" t="s">
        <v>186</v>
      </c>
      <c r="G57" s="186" t="s">
        <v>65</v>
      </c>
      <c r="H57" s="3">
        <v>18.579000000000001</v>
      </c>
      <c r="I57" s="3">
        <v>18.579000000000001</v>
      </c>
      <c r="J57" s="3">
        <v>18.579000000000001</v>
      </c>
      <c r="K57" s="3">
        <v>18.579000000000001</v>
      </c>
      <c r="L57" s="3">
        <v>18.579000000000001</v>
      </c>
      <c r="M57" s="3">
        <v>92.89500000000001</v>
      </c>
      <c r="N57" s="16">
        <v>0</v>
      </c>
      <c r="O57" s="16">
        <v>0</v>
      </c>
      <c r="P57" s="16">
        <v>-7607.71</v>
      </c>
      <c r="Q57" s="16">
        <v>-23251.86</v>
      </c>
      <c r="R57" s="16">
        <v>-74239.11</v>
      </c>
      <c r="S57" s="16">
        <v>-74239.11</v>
      </c>
      <c r="T57" s="187" t="s">
        <v>326</v>
      </c>
      <c r="U57" s="3"/>
    </row>
    <row r="58" spans="1:21" ht="38.65">
      <c r="A58" t="s">
        <v>331</v>
      </c>
      <c r="B58" s="150" t="s">
        <v>325</v>
      </c>
      <c r="C58" s="3">
        <v>50</v>
      </c>
      <c r="D58" s="163" t="str">
        <f>IF('Consolidated Data'!C54="","",'Consolidated Data'!C54)</f>
        <v>SVE</v>
      </c>
      <c r="E58" s="163" t="str">
        <f>'Consolidated Data'!D54</f>
        <v>NZ#3</v>
      </c>
      <c r="F58" s="185" t="s">
        <v>189</v>
      </c>
      <c r="G58" s="186" t="s">
        <v>65</v>
      </c>
      <c r="H58" s="3">
        <v>4.0759999999999996</v>
      </c>
      <c r="I58" s="3">
        <v>28.561</v>
      </c>
      <c r="J58" s="3">
        <v>25.890999999999998</v>
      </c>
      <c r="K58" s="3">
        <v>23.954000000000001</v>
      </c>
      <c r="L58" s="3">
        <v>21.629000000000001</v>
      </c>
      <c r="M58" s="3">
        <v>104.11099999999999</v>
      </c>
      <c r="N58" s="16">
        <v>0</v>
      </c>
      <c r="O58" s="16">
        <v>0</v>
      </c>
      <c r="P58" s="16">
        <v>-8326.56</v>
      </c>
      <c r="Q58" s="16">
        <v>-24979.68</v>
      </c>
      <c r="R58" s="16">
        <v>-49959.360000000001</v>
      </c>
      <c r="S58" s="16">
        <v>-49959.360000000001</v>
      </c>
      <c r="T58" s="187" t="s">
        <v>326</v>
      </c>
      <c r="U58" s="3"/>
    </row>
    <row r="59" spans="1:21" ht="25.9">
      <c r="A59" t="s">
        <v>331</v>
      </c>
      <c r="B59" s="150" t="s">
        <v>325</v>
      </c>
      <c r="C59" s="3">
        <v>51</v>
      </c>
      <c r="D59" s="163" t="str">
        <f>IF('Consolidated Data'!C55="","",'Consolidated Data'!C55)</f>
        <v>SVE</v>
      </c>
      <c r="E59" s="163" t="str">
        <f>'Consolidated Data'!D55</f>
        <v>NZ#4</v>
      </c>
      <c r="F59" s="185" t="s">
        <v>192</v>
      </c>
      <c r="G59" s="186" t="s">
        <v>65</v>
      </c>
      <c r="H59" s="3">
        <v>0</v>
      </c>
      <c r="I59" s="3">
        <v>0</v>
      </c>
      <c r="J59" s="3">
        <v>12.948</v>
      </c>
      <c r="K59" s="3">
        <v>8.7140000000000004</v>
      </c>
      <c r="L59" s="3">
        <v>13.959</v>
      </c>
      <c r="M59" s="3">
        <v>35.621000000000002</v>
      </c>
      <c r="N59" s="16">
        <v>0</v>
      </c>
      <c r="O59" s="16">
        <v>0</v>
      </c>
      <c r="P59" s="16">
        <v>-1359</v>
      </c>
      <c r="Q59" s="16">
        <v>-4078</v>
      </c>
      <c r="R59" s="16">
        <v>-8156</v>
      </c>
      <c r="S59" s="16">
        <v>-13593</v>
      </c>
      <c r="T59" s="187" t="s">
        <v>329</v>
      </c>
      <c r="U59" s="3" t="s">
        <v>332</v>
      </c>
    </row>
    <row r="60" spans="1:21" ht="25.9">
      <c r="A60" t="s">
        <v>331</v>
      </c>
      <c r="B60" s="150" t="s">
        <v>325</v>
      </c>
      <c r="C60" s="3">
        <v>52</v>
      </c>
      <c r="D60" s="163" t="str">
        <f>IF('Consolidated Data'!C56="","",'Consolidated Data'!C56)</f>
        <v>SVE</v>
      </c>
      <c r="E60" s="163" t="str">
        <f>'Consolidated Data'!D56</f>
        <v>NZ#5</v>
      </c>
      <c r="F60" s="185" t="s">
        <v>195</v>
      </c>
      <c r="G60" s="186" t="s">
        <v>65</v>
      </c>
      <c r="H60" s="3">
        <v>0</v>
      </c>
      <c r="I60" s="3">
        <v>0.72</v>
      </c>
      <c r="J60" s="3">
        <v>0</v>
      </c>
      <c r="K60" s="3">
        <v>0</v>
      </c>
      <c r="L60" s="3">
        <v>0</v>
      </c>
      <c r="M60" s="3">
        <v>0.72</v>
      </c>
      <c r="N60" s="16">
        <v>0</v>
      </c>
      <c r="O60" s="16">
        <v>0</v>
      </c>
      <c r="P60" s="16">
        <v>-311.39999999999998</v>
      </c>
      <c r="Q60" s="16">
        <v>-934.19999999999993</v>
      </c>
      <c r="R60" s="16">
        <v>-1868.4</v>
      </c>
      <c r="S60" s="16">
        <v>-1868.4</v>
      </c>
      <c r="T60" s="187" t="s">
        <v>329</v>
      </c>
      <c r="U60" s="3"/>
    </row>
    <row r="61" spans="1:21" ht="25.9">
      <c r="A61" t="s">
        <v>331</v>
      </c>
      <c r="B61" s="150" t="s">
        <v>325</v>
      </c>
      <c r="C61" s="3">
        <v>53</v>
      </c>
      <c r="D61" s="163" t="str">
        <f>IF('Consolidated Data'!C57="","",'Consolidated Data'!C57)</f>
        <v>SVE</v>
      </c>
      <c r="E61" s="163" t="str">
        <f>'Consolidated Data'!D57</f>
        <v>NZ#6</v>
      </c>
      <c r="F61" s="185" t="s">
        <v>198</v>
      </c>
      <c r="G61" s="186" t="s">
        <v>65</v>
      </c>
      <c r="H61" s="3">
        <v>6.5979999999999999</v>
      </c>
      <c r="I61" s="3">
        <v>0</v>
      </c>
      <c r="J61" s="3">
        <v>-0.06</v>
      </c>
      <c r="K61" s="3">
        <v>-0.09</v>
      </c>
      <c r="L61" s="3">
        <v>-0.09</v>
      </c>
      <c r="M61" s="3">
        <v>6.3579999999999997</v>
      </c>
      <c r="N61" s="16">
        <v>0</v>
      </c>
      <c r="O61" s="16">
        <v>0</v>
      </c>
      <c r="P61" s="16">
        <v>-209.25</v>
      </c>
      <c r="Q61" s="16">
        <v>-627.75</v>
      </c>
      <c r="R61" s="16">
        <v>-1255.5</v>
      </c>
      <c r="S61" s="16">
        <v>-1255.5</v>
      </c>
      <c r="T61" s="187" t="s">
        <v>329</v>
      </c>
      <c r="U61" s="3"/>
    </row>
    <row r="62" spans="1:21" ht="25.9">
      <c r="A62" t="s">
        <v>331</v>
      </c>
      <c r="B62" s="150" t="s">
        <v>325</v>
      </c>
      <c r="C62" s="3">
        <v>54</v>
      </c>
      <c r="D62" s="163" t="str">
        <f>IF('Consolidated Data'!C58="","",'Consolidated Data'!C58)</f>
        <v>SVE</v>
      </c>
      <c r="E62" s="163" t="str">
        <f>'Consolidated Data'!D58</f>
        <v>NZ#7</v>
      </c>
      <c r="F62" s="185" t="s">
        <v>200</v>
      </c>
      <c r="G62" s="186" t="s">
        <v>65</v>
      </c>
      <c r="H62" s="3">
        <v>0.27100000000000002</v>
      </c>
      <c r="I62" s="3">
        <v>0</v>
      </c>
      <c r="J62" s="3">
        <v>0</v>
      </c>
      <c r="K62" s="3">
        <v>0</v>
      </c>
      <c r="L62" s="3">
        <v>0</v>
      </c>
      <c r="M62" s="3">
        <v>0.27100000000000002</v>
      </c>
      <c r="N62" s="16">
        <v>0</v>
      </c>
      <c r="O62" s="16">
        <v>0</v>
      </c>
      <c r="P62" s="16">
        <v>-567</v>
      </c>
      <c r="Q62" s="16">
        <v>-1701</v>
      </c>
      <c r="R62" s="16">
        <v>-3402</v>
      </c>
      <c r="S62" s="16">
        <v>-3402</v>
      </c>
      <c r="T62" s="187" t="s">
        <v>329</v>
      </c>
      <c r="U62" s="3"/>
    </row>
    <row r="63" spans="1:21" ht="25.9">
      <c r="A63" t="s">
        <v>331</v>
      </c>
      <c r="B63" s="150" t="s">
        <v>325</v>
      </c>
      <c r="C63" s="3">
        <v>55</v>
      </c>
      <c r="D63" s="163" t="str">
        <f>IF('Consolidated Data'!C59="","",'Consolidated Data'!C59)</f>
        <v>SVE</v>
      </c>
      <c r="E63" s="163" t="str">
        <f>'Consolidated Data'!D59</f>
        <v>NZ#8</v>
      </c>
      <c r="F63" s="185" t="s">
        <v>203</v>
      </c>
      <c r="G63" s="186" t="s">
        <v>65</v>
      </c>
      <c r="H63" s="3">
        <v>0</v>
      </c>
      <c r="I63" s="3">
        <v>0</v>
      </c>
      <c r="J63" s="3">
        <v>31.771999999999998</v>
      </c>
      <c r="K63" s="3">
        <v>31.771999999999998</v>
      </c>
      <c r="L63" s="3">
        <v>-0.46899999999999997</v>
      </c>
      <c r="M63" s="3">
        <v>63.074999999999996</v>
      </c>
      <c r="N63" s="16">
        <v>0</v>
      </c>
      <c r="O63" s="16">
        <v>0</v>
      </c>
      <c r="P63" s="16">
        <v>-1516.8</v>
      </c>
      <c r="Q63" s="16">
        <v>-7810.4000000000005</v>
      </c>
      <c r="R63" s="16">
        <v>-15620.8</v>
      </c>
      <c r="S63" s="16">
        <v>-15620.8</v>
      </c>
      <c r="T63" s="187" t="s">
        <v>329</v>
      </c>
      <c r="U63" s="3"/>
    </row>
    <row r="64" spans="1:21" ht="25.9">
      <c r="A64" t="s">
        <v>331</v>
      </c>
      <c r="B64" s="150" t="s">
        <v>325</v>
      </c>
      <c r="C64" s="3">
        <v>56</v>
      </c>
      <c r="D64" s="163" t="str">
        <f>IF('Consolidated Data'!C60="","",'Consolidated Data'!C60)</f>
        <v>SVE</v>
      </c>
      <c r="E64" s="163" t="str">
        <f>'Consolidated Data'!D60</f>
        <v>NZ#9</v>
      </c>
      <c r="F64" s="185" t="s">
        <v>206</v>
      </c>
      <c r="G64" s="186" t="s">
        <v>65</v>
      </c>
      <c r="H64" s="3">
        <v>6.0449999999999999</v>
      </c>
      <c r="I64" s="3">
        <v>0</v>
      </c>
      <c r="J64" s="3">
        <v>0.73799999999999999</v>
      </c>
      <c r="K64" s="3">
        <v>1.0920000000000001</v>
      </c>
      <c r="L64" s="3">
        <v>1.0920000000000001</v>
      </c>
      <c r="M64" s="3">
        <v>8.9670000000000005</v>
      </c>
      <c r="N64" s="16">
        <v>0</v>
      </c>
      <c r="O64" s="16">
        <v>0</v>
      </c>
      <c r="P64" s="16">
        <v>-8200</v>
      </c>
      <c r="Q64" s="16">
        <v>-16400</v>
      </c>
      <c r="R64" s="16">
        <v>-24600</v>
      </c>
      <c r="S64" s="16">
        <v>-24600</v>
      </c>
      <c r="T64" s="187" t="s">
        <v>329</v>
      </c>
      <c r="U64" s="3"/>
    </row>
    <row r="65" spans="1:21" ht="25.9">
      <c r="A65" t="s">
        <v>331</v>
      </c>
      <c r="B65" s="150" t="s">
        <v>325</v>
      </c>
      <c r="C65" s="3">
        <v>57</v>
      </c>
      <c r="D65" s="163" t="str">
        <f>IF('Consolidated Data'!C61="","",'Consolidated Data'!C61)</f>
        <v>SVE</v>
      </c>
      <c r="E65" s="163" t="str">
        <f>'Consolidated Data'!D61</f>
        <v>NZ#10</v>
      </c>
      <c r="F65" s="185" t="s">
        <v>209</v>
      </c>
      <c r="G65" s="186" t="s">
        <v>156</v>
      </c>
      <c r="H65" s="3">
        <v>0.45</v>
      </c>
      <c r="I65" s="3">
        <v>0.45</v>
      </c>
      <c r="J65" s="3">
        <v>0.23700000000000002</v>
      </c>
      <c r="K65" s="3">
        <v>0.23700000000000002</v>
      </c>
      <c r="L65" s="3">
        <v>0.23700000000000002</v>
      </c>
      <c r="M65" s="3">
        <v>1.611</v>
      </c>
      <c r="N65" s="16">
        <v>0</v>
      </c>
      <c r="O65" s="16">
        <v>0</v>
      </c>
      <c r="P65" s="16">
        <v>-806.4</v>
      </c>
      <c r="Q65" s="16">
        <v>-1612.8</v>
      </c>
      <c r="R65" s="16">
        <v>-2419.1999999999998</v>
      </c>
      <c r="S65" s="16">
        <v>-2419.1999999999998</v>
      </c>
      <c r="T65" s="187" t="s">
        <v>329</v>
      </c>
      <c r="U65" s="3"/>
    </row>
    <row r="66" spans="1:21" ht="25.9">
      <c r="A66" t="s">
        <v>331</v>
      </c>
      <c r="B66" s="150" t="s">
        <v>325</v>
      </c>
      <c r="C66" s="3">
        <v>58</v>
      </c>
      <c r="D66" s="163" t="str">
        <f>IF('Consolidated Data'!C62="","",'Consolidated Data'!C62)</f>
        <v>SVE</v>
      </c>
      <c r="E66" s="163" t="str">
        <f>'Consolidated Data'!D62</f>
        <v>NZ#11</v>
      </c>
      <c r="F66" s="185" t="s">
        <v>212</v>
      </c>
      <c r="G66" s="186" t="s">
        <v>156</v>
      </c>
      <c r="H66" s="3">
        <v>0.99</v>
      </c>
      <c r="I66" s="3">
        <v>0.99</v>
      </c>
      <c r="J66" s="3">
        <v>0.57699999999999996</v>
      </c>
      <c r="K66" s="3">
        <v>0.57699999999999996</v>
      </c>
      <c r="L66" s="3">
        <v>0.57699999999999996</v>
      </c>
      <c r="M66" s="3">
        <v>3.7110000000000003</v>
      </c>
      <c r="N66" s="16">
        <v>0</v>
      </c>
      <c r="O66" s="16">
        <v>0</v>
      </c>
      <c r="P66" s="16">
        <v>-32.85</v>
      </c>
      <c r="Q66" s="16">
        <v>-65.7</v>
      </c>
      <c r="R66" s="16">
        <v>-98.55</v>
      </c>
      <c r="S66" s="16">
        <v>-98.55</v>
      </c>
      <c r="T66" s="187" t="s">
        <v>329</v>
      </c>
      <c r="U66" s="3"/>
    </row>
    <row r="67" spans="1:21" ht="25.9">
      <c r="A67" t="s">
        <v>331</v>
      </c>
      <c r="B67" s="150" t="s">
        <v>325</v>
      </c>
      <c r="C67" s="3">
        <v>59</v>
      </c>
      <c r="D67" s="163" t="str">
        <f>IF('Consolidated Data'!C63="","",'Consolidated Data'!C63)</f>
        <v>SVE</v>
      </c>
      <c r="E67" s="163" t="str">
        <f>'Consolidated Data'!D63</f>
        <v>NZ#12</v>
      </c>
      <c r="F67" s="185" t="s">
        <v>215</v>
      </c>
      <c r="G67" s="186" t="s">
        <v>156</v>
      </c>
      <c r="H67" s="3">
        <v>0.65700000000000003</v>
      </c>
      <c r="I67" s="3">
        <v>0.65700000000000003</v>
      </c>
      <c r="J67" s="3">
        <v>0.65700000000000003</v>
      </c>
      <c r="K67" s="3">
        <v>0.65700000000000003</v>
      </c>
      <c r="L67" s="3">
        <v>0.65700000000000003</v>
      </c>
      <c r="M67" s="3">
        <v>3.2850000000000001</v>
      </c>
      <c r="N67" s="16">
        <v>0</v>
      </c>
      <c r="O67" s="16">
        <v>0</v>
      </c>
      <c r="P67" s="16">
        <v>-1557</v>
      </c>
      <c r="Q67" s="16">
        <v>-3114</v>
      </c>
      <c r="R67" s="16">
        <v>-4671</v>
      </c>
      <c r="S67" s="16">
        <v>-4671</v>
      </c>
      <c r="T67" s="187" t="s">
        <v>329</v>
      </c>
      <c r="U67" s="3"/>
    </row>
    <row r="68" spans="1:21" ht="25.9">
      <c r="A68" t="s">
        <v>331</v>
      </c>
      <c r="B68" s="150" t="s">
        <v>325</v>
      </c>
      <c r="C68" s="3">
        <v>60</v>
      </c>
      <c r="D68" s="163" t="str">
        <f>IF('Consolidated Data'!C64="","",'Consolidated Data'!C64)</f>
        <v>SVE</v>
      </c>
      <c r="E68" s="163" t="str">
        <f>'Consolidated Data'!D64</f>
        <v>NZ#13</v>
      </c>
      <c r="F68" s="185" t="s">
        <v>218</v>
      </c>
      <c r="G68" s="186" t="s">
        <v>156</v>
      </c>
      <c r="H68" s="3">
        <v>0.36</v>
      </c>
      <c r="I68" s="3">
        <v>0.36</v>
      </c>
      <c r="J68" s="3">
        <v>0.36</v>
      </c>
      <c r="K68" s="3">
        <v>0.36</v>
      </c>
      <c r="L68" s="3">
        <v>0.36</v>
      </c>
      <c r="M68" s="3">
        <v>1.7999999999999998</v>
      </c>
      <c r="N68" s="16">
        <v>-2271.6</v>
      </c>
      <c r="O68" s="16">
        <v>-4543.2</v>
      </c>
      <c r="P68" s="16">
        <v>-6814.8</v>
      </c>
      <c r="Q68" s="16">
        <v>-9086.4</v>
      </c>
      <c r="R68" s="16">
        <v>-11358</v>
      </c>
      <c r="S68" s="16">
        <v>-11358</v>
      </c>
      <c r="T68" s="187" t="s">
        <v>329</v>
      </c>
      <c r="U68" s="3"/>
    </row>
    <row r="69" spans="1:21" ht="25.9">
      <c r="A69" t="s">
        <v>331</v>
      </c>
      <c r="B69" s="150" t="s">
        <v>325</v>
      </c>
      <c r="C69" s="3">
        <v>61</v>
      </c>
      <c r="D69" s="163" t="str">
        <f>IF('Consolidated Data'!C65="","",'Consolidated Data'!C65)</f>
        <v>SVE</v>
      </c>
      <c r="E69" s="163" t="str">
        <f>'Consolidated Data'!D65</f>
        <v>NZ#14</v>
      </c>
      <c r="F69" s="185" t="s">
        <v>221</v>
      </c>
      <c r="G69" s="186" t="s">
        <v>156</v>
      </c>
      <c r="H69" s="3">
        <v>2.34</v>
      </c>
      <c r="I69" s="3">
        <v>2.34</v>
      </c>
      <c r="J69" s="3">
        <v>-0.28500000000000014</v>
      </c>
      <c r="K69" s="3">
        <v>-0.28500000000000014</v>
      </c>
      <c r="L69" s="3">
        <v>-0.28500000000000014</v>
      </c>
      <c r="M69" s="3">
        <v>3.8249999999999993</v>
      </c>
      <c r="N69" s="16">
        <v>0</v>
      </c>
      <c r="O69" s="16">
        <v>0</v>
      </c>
      <c r="P69" s="16">
        <v>-2625.37</v>
      </c>
      <c r="Q69" s="16">
        <v>-5250.74</v>
      </c>
      <c r="R69" s="16">
        <v>-7876.12</v>
      </c>
      <c r="S69" s="16">
        <v>-7876.12</v>
      </c>
      <c r="T69" s="187" t="s">
        <v>329</v>
      </c>
      <c r="U69" s="3"/>
    </row>
    <row r="70" spans="1:21" ht="102">
      <c r="A70" t="s">
        <v>333</v>
      </c>
      <c r="B70" s="150" t="s">
        <v>325</v>
      </c>
      <c r="C70" s="3">
        <v>62</v>
      </c>
      <c r="D70" s="163" t="str">
        <f>IF('Consolidated Data'!C66="","",'Consolidated Data'!C66)</f>
        <v>TMS</v>
      </c>
      <c r="E70" s="163" t="str">
        <f>'Consolidated Data'!D66</f>
        <v>CWW22_1</v>
      </c>
      <c r="F70" s="185" t="s">
        <v>226</v>
      </c>
      <c r="G70" s="186" t="s">
        <v>156</v>
      </c>
      <c r="H70" s="3">
        <v>5.8860000000000001</v>
      </c>
      <c r="I70" s="3">
        <v>3.7469999999999999</v>
      </c>
      <c r="J70" s="3">
        <v>2.9849999999999999</v>
      </c>
      <c r="K70" s="3">
        <v>3.0179999999999998</v>
      </c>
      <c r="L70" s="3">
        <v>3.1859999999999999</v>
      </c>
      <c r="M70" s="3">
        <v>18.821999999999999</v>
      </c>
      <c r="N70" s="16">
        <v>0</v>
      </c>
      <c r="O70" s="16">
        <v>0</v>
      </c>
      <c r="P70" s="16">
        <v>-2537.5700000000002</v>
      </c>
      <c r="Q70" s="16">
        <v>-5075.1400000000003</v>
      </c>
      <c r="R70" s="16">
        <v>-7612.71</v>
      </c>
      <c r="S70" s="16">
        <v>-7612.71</v>
      </c>
      <c r="T70" s="187" t="s">
        <v>329</v>
      </c>
      <c r="U70" s="3"/>
    </row>
    <row r="71" spans="1:21" ht="102">
      <c r="A71" t="s">
        <v>333</v>
      </c>
      <c r="B71" s="150" t="s">
        <v>325</v>
      </c>
      <c r="C71" s="3">
        <v>63</v>
      </c>
      <c r="D71" s="163" t="str">
        <f>IF('Consolidated Data'!C67="","",'Consolidated Data'!C67)</f>
        <v>TMS</v>
      </c>
      <c r="E71" s="163" t="str">
        <f>'Consolidated Data'!D67</f>
        <v>CWW22_2</v>
      </c>
      <c r="F71" s="185" t="s">
        <v>229</v>
      </c>
      <c r="G71" s="186" t="s">
        <v>156</v>
      </c>
      <c r="H71" s="3">
        <v>0</v>
      </c>
      <c r="I71" s="3">
        <v>1.107</v>
      </c>
      <c r="J71" s="3">
        <v>0.371</v>
      </c>
      <c r="K71" s="3">
        <v>0.47199999999999998</v>
      </c>
      <c r="L71" s="3">
        <v>0.5</v>
      </c>
      <c r="M71" s="3">
        <v>2.4500000000000002</v>
      </c>
      <c r="N71" s="16">
        <v>0</v>
      </c>
      <c r="O71" s="16">
        <v>0</v>
      </c>
      <c r="P71" s="16">
        <v>0</v>
      </c>
      <c r="Q71" s="16">
        <v>-476.34800000000001</v>
      </c>
      <c r="R71" s="16">
        <v>-952.697</v>
      </c>
      <c r="S71" s="16">
        <v>-952.697</v>
      </c>
      <c r="T71" s="187" t="s">
        <v>329</v>
      </c>
      <c r="U71" s="3"/>
    </row>
    <row r="72" spans="1:21" ht="114.75">
      <c r="A72" t="s">
        <v>333</v>
      </c>
      <c r="B72" s="150" t="s">
        <v>325</v>
      </c>
      <c r="C72" s="3">
        <v>64</v>
      </c>
      <c r="D72" s="163" t="str">
        <f>IF('Consolidated Data'!C68="","",'Consolidated Data'!C68)</f>
        <v>TMS</v>
      </c>
      <c r="E72" s="163" t="str">
        <f>'Consolidated Data'!D68</f>
        <v>CWW22_3</v>
      </c>
      <c r="F72" s="185" t="s">
        <v>231</v>
      </c>
      <c r="G72" s="186" t="s">
        <v>156</v>
      </c>
      <c r="H72" s="3">
        <v>0</v>
      </c>
      <c r="I72" s="3">
        <v>0</v>
      </c>
      <c r="J72" s="3">
        <v>0</v>
      </c>
      <c r="K72" s="3">
        <v>0.35499999999999998</v>
      </c>
      <c r="L72" s="3">
        <v>0.25800000000000001</v>
      </c>
      <c r="M72" s="3">
        <v>0.61299999999999999</v>
      </c>
      <c r="N72" s="16">
        <v>0</v>
      </c>
      <c r="O72" s="16">
        <v>0</v>
      </c>
      <c r="P72" s="16">
        <v>0</v>
      </c>
      <c r="Q72" s="16">
        <v>-290.137</v>
      </c>
      <c r="R72" s="16">
        <v>-581.00900000000001</v>
      </c>
      <c r="S72" s="16">
        <v>-581.00900000000001</v>
      </c>
      <c r="T72" s="187" t="s">
        <v>329</v>
      </c>
      <c r="U72" s="3"/>
    </row>
    <row r="73" spans="1:21" ht="102">
      <c r="A73" t="s">
        <v>333</v>
      </c>
      <c r="B73" s="150" t="s">
        <v>325</v>
      </c>
      <c r="C73" s="3">
        <v>65</v>
      </c>
      <c r="D73" s="163" t="str">
        <f>IF('Consolidated Data'!C69="","",'Consolidated Data'!C69)</f>
        <v>TMS</v>
      </c>
      <c r="E73" s="163" t="str">
        <f>'Consolidated Data'!D69</f>
        <v>CWW22_4</v>
      </c>
      <c r="F73" s="185" t="s">
        <v>233</v>
      </c>
      <c r="G73" s="186" t="s">
        <v>156</v>
      </c>
      <c r="H73" s="3">
        <v>0</v>
      </c>
      <c r="I73" s="3">
        <v>0.1</v>
      </c>
      <c r="J73" s="3">
        <v>0.112</v>
      </c>
      <c r="K73" s="3">
        <v>0.115</v>
      </c>
      <c r="L73" s="3">
        <v>0.126</v>
      </c>
      <c r="M73" s="3">
        <v>0.45299999999999996</v>
      </c>
      <c r="N73" s="16">
        <v>0</v>
      </c>
      <c r="O73" s="16">
        <v>-369.42500000000001</v>
      </c>
      <c r="P73" s="16">
        <v>-677.40899999999999</v>
      </c>
      <c r="Q73" s="16">
        <v>-985.39200000000005</v>
      </c>
      <c r="R73" s="16">
        <v>-1293.376</v>
      </c>
      <c r="S73" s="16">
        <v>-1293.376</v>
      </c>
      <c r="T73" s="187" t="s">
        <v>329</v>
      </c>
      <c r="U73" s="3"/>
    </row>
    <row r="74" spans="1:21" ht="102">
      <c r="A74" t="s">
        <v>333</v>
      </c>
      <c r="B74" s="150" t="s">
        <v>325</v>
      </c>
      <c r="C74" s="3">
        <v>66</v>
      </c>
      <c r="D74" s="163" t="str">
        <f>IF('Consolidated Data'!C70="","",'Consolidated Data'!C70)</f>
        <v>TMS</v>
      </c>
      <c r="E74" s="163" t="str">
        <f>'Consolidated Data'!D70</f>
        <v>CWW22_5</v>
      </c>
      <c r="F74" s="185" t="s">
        <v>235</v>
      </c>
      <c r="G74" s="186" t="s">
        <v>156</v>
      </c>
      <c r="H74" s="3">
        <v>0</v>
      </c>
      <c r="I74" s="3">
        <v>0</v>
      </c>
      <c r="J74" s="3">
        <v>0</v>
      </c>
      <c r="K74" s="3">
        <v>0.51900000000000002</v>
      </c>
      <c r="L74" s="3">
        <v>0.55500000000000005</v>
      </c>
      <c r="M74" s="3">
        <v>1.0740000000000001</v>
      </c>
      <c r="N74" s="16">
        <v>0</v>
      </c>
      <c r="O74" s="16">
        <v>0</v>
      </c>
      <c r="P74" s="16">
        <v>0</v>
      </c>
      <c r="Q74" s="16">
        <v>-558.25199999999995</v>
      </c>
      <c r="R74" s="16">
        <v>-1116.5039999999999</v>
      </c>
      <c r="S74" s="16">
        <v>-1116.5039999999999</v>
      </c>
      <c r="T74" s="187" t="s">
        <v>329</v>
      </c>
      <c r="U74" s="3"/>
    </row>
    <row r="75" spans="1:21" ht="102">
      <c r="A75" t="s">
        <v>333</v>
      </c>
      <c r="B75" s="150" t="s">
        <v>325</v>
      </c>
      <c r="C75" s="3">
        <v>67</v>
      </c>
      <c r="D75" s="163" t="str">
        <f>IF('Consolidated Data'!C71="","",'Consolidated Data'!C71)</f>
        <v>TMS</v>
      </c>
      <c r="E75" s="163" t="str">
        <f>'Consolidated Data'!D71</f>
        <v>CWW22_6</v>
      </c>
      <c r="F75" s="185" t="s">
        <v>237</v>
      </c>
      <c r="G75" s="186" t="s">
        <v>156</v>
      </c>
      <c r="H75" s="3">
        <v>0</v>
      </c>
      <c r="I75" s="3">
        <v>1.7769999999999999</v>
      </c>
      <c r="J75" s="3">
        <v>1.1850000000000001</v>
      </c>
      <c r="K75" s="3">
        <v>1.2390000000000001</v>
      </c>
      <c r="L75" s="3">
        <v>1.3029999999999999</v>
      </c>
      <c r="M75" s="3">
        <v>5.5039999999999996</v>
      </c>
      <c r="N75" s="16">
        <v>0</v>
      </c>
      <c r="O75" s="16">
        <v>0</v>
      </c>
      <c r="P75" s="16">
        <v>0</v>
      </c>
      <c r="Q75" s="16">
        <v>-1109.173</v>
      </c>
      <c r="R75" s="16">
        <v>-2219.8139999999999</v>
      </c>
      <c r="S75" s="16">
        <v>-2219.8139999999999</v>
      </c>
      <c r="T75" s="187" t="s">
        <v>329</v>
      </c>
      <c r="U75" s="3"/>
    </row>
    <row r="76" spans="1:21" ht="102">
      <c r="A76" t="s">
        <v>333</v>
      </c>
      <c r="B76" s="150" t="s">
        <v>325</v>
      </c>
      <c r="C76" s="3">
        <v>68</v>
      </c>
      <c r="D76" s="163" t="str">
        <f>IF('Consolidated Data'!C72="","",'Consolidated Data'!C72)</f>
        <v>TMS</v>
      </c>
      <c r="E76" s="163" t="str">
        <f>'Consolidated Data'!D72</f>
        <v>CWW22_7</v>
      </c>
      <c r="F76" s="185" t="s">
        <v>239</v>
      </c>
      <c r="G76" s="186" t="s">
        <v>156</v>
      </c>
      <c r="H76" s="3">
        <v>0</v>
      </c>
      <c r="I76" s="3">
        <v>0</v>
      </c>
      <c r="J76" s="3">
        <v>0</v>
      </c>
      <c r="K76" s="3">
        <v>0.92300000000000004</v>
      </c>
      <c r="L76" s="3">
        <v>1.044</v>
      </c>
      <c r="M76" s="3">
        <v>1.9670000000000001</v>
      </c>
      <c r="N76" s="16">
        <v>0</v>
      </c>
      <c r="O76" s="16">
        <v>0</v>
      </c>
      <c r="P76" s="16">
        <v>0</v>
      </c>
      <c r="Q76" s="16">
        <v>-1040.0329999999999</v>
      </c>
      <c r="R76" s="16">
        <v>-2138.6060000000002</v>
      </c>
      <c r="S76" s="16">
        <v>-2138.6060000000002</v>
      </c>
      <c r="T76" s="187" t="s">
        <v>329</v>
      </c>
      <c r="U76" s="3"/>
    </row>
    <row r="77" spans="1:21" ht="89.25">
      <c r="A77" t="s">
        <v>333</v>
      </c>
      <c r="B77" s="150" t="s">
        <v>325</v>
      </c>
      <c r="C77" s="3">
        <v>69</v>
      </c>
      <c r="D77" s="163" t="str">
        <f>IF('Consolidated Data'!C73="","",'Consolidated Data'!C73)</f>
        <v>TMS</v>
      </c>
      <c r="E77" s="163" t="str">
        <f>'Consolidated Data'!D73</f>
        <v>CWW22_8</v>
      </c>
      <c r="F77" s="185" t="s">
        <v>241</v>
      </c>
      <c r="G77" s="186" t="s">
        <v>156</v>
      </c>
      <c r="H77" s="3">
        <v>6.7169999999999996</v>
      </c>
      <c r="I77" s="3">
        <v>6.0279999999999996</v>
      </c>
      <c r="J77" s="3">
        <v>4.7269999999999994</v>
      </c>
      <c r="K77" s="3">
        <v>3.1989999999999998</v>
      </c>
      <c r="L77" s="3">
        <v>0.13900000000000001</v>
      </c>
      <c r="M77" s="3">
        <v>20.81</v>
      </c>
      <c r="N77" s="16">
        <v>-1212</v>
      </c>
      <c r="O77" s="16">
        <v>-3150</v>
      </c>
      <c r="P77" s="16">
        <v>-5770</v>
      </c>
      <c r="Q77" s="16">
        <v>-9140</v>
      </c>
      <c r="R77" s="16">
        <v>-13142</v>
      </c>
      <c r="S77" s="16">
        <v>-13142</v>
      </c>
      <c r="T77" s="187" t="s">
        <v>329</v>
      </c>
      <c r="U77" s="3"/>
    </row>
    <row r="78" spans="1:21" ht="102">
      <c r="A78" t="s">
        <v>333</v>
      </c>
      <c r="B78" s="150" t="s">
        <v>325</v>
      </c>
      <c r="C78" s="3">
        <v>70</v>
      </c>
      <c r="D78" s="163" t="str">
        <f>IF('Consolidated Data'!C74="","",'Consolidated Data'!C74)</f>
        <v>TMS</v>
      </c>
      <c r="E78" s="163" t="str">
        <f>'Consolidated Data'!D74</f>
        <v>CWW22_9</v>
      </c>
      <c r="F78" s="185" t="s">
        <v>244</v>
      </c>
      <c r="G78" s="186" t="s">
        <v>156</v>
      </c>
      <c r="H78" s="3">
        <v>0.60499999999999998</v>
      </c>
      <c r="I78" s="3">
        <v>0.52900000000000003</v>
      </c>
      <c r="J78" s="3">
        <v>-5.3999999999999999E-2</v>
      </c>
      <c r="K78" s="3">
        <v>-3.6999999999999998E-2</v>
      </c>
      <c r="L78" s="3">
        <v>-2.5000000000000001E-2</v>
      </c>
      <c r="M78" s="3">
        <v>1.018</v>
      </c>
      <c r="N78" s="16">
        <v>-198.77</v>
      </c>
      <c r="O78" s="16">
        <v>-596.29999999999995</v>
      </c>
      <c r="P78" s="16">
        <v>-993.83</v>
      </c>
      <c r="Q78" s="16">
        <v>-1391.36</v>
      </c>
      <c r="R78" s="16">
        <v>-1788.89</v>
      </c>
      <c r="S78" s="16">
        <v>-1788.89</v>
      </c>
      <c r="T78" s="187" t="s">
        <v>329</v>
      </c>
      <c r="U78" s="3"/>
    </row>
    <row r="79" spans="1:21" ht="89.25">
      <c r="A79" t="s">
        <v>333</v>
      </c>
      <c r="B79" s="150" t="s">
        <v>325</v>
      </c>
      <c r="C79" s="3">
        <v>71</v>
      </c>
      <c r="D79" s="163" t="str">
        <f>IF('Consolidated Data'!C75="","",'Consolidated Data'!C75)</f>
        <v>TMS</v>
      </c>
      <c r="E79" s="163" t="str">
        <f>'Consolidated Data'!D75</f>
        <v>CWW22_10</v>
      </c>
      <c r="F79" s="185" t="s">
        <v>247</v>
      </c>
      <c r="G79" s="186" t="s">
        <v>156</v>
      </c>
      <c r="H79" s="3">
        <v>0.50600000000000001</v>
      </c>
      <c r="I79" s="3">
        <v>0.52500000000000002</v>
      </c>
      <c r="J79" s="3">
        <v>0.54600000000000004</v>
      </c>
      <c r="K79" s="3">
        <v>0.56699999999999995</v>
      </c>
      <c r="L79" s="3">
        <v>0.59099999999999997</v>
      </c>
      <c r="M79" s="3">
        <v>2.7350000000000003</v>
      </c>
      <c r="N79" s="16">
        <v>-50</v>
      </c>
      <c r="O79" s="16">
        <v>-150.01900000000001</v>
      </c>
      <c r="P79" s="16">
        <v>-300.03800000000001</v>
      </c>
      <c r="Q79" s="16">
        <v>-500.06700000000001</v>
      </c>
      <c r="R79" s="16">
        <v>-750.06600000000003</v>
      </c>
      <c r="S79" s="16">
        <v>-750.06600000000003</v>
      </c>
      <c r="T79" s="187" t="s">
        <v>329</v>
      </c>
      <c r="U79" s="3"/>
    </row>
    <row r="80" spans="1:21" ht="38.25">
      <c r="A80" t="s">
        <v>334</v>
      </c>
      <c r="B80" s="172" t="s">
        <v>327</v>
      </c>
      <c r="C80" s="183">
        <v>72</v>
      </c>
      <c r="D80" s="184" t="str">
        <f>IF('Consolidated Data'!C76="","",'Consolidated Data'!C76)</f>
        <v>NWT</v>
      </c>
      <c r="E80" s="184" t="str">
        <f>'Consolidated Data'!D76</f>
        <v>E00001337</v>
      </c>
      <c r="F80" s="180" t="s">
        <v>252</v>
      </c>
      <c r="G80" s="181" t="s">
        <v>65</v>
      </c>
      <c r="H80" s="183">
        <v>0</v>
      </c>
      <c r="I80" s="183">
        <v>0</v>
      </c>
      <c r="J80" s="183">
        <v>0</v>
      </c>
      <c r="K80" s="183">
        <v>0</v>
      </c>
      <c r="L80" s="183">
        <v>0</v>
      </c>
      <c r="M80" s="183">
        <v>0</v>
      </c>
      <c r="N80" s="183">
        <v>0</v>
      </c>
      <c r="O80" s="183">
        <v>0</v>
      </c>
      <c r="P80" s="183">
        <v>0</v>
      </c>
      <c r="Q80" s="183">
        <v>0</v>
      </c>
      <c r="R80" s="183">
        <v>0</v>
      </c>
      <c r="S80" s="183">
        <v>0</v>
      </c>
      <c r="T80" s="182" t="s">
        <v>335</v>
      </c>
      <c r="U80" s="183"/>
    </row>
    <row r="81" spans="1:22" ht="38.25">
      <c r="A81" t="s">
        <v>334</v>
      </c>
      <c r="B81" s="166" t="s">
        <v>327</v>
      </c>
      <c r="C81" s="183">
        <v>73</v>
      </c>
      <c r="D81" s="184" t="str">
        <f>IF('Consolidated Data'!C77="","",'Consolidated Data'!C77)</f>
        <v>NWT</v>
      </c>
      <c r="E81" s="184" t="str">
        <f>'Consolidated Data'!D77</f>
        <v>E00001338</v>
      </c>
      <c r="F81" s="180" t="s">
        <v>255</v>
      </c>
      <c r="G81" s="181" t="s">
        <v>65</v>
      </c>
      <c r="H81" s="183">
        <v>0</v>
      </c>
      <c r="I81" s="183">
        <v>0</v>
      </c>
      <c r="J81" s="183">
        <v>0</v>
      </c>
      <c r="K81" s="183">
        <v>0</v>
      </c>
      <c r="L81" s="183">
        <v>0</v>
      </c>
      <c r="M81" s="183">
        <v>0</v>
      </c>
      <c r="N81" s="183">
        <v>0</v>
      </c>
      <c r="O81" s="183">
        <v>0</v>
      </c>
      <c r="P81" s="183">
        <v>0</v>
      </c>
      <c r="Q81" s="183">
        <v>0</v>
      </c>
      <c r="R81" s="183">
        <v>0</v>
      </c>
      <c r="S81" s="183">
        <v>0</v>
      </c>
      <c r="T81" s="182" t="s">
        <v>328</v>
      </c>
      <c r="U81" s="183"/>
    </row>
    <row r="82" spans="1:22" ht="38.25">
      <c r="A82" t="s">
        <v>334</v>
      </c>
      <c r="B82" s="150" t="s">
        <v>325</v>
      </c>
      <c r="C82" s="7">
        <v>74</v>
      </c>
      <c r="D82" s="197" t="str">
        <f>IF('Consolidated Data'!C78="","",'Consolidated Data'!C78)</f>
        <v>NWT</v>
      </c>
      <c r="E82" s="197" t="str">
        <f>'Consolidated Data'!D78</f>
        <v>E00001339</v>
      </c>
      <c r="F82" s="198" t="s">
        <v>258</v>
      </c>
      <c r="G82" s="199" t="s">
        <v>65</v>
      </c>
      <c r="H82" s="7">
        <v>27.220433534481948</v>
      </c>
      <c r="I82" s="7">
        <v>1.6983718704829385</v>
      </c>
      <c r="J82" s="7">
        <v>1.7132662933187459</v>
      </c>
      <c r="K82" s="7">
        <v>1.7119023665265773</v>
      </c>
      <c r="L82" s="7">
        <v>1.7604349415045832</v>
      </c>
      <c r="M82" s="7">
        <v>34.104409006314796</v>
      </c>
      <c r="N82" s="200">
        <v>0</v>
      </c>
      <c r="O82" s="200">
        <v>0</v>
      </c>
      <c r="P82" s="200">
        <v>-12541.040999999999</v>
      </c>
      <c r="Q82" s="200">
        <v>-37623.123</v>
      </c>
      <c r="R82" s="200">
        <v>-62705.205999999998</v>
      </c>
      <c r="S82" s="200">
        <v>-62705.205999999998</v>
      </c>
      <c r="T82" s="201" t="s">
        <v>329</v>
      </c>
      <c r="U82" s="7"/>
    </row>
    <row r="83" spans="1:22" ht="51">
      <c r="A83" t="s">
        <v>334</v>
      </c>
      <c r="B83" s="150" t="s">
        <v>325</v>
      </c>
      <c r="C83" s="3">
        <v>75</v>
      </c>
      <c r="D83" s="163" t="str">
        <f>IF('Consolidated Data'!C79="","",'Consolidated Data'!C79)</f>
        <v>NWT</v>
      </c>
      <c r="E83" s="163" t="str">
        <f>'Consolidated Data'!D79</f>
        <v>E00001340</v>
      </c>
      <c r="F83" s="185" t="s">
        <v>261</v>
      </c>
      <c r="G83" s="186" t="s">
        <v>65</v>
      </c>
      <c r="H83" s="3">
        <v>1.5426493078771129</v>
      </c>
      <c r="I83" s="3">
        <v>1.6034555903617671</v>
      </c>
      <c r="J83" s="3">
        <v>3.0676468939168613</v>
      </c>
      <c r="K83" s="3">
        <v>1.8107470003209714</v>
      </c>
      <c r="L83" s="3">
        <v>-2.2168982727194257</v>
      </c>
      <c r="M83" s="3">
        <v>5.8076005197572869</v>
      </c>
      <c r="N83" s="16">
        <v>-338</v>
      </c>
      <c r="O83" s="16">
        <v>-1438</v>
      </c>
      <c r="P83" s="16">
        <v>-3807</v>
      </c>
      <c r="Q83" s="16">
        <v>-7739</v>
      </c>
      <c r="R83" s="16">
        <v>-12389</v>
      </c>
      <c r="S83" s="16">
        <v>-12389</v>
      </c>
      <c r="T83" s="187" t="s">
        <v>329</v>
      </c>
      <c r="U83" s="3"/>
    </row>
    <row r="84" spans="1:22" ht="51">
      <c r="A84" t="s">
        <v>334</v>
      </c>
      <c r="B84" s="166" t="s">
        <v>327</v>
      </c>
      <c r="C84" s="183">
        <v>76</v>
      </c>
      <c r="D84" s="184" t="str">
        <f>IF('Consolidated Data'!C80="","",'Consolidated Data'!C80)</f>
        <v>NWT</v>
      </c>
      <c r="E84" s="184" t="str">
        <f>'Consolidated Data'!D80</f>
        <v>E00001341</v>
      </c>
      <c r="F84" s="180" t="s">
        <v>264</v>
      </c>
      <c r="G84" s="181" t="s">
        <v>65</v>
      </c>
      <c r="H84" s="183">
        <v>0</v>
      </c>
      <c r="I84" s="183">
        <v>0</v>
      </c>
      <c r="J84" s="183">
        <v>0</v>
      </c>
      <c r="K84" s="183">
        <v>0</v>
      </c>
      <c r="L84" s="183">
        <v>0</v>
      </c>
      <c r="M84" s="183">
        <v>0</v>
      </c>
      <c r="N84" s="183">
        <v>0</v>
      </c>
      <c r="O84" s="183">
        <v>0</v>
      </c>
      <c r="P84" s="183">
        <v>0</v>
      </c>
      <c r="Q84" s="183">
        <v>0</v>
      </c>
      <c r="R84" s="183">
        <v>0</v>
      </c>
      <c r="S84" s="183">
        <v>0</v>
      </c>
      <c r="T84" s="182" t="s">
        <v>328</v>
      </c>
      <c r="U84" s="183"/>
    </row>
    <row r="85" spans="1:22" ht="63.75">
      <c r="A85" t="s">
        <v>334</v>
      </c>
      <c r="B85" s="150" t="s">
        <v>325</v>
      </c>
      <c r="C85" s="3">
        <v>77</v>
      </c>
      <c r="D85" s="163" t="str">
        <f>IF('Consolidated Data'!C81="","",'Consolidated Data'!C81)</f>
        <v>NWT</v>
      </c>
      <c r="E85" s="163" t="str">
        <f>'Consolidated Data'!D81</f>
        <v>E00001342</v>
      </c>
      <c r="F85" s="185" t="s">
        <v>266</v>
      </c>
      <c r="G85" s="186" t="s">
        <v>65</v>
      </c>
      <c r="H85" s="3">
        <v>0.29426866275072772</v>
      </c>
      <c r="I85" s="3">
        <v>0.2723521175671258</v>
      </c>
      <c r="J85" s="3">
        <v>0.24384124320142886</v>
      </c>
      <c r="K85" s="3">
        <v>0.22062501140646421</v>
      </c>
      <c r="L85" s="3">
        <v>0.19318503088281586</v>
      </c>
      <c r="M85" s="3">
        <v>1.2242720658085626</v>
      </c>
      <c r="N85" s="16">
        <v>-155</v>
      </c>
      <c r="O85" s="16">
        <v>-619</v>
      </c>
      <c r="P85" s="16">
        <v>-1392</v>
      </c>
      <c r="Q85" s="16">
        <v>-2474</v>
      </c>
      <c r="R85" s="16">
        <v>-3866</v>
      </c>
      <c r="S85" s="16">
        <v>-3866</v>
      </c>
      <c r="T85" s="187" t="s">
        <v>329</v>
      </c>
      <c r="U85" s="3"/>
    </row>
    <row r="86" spans="1:22" ht="76.5">
      <c r="A86" t="s">
        <v>334</v>
      </c>
      <c r="B86" s="166" t="s">
        <v>327</v>
      </c>
      <c r="C86" s="183">
        <v>78</v>
      </c>
      <c r="D86" s="184" t="str">
        <f>IF('Consolidated Data'!C82="","",'Consolidated Data'!C82)</f>
        <v>NWT</v>
      </c>
      <c r="E86" s="184" t="str">
        <f>'Consolidated Data'!D82</f>
        <v>E00001426</v>
      </c>
      <c r="F86" s="180" t="s">
        <v>269</v>
      </c>
      <c r="G86" s="181" t="s">
        <v>65</v>
      </c>
      <c r="H86" s="183">
        <v>0</v>
      </c>
      <c r="I86" s="183">
        <v>0</v>
      </c>
      <c r="J86" s="183">
        <v>0</v>
      </c>
      <c r="K86" s="183">
        <v>0</v>
      </c>
      <c r="L86" s="183">
        <v>0</v>
      </c>
      <c r="M86" s="183">
        <v>0</v>
      </c>
      <c r="N86" s="183">
        <v>0</v>
      </c>
      <c r="O86" s="183">
        <v>0</v>
      </c>
      <c r="P86" s="183">
        <v>0</v>
      </c>
      <c r="Q86" s="183">
        <v>0</v>
      </c>
      <c r="R86" s="183">
        <v>0</v>
      </c>
      <c r="S86" s="183">
        <v>0</v>
      </c>
      <c r="T86" s="182" t="s">
        <v>328</v>
      </c>
      <c r="U86" s="183"/>
    </row>
    <row r="87" spans="1:22" ht="38.25">
      <c r="A87" t="s">
        <v>334</v>
      </c>
      <c r="B87" s="166" t="s">
        <v>327</v>
      </c>
      <c r="C87" s="183">
        <v>79</v>
      </c>
      <c r="D87" s="184" t="str">
        <f>IF('Consolidated Data'!C83="","",'Consolidated Data'!C83)</f>
        <v>NWT</v>
      </c>
      <c r="E87" s="184" t="str">
        <f>'Consolidated Data'!D83</f>
        <v>E00001346</v>
      </c>
      <c r="F87" s="180" t="s">
        <v>272</v>
      </c>
      <c r="G87" s="181" t="s">
        <v>65</v>
      </c>
      <c r="H87" s="183">
        <v>0</v>
      </c>
      <c r="I87" s="183">
        <v>0</v>
      </c>
      <c r="J87" s="183">
        <v>0</v>
      </c>
      <c r="K87" s="183">
        <v>0</v>
      </c>
      <c r="L87" s="183">
        <v>0</v>
      </c>
      <c r="M87" s="183">
        <v>0</v>
      </c>
      <c r="N87" s="183">
        <v>0</v>
      </c>
      <c r="O87" s="183">
        <v>0</v>
      </c>
      <c r="P87" s="183">
        <v>0</v>
      </c>
      <c r="Q87" s="183">
        <v>0</v>
      </c>
      <c r="R87" s="183">
        <v>0</v>
      </c>
      <c r="S87" s="183">
        <v>0</v>
      </c>
      <c r="T87" s="182" t="s">
        <v>328</v>
      </c>
      <c r="U87" s="183"/>
    </row>
    <row r="88" spans="1:22" ht="39.4">
      <c r="A88" t="s">
        <v>334</v>
      </c>
      <c r="B88" s="150" t="s">
        <v>325</v>
      </c>
      <c r="C88" s="3">
        <v>80</v>
      </c>
      <c r="D88" s="163" t="str">
        <f>IF('Consolidated Data'!C84="","",'Consolidated Data'!C84)</f>
        <v>NWT</v>
      </c>
      <c r="E88" s="163" t="str">
        <f>'Consolidated Data'!D84</f>
        <v>E00001425</v>
      </c>
      <c r="F88" s="196" t="s">
        <v>275</v>
      </c>
      <c r="G88" s="186" t="s">
        <v>65</v>
      </c>
      <c r="H88" s="3">
        <v>0.50404497388209291</v>
      </c>
      <c r="I88" s="3">
        <v>0.25636299373868798</v>
      </c>
      <c r="J88" s="3">
        <v>0.15266370918180494</v>
      </c>
      <c r="K88" s="3">
        <v>0.10336214896124114</v>
      </c>
      <c r="L88" s="3">
        <v>0</v>
      </c>
      <c r="M88" s="3">
        <v>1.016433825763827</v>
      </c>
      <c r="N88" s="16">
        <v>0</v>
      </c>
      <c r="O88" s="16">
        <v>0</v>
      </c>
      <c r="P88" s="16">
        <v>0</v>
      </c>
      <c r="Q88" s="16">
        <v>0</v>
      </c>
      <c r="R88" s="16">
        <v>0</v>
      </c>
      <c r="S88" s="9"/>
      <c r="T88" s="187" t="s">
        <v>326</v>
      </c>
      <c r="U88" s="3"/>
    </row>
    <row r="89" spans="1:22" ht="89.25">
      <c r="A89" t="s">
        <v>336</v>
      </c>
      <c r="B89" s="173" t="s">
        <v>325</v>
      </c>
      <c r="C89" s="3">
        <v>81</v>
      </c>
      <c r="D89" s="163" t="str">
        <f>IF('Consolidated Data'!C85="","",'Consolidated Data'!C85)</f>
        <v>WSH</v>
      </c>
      <c r="E89" s="163" t="str">
        <f>'Consolidated Data'!D85</f>
        <v>CWW22_1</v>
      </c>
      <c r="F89" s="185" t="s">
        <v>279</v>
      </c>
      <c r="G89" s="186" t="s">
        <v>65</v>
      </c>
      <c r="H89" s="3">
        <v>0.12930894568426976</v>
      </c>
      <c r="I89" s="3">
        <v>0.28986156468765495</v>
      </c>
      <c r="J89" s="3">
        <v>0.28938347492985206</v>
      </c>
      <c r="K89" s="3">
        <v>0.3045637079695741</v>
      </c>
      <c r="L89" s="3">
        <v>0.25759502020124447</v>
      </c>
      <c r="M89" s="3">
        <v>1.2707127134725953</v>
      </c>
      <c r="N89" s="16">
        <v>-50</v>
      </c>
      <c r="O89" s="16">
        <v>-165</v>
      </c>
      <c r="P89" s="16">
        <v>-285</v>
      </c>
      <c r="Q89" s="16">
        <v>-400</v>
      </c>
      <c r="R89" s="16">
        <v>-500</v>
      </c>
      <c r="S89" s="16">
        <v>-500</v>
      </c>
      <c r="T89" s="187" t="s">
        <v>329</v>
      </c>
      <c r="U89" s="3"/>
    </row>
    <row r="90" spans="1:22" ht="76.5">
      <c r="A90" t="s">
        <v>336</v>
      </c>
      <c r="B90" s="173" t="s">
        <v>325</v>
      </c>
      <c r="C90" s="3">
        <v>82</v>
      </c>
      <c r="D90" s="163" t="str">
        <f>IF('Consolidated Data'!C86="","",'Consolidated Data'!C86)</f>
        <v>WSH</v>
      </c>
      <c r="E90" s="163" t="str">
        <f>'Consolidated Data'!D86</f>
        <v>CWW22_2</v>
      </c>
      <c r="F90" s="185" t="s">
        <v>281</v>
      </c>
      <c r="G90" s="186" t="s">
        <v>65</v>
      </c>
      <c r="H90" s="3">
        <v>6.307942177482956</v>
      </c>
      <c r="I90" s="3">
        <v>7.2758030372403422</v>
      </c>
      <c r="J90" s="3">
        <v>7.2641251466704251</v>
      </c>
      <c r="K90" s="3">
        <v>7.384500349800966</v>
      </c>
      <c r="L90" s="3">
        <v>7.1255856644901474</v>
      </c>
      <c r="M90" s="3">
        <v>35.357956375684836</v>
      </c>
      <c r="N90" s="16">
        <v>-10045</v>
      </c>
      <c r="O90" s="16">
        <v>-13831.5</v>
      </c>
      <c r="P90" s="16">
        <v>-16453</v>
      </c>
      <c r="Q90" s="16">
        <v>-18157</v>
      </c>
      <c r="R90" s="16">
        <v>-19372</v>
      </c>
      <c r="S90" s="16">
        <v>-19372</v>
      </c>
      <c r="T90" s="187" t="s">
        <v>329</v>
      </c>
      <c r="U90" s="3"/>
    </row>
    <row r="91" spans="1:22" ht="25.9">
      <c r="A91" t="s">
        <v>337</v>
      </c>
      <c r="B91" s="73" t="s">
        <v>325</v>
      </c>
      <c r="C91" s="3">
        <v>83</v>
      </c>
      <c r="D91" s="163" t="str">
        <f>IF('Consolidated Data'!C87="","",'Consolidated Data'!C87)</f>
        <v>WSX</v>
      </c>
      <c r="E91" s="163" t="str">
        <f>'Consolidated Data'!D87</f>
        <v>CWW22_1</v>
      </c>
      <c r="F91" s="185" t="s">
        <v>285</v>
      </c>
      <c r="G91" s="186" t="s">
        <v>65</v>
      </c>
      <c r="H91" s="3">
        <v>1.0791681864826499</v>
      </c>
      <c r="I91" s="3">
        <v>-1.18337458116</v>
      </c>
      <c r="J91" s="3">
        <v>-1.1892914534800001</v>
      </c>
      <c r="K91" s="3">
        <v>-1.1952379104399999</v>
      </c>
      <c r="L91" s="3">
        <v>-1.2012141005200001</v>
      </c>
      <c r="M91" s="3">
        <v>-3.6899498591173501</v>
      </c>
      <c r="N91" s="16"/>
      <c r="O91" s="16">
        <v>-729.8</v>
      </c>
      <c r="P91" s="16">
        <v>-729.8</v>
      </c>
      <c r="Q91" s="16">
        <v>-729.8</v>
      </c>
      <c r="R91" s="16">
        <v>-729.8</v>
      </c>
      <c r="S91" s="16">
        <v>-729.8</v>
      </c>
      <c r="T91" s="187" t="s">
        <v>329</v>
      </c>
      <c r="U91" s="3"/>
    </row>
    <row r="92" spans="1:22" ht="38.25">
      <c r="A92" t="s">
        <v>337</v>
      </c>
      <c r="B92" s="150" t="s">
        <v>325</v>
      </c>
      <c r="C92" s="3">
        <v>84</v>
      </c>
      <c r="D92" s="163" t="str">
        <f>IF('Consolidated Data'!C88="","",'Consolidated Data'!C88)</f>
        <v>WSX</v>
      </c>
      <c r="E92" s="163" t="str">
        <f>'Consolidated Data'!D88</f>
        <v>CWW22_2</v>
      </c>
      <c r="F92" s="185" t="s">
        <v>287</v>
      </c>
      <c r="G92" s="186" t="s">
        <v>65</v>
      </c>
      <c r="H92" s="3">
        <v>0</v>
      </c>
      <c r="I92" s="3">
        <v>0</v>
      </c>
      <c r="J92" s="3">
        <v>0.61354233763429356</v>
      </c>
      <c r="K92" s="3">
        <v>0.1186994890368</v>
      </c>
      <c r="L92" s="3">
        <v>0.1192929865344</v>
      </c>
      <c r="M92" s="3">
        <v>0.85153481320549362</v>
      </c>
      <c r="N92" s="16"/>
      <c r="O92" s="16"/>
      <c r="P92" s="16">
        <v>-652.74</v>
      </c>
      <c r="Q92" s="16">
        <v>-1305.5</v>
      </c>
      <c r="R92" s="16">
        <v>-1978</v>
      </c>
      <c r="S92" s="16">
        <v>-1978</v>
      </c>
      <c r="T92" s="187" t="s">
        <v>329</v>
      </c>
      <c r="U92" s="3"/>
    </row>
    <row r="93" spans="1:22" ht="25.9">
      <c r="A93" t="s">
        <v>337</v>
      </c>
      <c r="B93" s="150" t="s">
        <v>325</v>
      </c>
      <c r="C93" s="3">
        <v>85</v>
      </c>
      <c r="D93" s="163" t="str">
        <f>IF('Consolidated Data'!C89="","",'Consolidated Data'!C89)</f>
        <v>WSX</v>
      </c>
      <c r="E93" s="163" t="str">
        <f>'Consolidated Data'!D89</f>
        <v>CWW22_3</v>
      </c>
      <c r="F93" s="185" t="s">
        <v>289</v>
      </c>
      <c r="G93" s="186" t="s">
        <v>65</v>
      </c>
      <c r="H93" s="3">
        <v>0.74424260607471004</v>
      </c>
      <c r="I93" s="3">
        <v>0.1175213377152</v>
      </c>
      <c r="J93" s="3">
        <v>0.29788716165965118</v>
      </c>
      <c r="K93" s="3">
        <v>0.1046863549144</v>
      </c>
      <c r="L93" s="3">
        <v>0.1052097867352</v>
      </c>
      <c r="M93" s="3">
        <v>1.3695472470991612</v>
      </c>
      <c r="N93" s="16"/>
      <c r="O93" s="16"/>
      <c r="P93" s="16">
        <v>-294.49200000000002</v>
      </c>
      <c r="Q93" s="16">
        <v>-589</v>
      </c>
      <c r="R93" s="16">
        <v>-892.4</v>
      </c>
      <c r="S93" s="16">
        <v>-892.4</v>
      </c>
      <c r="T93" s="187" t="s">
        <v>329</v>
      </c>
      <c r="U93" s="3"/>
    </row>
    <row r="94" spans="1:22" ht="25.9">
      <c r="A94" t="s">
        <v>337</v>
      </c>
      <c r="B94" s="150" t="s">
        <v>325</v>
      </c>
      <c r="C94" s="3">
        <v>86</v>
      </c>
      <c r="D94" s="163" t="str">
        <f>IF('Consolidated Data'!C90="","",'Consolidated Data'!C90)</f>
        <v>WSX</v>
      </c>
      <c r="E94" s="163" t="str">
        <f>'Consolidated Data'!D90</f>
        <v>CWW22_4</v>
      </c>
      <c r="F94" s="202" t="s">
        <v>291</v>
      </c>
      <c r="G94" s="203" t="s">
        <v>65</v>
      </c>
      <c r="H94" s="3">
        <v>0.92105379154687506</v>
      </c>
      <c r="I94" s="3">
        <v>1.48134013949208</v>
      </c>
      <c r="J94" s="3">
        <v>1.8663161183985502</v>
      </c>
      <c r="K94" s="3">
        <v>1.8792540197896499</v>
      </c>
      <c r="L94" s="3">
        <v>0.98254815082835445</v>
      </c>
      <c r="M94" s="3">
        <v>7.1305122200555093</v>
      </c>
      <c r="N94" s="204">
        <v>-196</v>
      </c>
      <c r="O94" s="205">
        <v>-588</v>
      </c>
      <c r="P94" s="205">
        <v>-176</v>
      </c>
      <c r="Q94" s="206">
        <v>-1961</v>
      </c>
      <c r="R94" s="207">
        <v>-2941</v>
      </c>
      <c r="S94" s="207">
        <v>-2941</v>
      </c>
      <c r="T94" s="187" t="s">
        <v>329</v>
      </c>
      <c r="U94" s="3"/>
    </row>
    <row r="95" spans="1:22" ht="25.9">
      <c r="A95" t="s">
        <v>337</v>
      </c>
      <c r="B95" s="150" t="s">
        <v>325</v>
      </c>
      <c r="C95" s="3">
        <v>87</v>
      </c>
      <c r="D95" s="163" t="str">
        <f>IF('Consolidated Data'!C91="","",'Consolidated Data'!C91)</f>
        <v>WSX</v>
      </c>
      <c r="E95" s="163" t="str">
        <f>'Consolidated Data'!D91</f>
        <v>CWW22_5</v>
      </c>
      <c r="F95" s="185" t="s">
        <v>293</v>
      </c>
      <c r="G95" s="186" t="s">
        <v>156</v>
      </c>
      <c r="H95" s="3">
        <v>0</v>
      </c>
      <c r="I95" s="3">
        <v>0</v>
      </c>
      <c r="J95" s="3">
        <v>0</v>
      </c>
      <c r="K95" s="3">
        <v>0</v>
      </c>
      <c r="L95" s="3">
        <v>3.9</v>
      </c>
      <c r="M95" s="3">
        <v>3.9</v>
      </c>
      <c r="N95" s="16"/>
      <c r="O95" s="16"/>
      <c r="P95" s="16">
        <v>-1752</v>
      </c>
      <c r="Q95" s="16">
        <v>-3504</v>
      </c>
      <c r="R95" s="16">
        <v>-5256</v>
      </c>
      <c r="S95" s="16">
        <v>-5256</v>
      </c>
      <c r="T95" s="187" t="s">
        <v>329</v>
      </c>
      <c r="U95" s="3"/>
      <c r="V95" s="149"/>
    </row>
    <row r="96" spans="1:22" ht="25.9">
      <c r="A96" t="s">
        <v>337</v>
      </c>
      <c r="B96" s="150" t="s">
        <v>325</v>
      </c>
      <c r="C96" s="3">
        <v>88</v>
      </c>
      <c r="D96" s="163" t="str">
        <f>IF('Consolidated Data'!C92="","",'Consolidated Data'!C92)</f>
        <v>WSX</v>
      </c>
      <c r="E96" s="163" t="str">
        <f>'Consolidated Data'!D92</f>
        <v>CWW22_6</v>
      </c>
      <c r="F96" s="185" t="s">
        <v>295</v>
      </c>
      <c r="G96" s="186" t="s">
        <v>156</v>
      </c>
      <c r="H96" s="3">
        <v>0</v>
      </c>
      <c r="I96" s="3">
        <v>0</v>
      </c>
      <c r="J96" s="3">
        <v>0</v>
      </c>
      <c r="K96" s="3">
        <v>2.4270999999999998</v>
      </c>
      <c r="L96" s="3">
        <v>-0.14580000000000001</v>
      </c>
      <c r="M96" s="3">
        <v>2.2812999999999999</v>
      </c>
      <c r="N96" s="16"/>
      <c r="O96" s="16"/>
      <c r="P96" s="16">
        <v>-1213.3499999999999</v>
      </c>
      <c r="Q96" s="16">
        <v>-2426.6999999999998</v>
      </c>
      <c r="R96" s="16">
        <v>-3640.05</v>
      </c>
      <c r="S96" s="16">
        <v>-3640.05</v>
      </c>
      <c r="T96" s="187" t="s">
        <v>329</v>
      </c>
      <c r="U96" s="3"/>
    </row>
    <row r="97" spans="1:21" s="145" customFormat="1" ht="30.75">
      <c r="A97" t="s">
        <v>338</v>
      </c>
      <c r="B97" s="174" t="s">
        <v>327</v>
      </c>
      <c r="C97" s="178">
        <v>89</v>
      </c>
      <c r="D97" s="179" t="str">
        <f>IF('Consolidated Data'!C93="","",'Consolidated Data'!C93)</f>
        <v>YKY</v>
      </c>
      <c r="E97" s="179" t="str">
        <f>'Consolidated Data'!D93</f>
        <v>CWW22-1</v>
      </c>
      <c r="F97" s="180" t="s">
        <v>300</v>
      </c>
      <c r="G97" s="181" t="s">
        <v>65</v>
      </c>
      <c r="H97" s="178">
        <v>0</v>
      </c>
      <c r="I97" s="178">
        <v>0</v>
      </c>
      <c r="J97" s="178">
        <v>0</v>
      </c>
      <c r="K97" s="178">
        <v>0</v>
      </c>
      <c r="L97" s="178">
        <v>0</v>
      </c>
      <c r="M97" s="178">
        <v>0</v>
      </c>
      <c r="N97" s="178">
        <v>0</v>
      </c>
      <c r="O97" s="178">
        <v>0</v>
      </c>
      <c r="P97" s="178">
        <v>0</v>
      </c>
      <c r="Q97" s="178">
        <v>0</v>
      </c>
      <c r="R97" s="178">
        <v>0</v>
      </c>
      <c r="S97" s="178">
        <v>0</v>
      </c>
      <c r="T97" s="182" t="s">
        <v>328</v>
      </c>
      <c r="U97" s="178"/>
    </row>
    <row r="98" spans="1:21" ht="25.9">
      <c r="A98" t="s">
        <v>338</v>
      </c>
      <c r="B98" s="150" t="s">
        <v>325</v>
      </c>
      <c r="C98" s="3">
        <v>90</v>
      </c>
      <c r="D98" s="163" t="str">
        <f>IF('Consolidated Data'!C94="","",'Consolidated Data'!C94)</f>
        <v>YKY</v>
      </c>
      <c r="E98" s="163" t="str">
        <f>'Consolidated Data'!D94</f>
        <v>CWW22-2</v>
      </c>
      <c r="F98" s="185" t="s">
        <v>303</v>
      </c>
      <c r="G98" s="186" t="s">
        <v>65</v>
      </c>
      <c r="H98" s="3">
        <v>3.2869999999999999</v>
      </c>
      <c r="I98" s="3">
        <v>6.1679999999999993</v>
      </c>
      <c r="J98" s="3">
        <v>0.185</v>
      </c>
      <c r="K98" s="3">
        <v>0.185</v>
      </c>
      <c r="L98" s="3">
        <v>0.184</v>
      </c>
      <c r="M98" s="3">
        <v>10.009</v>
      </c>
      <c r="N98" s="16">
        <v>0</v>
      </c>
      <c r="O98" s="16">
        <v>-5397</v>
      </c>
      <c r="P98" s="16">
        <v>-19300</v>
      </c>
      <c r="Q98" s="16">
        <v>-27806</v>
      </c>
      <c r="R98" s="16">
        <v>-41709</v>
      </c>
      <c r="S98" s="16">
        <v>-41709</v>
      </c>
      <c r="T98" s="187" t="s">
        <v>329</v>
      </c>
      <c r="U98" s="3"/>
    </row>
    <row r="99" spans="1:21" ht="25.9">
      <c r="A99" t="s">
        <v>338</v>
      </c>
      <c r="B99" s="150" t="s">
        <v>325</v>
      </c>
      <c r="C99" s="3">
        <v>91</v>
      </c>
      <c r="D99" s="163" t="str">
        <f>IF('Consolidated Data'!C95="","",'Consolidated Data'!C95)</f>
        <v>YKY</v>
      </c>
      <c r="E99" s="163" t="str">
        <f>'Consolidated Data'!D95</f>
        <v>CWW22-3</v>
      </c>
      <c r="F99" s="185" t="s">
        <v>306</v>
      </c>
      <c r="G99" s="186" t="s">
        <v>65</v>
      </c>
      <c r="H99" s="3">
        <v>5.6929999999999996</v>
      </c>
      <c r="I99" s="3">
        <v>3.875</v>
      </c>
      <c r="J99" s="3">
        <v>1.2110000000000001</v>
      </c>
      <c r="K99" s="3">
        <v>1.2110000000000001</v>
      </c>
      <c r="L99" s="3">
        <v>1.2110000000000001</v>
      </c>
      <c r="M99" s="3">
        <v>13.201000000000001</v>
      </c>
      <c r="N99" s="16">
        <v>0</v>
      </c>
      <c r="O99" s="16">
        <v>-2500</v>
      </c>
      <c r="P99" s="16">
        <v>-7000</v>
      </c>
      <c r="Q99" s="16">
        <v>-9918</v>
      </c>
      <c r="R99" s="16">
        <v>-16254</v>
      </c>
      <c r="S99" s="16">
        <v>-16254</v>
      </c>
      <c r="T99" s="187" t="s">
        <v>329</v>
      </c>
      <c r="U99" s="3"/>
    </row>
    <row r="100" spans="1:21">
      <c r="H100" s="175"/>
      <c r="I100" s="175"/>
      <c r="J100" s="175"/>
      <c r="K100" s="175"/>
      <c r="L100" s="175"/>
      <c r="S100" s="176"/>
      <c r="T100" s="177"/>
    </row>
    <row r="101" spans="1:21">
      <c r="T101" s="177"/>
    </row>
  </sheetData>
  <autoFilter ref="A8:T100" xr:uid="{0E8A25C3-1BE7-4D0C-AF37-633BBEE03995}"/>
  <phoneticPr fontId="45" type="noConversion"/>
  <dataValidations count="1">
    <dataValidation type="list" showInputMessage="1" showErrorMessage="1" sqref="G54:G55" xr:uid="{3E01DD8B-A200-47B9-A21E-CA7E6F261D04}">
      <formula1>"Select from Dropdown, Selected, Feasible"</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6B91B6-4305-44A5-8433-99DFD3821C95}">
  <sheetPr>
    <tabColor rgb="FFFFDB8E"/>
  </sheetPr>
  <dimension ref="A1:U99"/>
  <sheetViews>
    <sheetView zoomScale="80" zoomScaleNormal="80" workbookViewId="0"/>
  </sheetViews>
  <sheetFormatPr defaultColWidth="8.7109375" defaultRowHeight="13.15"/>
  <cols>
    <col min="1" max="2" width="8.7109375" style="2"/>
    <col min="3" max="3" width="15.28515625" style="100" customWidth="1"/>
    <col min="4" max="4" width="16.28515625" style="100" customWidth="1"/>
    <col min="5" max="6" width="32" style="2" customWidth="1"/>
    <col min="7" max="11" width="17.5703125" style="2" customWidth="1"/>
    <col min="12" max="12" width="17.5703125" style="101" customWidth="1"/>
    <col min="13" max="17" width="20.28515625" style="101" customWidth="1"/>
    <col min="18" max="18" width="20.28515625" style="2" customWidth="1"/>
    <col min="19" max="20" width="20.28515625" style="102" customWidth="1"/>
    <col min="21" max="16384" width="8.7109375" style="2"/>
  </cols>
  <sheetData>
    <row r="1" spans="1:21" ht="30.75">
      <c r="A1" s="1" t="e">
        <f ca="1" xml:space="preserve"> RIGHT(CELL("filename", $A$1), LEN(CELL("filename", $A$1)) - SEARCH("]", CELL("filename", $A$1)))</f>
        <v>#VALUE!</v>
      </c>
      <c r="B1" s="1"/>
      <c r="C1" s="1"/>
      <c r="D1" s="1"/>
      <c r="E1" s="1"/>
      <c r="F1" s="1"/>
      <c r="G1" s="1"/>
      <c r="H1" s="1"/>
      <c r="I1" s="1"/>
      <c r="J1" s="1"/>
      <c r="K1" s="1"/>
      <c r="L1" s="2"/>
      <c r="M1" s="2"/>
      <c r="N1" s="2"/>
      <c r="O1" s="2"/>
      <c r="P1" s="2"/>
      <c r="Q1" s="2"/>
      <c r="S1" s="2"/>
      <c r="T1" s="2"/>
    </row>
    <row r="4" spans="1:21" ht="26.25">
      <c r="A4" s="2" t="s">
        <v>321</v>
      </c>
      <c r="B4" s="95" t="s">
        <v>339</v>
      </c>
      <c r="C4" s="96" t="s">
        <v>34</v>
      </c>
      <c r="D4" s="96" t="s">
        <v>37</v>
      </c>
      <c r="E4" s="95" t="s">
        <v>38</v>
      </c>
      <c r="F4" s="95" t="s">
        <v>40</v>
      </c>
      <c r="G4" s="95" t="s">
        <v>308</v>
      </c>
      <c r="H4" s="95" t="s">
        <v>309</v>
      </c>
      <c r="I4" s="95" t="s">
        <v>310</v>
      </c>
      <c r="J4" s="95" t="s">
        <v>311</v>
      </c>
      <c r="K4" s="95" t="s">
        <v>312</v>
      </c>
      <c r="L4" s="97" t="s">
        <v>313</v>
      </c>
      <c r="M4" s="97" t="s">
        <v>314</v>
      </c>
      <c r="N4" s="97" t="s">
        <v>315</v>
      </c>
      <c r="O4" s="97" t="s">
        <v>316</v>
      </c>
      <c r="P4" s="97" t="s">
        <v>317</v>
      </c>
      <c r="Q4" s="97" t="s">
        <v>318</v>
      </c>
      <c r="R4" s="95" t="s">
        <v>319</v>
      </c>
      <c r="S4" s="96" t="s">
        <v>340</v>
      </c>
      <c r="T4" s="96" t="s">
        <v>341</v>
      </c>
      <c r="U4" s="96" t="s">
        <v>342</v>
      </c>
    </row>
    <row r="5" spans="1:21">
      <c r="A5" s="2" t="s">
        <v>325</v>
      </c>
      <c r="B5" s="72">
        <v>1</v>
      </c>
      <c r="C5" s="98" t="str">
        <f>IF('Input Override'!D9&lt;&gt;"",'Input Override'!D9,'Consolidated Data'!C5)</f>
        <v>ANH</v>
      </c>
      <c r="D5" s="98" t="str">
        <f>IF('Input Override'!E9&lt;&gt;"",'Input Override'!E9,'Consolidated Data'!D5)</f>
        <v>CWW22.1</v>
      </c>
      <c r="E5" s="72" t="str">
        <f>IF('Input Override'!F9&lt;&gt;"",'Input Override'!F9,'Consolidated Data'!E5)</f>
        <v>Cotton Valley STC - Centrate quality</v>
      </c>
      <c r="F5" s="72" t="str">
        <f>IF('Input Override'!G9&lt;&gt;"",'Input Override'!G9,'Consolidated Data'!F5)</f>
        <v>Selected</v>
      </c>
      <c r="G5" s="208">
        <f>IF('Input Override'!H9&lt;&gt;"",'Input Override'!H9,'Consolidated Data'!G5)</f>
        <v>0</v>
      </c>
      <c r="H5" s="208">
        <f>IF('Input Override'!I9&lt;&gt;"",'Input Override'!I9,'Consolidated Data'!H5)</f>
        <v>0.48864571000000001</v>
      </c>
      <c r="I5" s="208">
        <f>IF('Input Override'!J9&lt;&gt;"",'Input Override'!J9,'Consolidated Data'!I5)</f>
        <v>3.4842513300000002</v>
      </c>
      <c r="J5" s="208">
        <f>IF('Input Override'!K9&lt;&gt;"",'Input Override'!K9,'Consolidated Data'!J5)</f>
        <v>6.1259999799999996</v>
      </c>
      <c r="K5" s="208">
        <f>IF('Input Override'!L9&lt;&gt;"",'Input Override'!L9,'Consolidated Data'!K5)</f>
        <v>4.5286168399999998</v>
      </c>
      <c r="L5" s="208">
        <f>IF('Input Override'!M9&lt;&gt;"",'Input Override'!M9,'Consolidated Data'!L5)</f>
        <v>14.627513860000001</v>
      </c>
      <c r="M5" s="208">
        <f>IF('Input Override'!N9&lt;&gt;"",'Input Override'!N9,'Consolidated Data'!M5)</f>
        <v>0</v>
      </c>
      <c r="N5" s="208">
        <f>IF('Input Override'!O9&lt;&gt;"",'Input Override'!O9,'Consolidated Data'!N5)</f>
        <v>0</v>
      </c>
      <c r="O5" s="208">
        <f>IF('Input Override'!P9&lt;&gt;"",'Input Override'!P9,'Consolidated Data'!O5)</f>
        <v>0</v>
      </c>
      <c r="P5" s="208">
        <f>IF('Input Override'!Q9&lt;&gt;"",'Input Override'!Q9,'Consolidated Data'!P5)</f>
        <v>0</v>
      </c>
      <c r="Q5" s="208">
        <f>IF('Input Override'!R9&lt;&gt;"",'Input Override'!R9,'Consolidated Data'!Q5)</f>
        <v>-287.5</v>
      </c>
      <c r="R5" s="208">
        <f>IF('Input Override'!S9&lt;&gt;"",'Input Override'!S9,'Consolidated Data'!R5)</f>
        <v>-287.5</v>
      </c>
      <c r="S5" s="209">
        <f>IFERROR(((ABS(L5)*1000)/ABS(R5)),"-")</f>
        <v>50.87830907826087</v>
      </c>
      <c r="T5" s="209">
        <f>IFERROR(S5*1000,"-")</f>
        <v>50878.309078260871</v>
      </c>
      <c r="U5" s="72" t="str">
        <f>VLOOKUP(B5,'Phase 2 - Net Zero Value'!B5:X36,22,FALSE)</f>
        <v>Pass</v>
      </c>
    </row>
    <row r="6" spans="1:21">
      <c r="A6" s="216" t="s">
        <v>327</v>
      </c>
      <c r="B6" s="169">
        <v>2</v>
      </c>
      <c r="C6" s="170" t="str">
        <f>IF('Input Override'!D10&lt;&gt;"",'Input Override'!D10,'Consolidated Data'!C6)</f>
        <v>ANH</v>
      </c>
      <c r="D6" s="170" t="str">
        <f>IF('Input Override'!E10&lt;&gt;"",'Input Override'!E10,'Consolidated Data'!D6)</f>
        <v>CWW22.2</v>
      </c>
      <c r="E6" s="169" t="str">
        <f>IF('Input Override'!F10&lt;&gt;"",'Input Override'!F10,'Consolidated Data'!E6)</f>
        <v>Cotton Valley STC gas to grid</v>
      </c>
      <c r="F6" s="169" t="str">
        <f>IF('Input Override'!G10&lt;&gt;"",'Input Override'!G10,'Consolidated Data'!F6)</f>
        <v>Selected</v>
      </c>
      <c r="G6" s="217">
        <f>IF('Input Override'!H10&lt;&gt;"",'Input Override'!H10,'Consolidated Data'!G6)</f>
        <v>0</v>
      </c>
      <c r="H6" s="217">
        <f>IF('Input Override'!I10&lt;&gt;"",'Input Override'!I10,'Consolidated Data'!H6)</f>
        <v>0</v>
      </c>
      <c r="I6" s="217">
        <f>IF('Input Override'!J10&lt;&gt;"",'Input Override'!J10,'Consolidated Data'!I6)</f>
        <v>0</v>
      </c>
      <c r="J6" s="217">
        <f>IF('Input Override'!K10&lt;&gt;"",'Input Override'!K10,'Consolidated Data'!J6)</f>
        <v>0</v>
      </c>
      <c r="K6" s="217">
        <f>IF('Input Override'!L10&lt;&gt;"",'Input Override'!L10,'Consolidated Data'!K6)</f>
        <v>0</v>
      </c>
      <c r="L6" s="217">
        <f>IF('Input Override'!M10&lt;&gt;"",'Input Override'!M10,'Consolidated Data'!L6)</f>
        <v>0</v>
      </c>
      <c r="M6" s="217">
        <f>IF('Input Override'!N10&lt;&gt;"",'Input Override'!N10,'Consolidated Data'!M6)</f>
        <v>0</v>
      </c>
      <c r="N6" s="217">
        <f>IF('Input Override'!O10&lt;&gt;"",'Input Override'!O10,'Consolidated Data'!N6)</f>
        <v>0</v>
      </c>
      <c r="O6" s="217">
        <f>IF('Input Override'!P10&lt;&gt;"",'Input Override'!P10,'Consolidated Data'!O6)</f>
        <v>0</v>
      </c>
      <c r="P6" s="217">
        <f>IF('Input Override'!Q10&lt;&gt;"",'Input Override'!Q10,'Consolidated Data'!P6)</f>
        <v>0</v>
      </c>
      <c r="Q6" s="217">
        <f>IF('Input Override'!R10&lt;&gt;"",'Input Override'!R10,'Consolidated Data'!Q6)</f>
        <v>0</v>
      </c>
      <c r="R6" s="217">
        <f>IF('Input Override'!S10&lt;&gt;"",'Input Override'!S10,'Consolidated Data'!R6)</f>
        <v>0</v>
      </c>
      <c r="S6" s="218" t="str">
        <f t="shared" ref="S6:S69" si="0">IFERROR(((ABS(L6)*1000)/ABS(R6)),"-")</f>
        <v>-</v>
      </c>
      <c r="T6" s="218" t="str">
        <f t="shared" ref="T6:T69" si="1">IFERROR(S6*1000,"-")</f>
        <v>-</v>
      </c>
      <c r="U6" s="72" t="str">
        <f>VLOOKUP(B6,'Phase 2 - Net Zero Value'!B6:X37,22,FALSE)</f>
        <v>Fail</v>
      </c>
    </row>
    <row r="7" spans="1:21">
      <c r="A7" s="216" t="s">
        <v>327</v>
      </c>
      <c r="B7" s="169">
        <v>3</v>
      </c>
      <c r="C7" s="170" t="str">
        <f>IF('Input Override'!D11&lt;&gt;"",'Input Override'!D11,'Consolidated Data'!C7)</f>
        <v>ANH</v>
      </c>
      <c r="D7" s="170" t="str">
        <f>IF('Input Override'!E11&lt;&gt;"",'Input Override'!E11,'Consolidated Data'!D7)</f>
        <v>CWW22.3</v>
      </c>
      <c r="E7" s="169" t="str">
        <f>IF('Input Override'!F11&lt;&gt;"",'Input Override'!F11,'Consolidated Data'!E7)</f>
        <v>Great Billing STC gas to grid</v>
      </c>
      <c r="F7" s="169" t="str">
        <f>IF('Input Override'!G11&lt;&gt;"",'Input Override'!G11,'Consolidated Data'!F7)</f>
        <v>Selected</v>
      </c>
      <c r="G7" s="217">
        <f>IF('Input Override'!H11&lt;&gt;"",'Input Override'!H11,'Consolidated Data'!G7)</f>
        <v>0</v>
      </c>
      <c r="H7" s="217">
        <f>IF('Input Override'!I11&lt;&gt;"",'Input Override'!I11,'Consolidated Data'!H7)</f>
        <v>0</v>
      </c>
      <c r="I7" s="217">
        <f>IF('Input Override'!J11&lt;&gt;"",'Input Override'!J11,'Consolidated Data'!I7)</f>
        <v>0</v>
      </c>
      <c r="J7" s="217">
        <f>IF('Input Override'!K11&lt;&gt;"",'Input Override'!K11,'Consolidated Data'!J7)</f>
        <v>0</v>
      </c>
      <c r="K7" s="217">
        <f>IF('Input Override'!L11&lt;&gt;"",'Input Override'!L11,'Consolidated Data'!K7)</f>
        <v>0</v>
      </c>
      <c r="L7" s="217">
        <f>IF('Input Override'!M11&lt;&gt;"",'Input Override'!M11,'Consolidated Data'!L7)</f>
        <v>0</v>
      </c>
      <c r="M7" s="217">
        <f>IF('Input Override'!N11&lt;&gt;"",'Input Override'!N11,'Consolidated Data'!M7)</f>
        <v>0</v>
      </c>
      <c r="N7" s="217">
        <f>IF('Input Override'!O11&lt;&gt;"",'Input Override'!O11,'Consolidated Data'!N7)</f>
        <v>0</v>
      </c>
      <c r="O7" s="217">
        <f>IF('Input Override'!P11&lt;&gt;"",'Input Override'!P11,'Consolidated Data'!O7)</f>
        <v>0</v>
      </c>
      <c r="P7" s="217">
        <f>IF('Input Override'!Q11&lt;&gt;"",'Input Override'!Q11,'Consolidated Data'!P7)</f>
        <v>0</v>
      </c>
      <c r="Q7" s="217">
        <f>IF('Input Override'!R11&lt;&gt;"",'Input Override'!R11,'Consolidated Data'!Q7)</f>
        <v>0</v>
      </c>
      <c r="R7" s="217">
        <f>IF('Input Override'!S11&lt;&gt;"",'Input Override'!S11,'Consolidated Data'!R7)</f>
        <v>0</v>
      </c>
      <c r="S7" s="218" t="str">
        <f t="shared" si="0"/>
        <v>-</v>
      </c>
      <c r="T7" s="218" t="str">
        <f t="shared" si="1"/>
        <v>-</v>
      </c>
      <c r="U7" s="72" t="str">
        <f>VLOOKUP(B7,'Phase 2 - Net Zero Value'!B7:X38,22,FALSE)</f>
        <v>Fail</v>
      </c>
    </row>
    <row r="8" spans="1:21">
      <c r="A8" s="216" t="s">
        <v>327</v>
      </c>
      <c r="B8" s="169">
        <v>4</v>
      </c>
      <c r="C8" s="170" t="str">
        <f>IF('Input Override'!D12&lt;&gt;"",'Input Override'!D12,'Consolidated Data'!C8)</f>
        <v>ANH</v>
      </c>
      <c r="D8" s="170" t="str">
        <f>IF('Input Override'!E12&lt;&gt;"",'Input Override'!E12,'Consolidated Data'!D8)</f>
        <v>CWW22.4</v>
      </c>
      <c r="E8" s="169" t="str">
        <f>IF('Input Override'!F12&lt;&gt;"",'Input Override'!F12,'Consolidated Data'!E8)</f>
        <v>Cotton Valley STC Fugitive emissions CH4</v>
      </c>
      <c r="F8" s="169" t="str">
        <f>IF('Input Override'!G12&lt;&gt;"",'Input Override'!G12,'Consolidated Data'!F8)</f>
        <v>Selected</v>
      </c>
      <c r="G8" s="217">
        <f>IF('Input Override'!H12&lt;&gt;"",'Input Override'!H12,'Consolidated Data'!G8)</f>
        <v>0</v>
      </c>
      <c r="H8" s="217">
        <f>IF('Input Override'!I12&lt;&gt;"",'Input Override'!I12,'Consolidated Data'!H8)</f>
        <v>0</v>
      </c>
      <c r="I8" s="217">
        <f>IF('Input Override'!J12&lt;&gt;"",'Input Override'!J12,'Consolidated Data'!I8)</f>
        <v>0</v>
      </c>
      <c r="J8" s="217">
        <f>IF('Input Override'!K12&lt;&gt;"",'Input Override'!K12,'Consolidated Data'!J8)</f>
        <v>0</v>
      </c>
      <c r="K8" s="217">
        <f>IF('Input Override'!L12&lt;&gt;"",'Input Override'!L12,'Consolidated Data'!K8)</f>
        <v>0</v>
      </c>
      <c r="L8" s="217">
        <f>IF('Input Override'!M12&lt;&gt;"",'Input Override'!M12,'Consolidated Data'!L8)</f>
        <v>0</v>
      </c>
      <c r="M8" s="217">
        <f>IF('Input Override'!N12&lt;&gt;"",'Input Override'!N12,'Consolidated Data'!M8)</f>
        <v>0</v>
      </c>
      <c r="N8" s="217">
        <f>IF('Input Override'!O12&lt;&gt;"",'Input Override'!O12,'Consolidated Data'!N8)</f>
        <v>0</v>
      </c>
      <c r="O8" s="217">
        <f>IF('Input Override'!P12&lt;&gt;"",'Input Override'!P12,'Consolidated Data'!O8)</f>
        <v>0</v>
      </c>
      <c r="P8" s="217">
        <f>IF('Input Override'!Q12&lt;&gt;"",'Input Override'!Q12,'Consolidated Data'!P8)</f>
        <v>0</v>
      </c>
      <c r="Q8" s="217">
        <f>IF('Input Override'!R12&lt;&gt;"",'Input Override'!R12,'Consolidated Data'!Q8)</f>
        <v>0</v>
      </c>
      <c r="R8" s="217">
        <f>IF('Input Override'!S12&lt;&gt;"",'Input Override'!S12,'Consolidated Data'!R8)</f>
        <v>0</v>
      </c>
      <c r="S8" s="218" t="str">
        <f t="shared" si="0"/>
        <v>-</v>
      </c>
      <c r="T8" s="218" t="str">
        <f t="shared" si="1"/>
        <v>-</v>
      </c>
      <c r="U8" s="72" t="str">
        <f>VLOOKUP(B8,'Phase 2 - Net Zero Value'!B8:X39,22,FALSE)</f>
        <v>Fail</v>
      </c>
    </row>
    <row r="9" spans="1:21">
      <c r="A9" s="216" t="s">
        <v>327</v>
      </c>
      <c r="B9" s="169">
        <v>5</v>
      </c>
      <c r="C9" s="170" t="str">
        <f>IF('Input Override'!D13&lt;&gt;"",'Input Override'!D13,'Consolidated Data'!C9)</f>
        <v>ANH</v>
      </c>
      <c r="D9" s="170" t="str">
        <f>IF('Input Override'!E13&lt;&gt;"",'Input Override'!E13,'Consolidated Data'!D9)</f>
        <v>CWW22.5</v>
      </c>
      <c r="E9" s="169" t="str">
        <f>IF('Input Override'!F13&lt;&gt;"",'Input Override'!F13,'Consolidated Data'!E9)</f>
        <v>Whitlingham STC Gas to Grid (AMP8)</v>
      </c>
      <c r="F9" s="169" t="str">
        <f>IF('Input Override'!G13&lt;&gt;"",'Input Override'!G13,'Consolidated Data'!F9)</f>
        <v>Selected</v>
      </c>
      <c r="G9" s="217">
        <f>IF('Input Override'!H13&lt;&gt;"",'Input Override'!H13,'Consolidated Data'!G9)</f>
        <v>0</v>
      </c>
      <c r="H9" s="217">
        <f>IF('Input Override'!I13&lt;&gt;"",'Input Override'!I13,'Consolidated Data'!H9)</f>
        <v>0</v>
      </c>
      <c r="I9" s="217">
        <f>IF('Input Override'!J13&lt;&gt;"",'Input Override'!J13,'Consolidated Data'!I9)</f>
        <v>0</v>
      </c>
      <c r="J9" s="217">
        <f>IF('Input Override'!K13&lt;&gt;"",'Input Override'!K13,'Consolidated Data'!J9)</f>
        <v>0</v>
      </c>
      <c r="K9" s="217">
        <f>IF('Input Override'!L13&lt;&gt;"",'Input Override'!L13,'Consolidated Data'!K9)</f>
        <v>0</v>
      </c>
      <c r="L9" s="217">
        <f>IF('Input Override'!M13&lt;&gt;"",'Input Override'!M13,'Consolidated Data'!L9)</f>
        <v>0</v>
      </c>
      <c r="M9" s="217">
        <f>IF('Input Override'!N13&lt;&gt;"",'Input Override'!N13,'Consolidated Data'!M9)</f>
        <v>0</v>
      </c>
      <c r="N9" s="217">
        <f>IF('Input Override'!O13&lt;&gt;"",'Input Override'!O13,'Consolidated Data'!N9)</f>
        <v>0</v>
      </c>
      <c r="O9" s="217">
        <f>IF('Input Override'!P13&lt;&gt;"",'Input Override'!P13,'Consolidated Data'!O9)</f>
        <v>0</v>
      </c>
      <c r="P9" s="217">
        <f>IF('Input Override'!Q13&lt;&gt;"",'Input Override'!Q13,'Consolidated Data'!P9)</f>
        <v>0</v>
      </c>
      <c r="Q9" s="217">
        <f>IF('Input Override'!R13&lt;&gt;"",'Input Override'!R13,'Consolidated Data'!Q9)</f>
        <v>0</v>
      </c>
      <c r="R9" s="217">
        <f>IF('Input Override'!S13&lt;&gt;"",'Input Override'!S13,'Consolidated Data'!R9)</f>
        <v>0</v>
      </c>
      <c r="S9" s="218" t="str">
        <f t="shared" si="0"/>
        <v>-</v>
      </c>
      <c r="T9" s="218" t="str">
        <f t="shared" si="1"/>
        <v>-</v>
      </c>
      <c r="U9" s="72" t="str">
        <f>VLOOKUP(B9,'Phase 2 - Net Zero Value'!B9:X40,22,FALSE)</f>
        <v>Fail</v>
      </c>
    </row>
    <row r="10" spans="1:21">
      <c r="A10" s="216" t="s">
        <v>327</v>
      </c>
      <c r="B10" s="169">
        <v>6</v>
      </c>
      <c r="C10" s="170" t="str">
        <f>IF('Input Override'!D14&lt;&gt;"",'Input Override'!D14,'Consolidated Data'!C10)</f>
        <v>ANH</v>
      </c>
      <c r="D10" s="170" t="str">
        <f>IF('Input Override'!E14&lt;&gt;"",'Input Override'!E14,'Consolidated Data'!D10)</f>
        <v>CWW22.6</v>
      </c>
      <c r="E10" s="169" t="str">
        <f>IF('Input Override'!F14&lt;&gt;"",'Input Override'!F14,'Consolidated Data'!E10)</f>
        <v>Great Billing STC Fugitive emissions CH4</v>
      </c>
      <c r="F10" s="169" t="str">
        <f>IF('Input Override'!G14&lt;&gt;"",'Input Override'!G14,'Consolidated Data'!F10)</f>
        <v>Selected</v>
      </c>
      <c r="G10" s="217">
        <f>IF('Input Override'!H14&lt;&gt;"",'Input Override'!H14,'Consolidated Data'!G10)</f>
        <v>0</v>
      </c>
      <c r="H10" s="217">
        <f>IF('Input Override'!I14&lt;&gt;"",'Input Override'!I14,'Consolidated Data'!H10)</f>
        <v>0</v>
      </c>
      <c r="I10" s="217">
        <f>IF('Input Override'!J14&lt;&gt;"",'Input Override'!J14,'Consolidated Data'!I10)</f>
        <v>0</v>
      </c>
      <c r="J10" s="217">
        <f>IF('Input Override'!K14&lt;&gt;"",'Input Override'!K14,'Consolidated Data'!J10)</f>
        <v>0</v>
      </c>
      <c r="K10" s="217">
        <f>IF('Input Override'!L14&lt;&gt;"",'Input Override'!L14,'Consolidated Data'!K10)</f>
        <v>0</v>
      </c>
      <c r="L10" s="217">
        <f>IF('Input Override'!M14&lt;&gt;"",'Input Override'!M14,'Consolidated Data'!L10)</f>
        <v>0</v>
      </c>
      <c r="M10" s="217">
        <f>IF('Input Override'!N14&lt;&gt;"",'Input Override'!N14,'Consolidated Data'!M10)</f>
        <v>0</v>
      </c>
      <c r="N10" s="217">
        <f>IF('Input Override'!O14&lt;&gt;"",'Input Override'!O14,'Consolidated Data'!N10)</f>
        <v>0</v>
      </c>
      <c r="O10" s="217">
        <f>IF('Input Override'!P14&lt;&gt;"",'Input Override'!P14,'Consolidated Data'!O10)</f>
        <v>0</v>
      </c>
      <c r="P10" s="217">
        <f>IF('Input Override'!Q14&lt;&gt;"",'Input Override'!Q14,'Consolidated Data'!P10)</f>
        <v>0</v>
      </c>
      <c r="Q10" s="217">
        <f>IF('Input Override'!R14&lt;&gt;"",'Input Override'!R14,'Consolidated Data'!Q10)</f>
        <v>0</v>
      </c>
      <c r="R10" s="217">
        <f>IF('Input Override'!S14&lt;&gt;"",'Input Override'!S14,'Consolidated Data'!R10)</f>
        <v>0</v>
      </c>
      <c r="S10" s="218" t="str">
        <f t="shared" si="0"/>
        <v>-</v>
      </c>
      <c r="T10" s="218" t="str">
        <f t="shared" si="1"/>
        <v>-</v>
      </c>
      <c r="U10" s="72" t="str">
        <f>VLOOKUP(B10,'Phase 2 - Net Zero Value'!B10:X41,22,FALSE)</f>
        <v>Fail</v>
      </c>
    </row>
    <row r="11" spans="1:21">
      <c r="A11" s="216" t="s">
        <v>327</v>
      </c>
      <c r="B11" s="169">
        <v>7</v>
      </c>
      <c r="C11" s="170" t="str">
        <f>IF('Input Override'!D15&lt;&gt;"",'Input Override'!D15,'Consolidated Data'!C11)</f>
        <v>ANH</v>
      </c>
      <c r="D11" s="170" t="str">
        <f>IF('Input Override'!E15&lt;&gt;"",'Input Override'!E15,'Consolidated Data'!D11)</f>
        <v>CWW22.7</v>
      </c>
      <c r="E11" s="169" t="str">
        <f>IF('Input Override'!F15&lt;&gt;"",'Input Override'!F15,'Consolidated Data'!E11)</f>
        <v>Whitlingham STC Fugitive emissions CH4</v>
      </c>
      <c r="F11" s="169" t="str">
        <f>IF('Input Override'!G15&lt;&gt;"",'Input Override'!G15,'Consolidated Data'!F11)</f>
        <v>Selected</v>
      </c>
      <c r="G11" s="217">
        <f>IF('Input Override'!H15&lt;&gt;"",'Input Override'!H15,'Consolidated Data'!G11)</f>
        <v>0</v>
      </c>
      <c r="H11" s="217">
        <f>IF('Input Override'!I15&lt;&gt;"",'Input Override'!I15,'Consolidated Data'!H11)</f>
        <v>0</v>
      </c>
      <c r="I11" s="217">
        <f>IF('Input Override'!J15&lt;&gt;"",'Input Override'!J15,'Consolidated Data'!I11)</f>
        <v>0</v>
      </c>
      <c r="J11" s="217">
        <f>IF('Input Override'!K15&lt;&gt;"",'Input Override'!K15,'Consolidated Data'!J11)</f>
        <v>0</v>
      </c>
      <c r="K11" s="217">
        <f>IF('Input Override'!L15&lt;&gt;"",'Input Override'!L15,'Consolidated Data'!K11)</f>
        <v>0</v>
      </c>
      <c r="L11" s="217">
        <f>IF('Input Override'!M15&lt;&gt;"",'Input Override'!M15,'Consolidated Data'!L11)</f>
        <v>0</v>
      </c>
      <c r="M11" s="217">
        <f>IF('Input Override'!N15&lt;&gt;"",'Input Override'!N15,'Consolidated Data'!M11)</f>
        <v>0</v>
      </c>
      <c r="N11" s="217">
        <f>IF('Input Override'!O15&lt;&gt;"",'Input Override'!O15,'Consolidated Data'!N11)</f>
        <v>0</v>
      </c>
      <c r="O11" s="217">
        <f>IF('Input Override'!P15&lt;&gt;"",'Input Override'!P15,'Consolidated Data'!O11)</f>
        <v>0</v>
      </c>
      <c r="P11" s="217">
        <f>IF('Input Override'!Q15&lt;&gt;"",'Input Override'!Q15,'Consolidated Data'!P11)</f>
        <v>0</v>
      </c>
      <c r="Q11" s="217">
        <f>IF('Input Override'!R15&lt;&gt;"",'Input Override'!R15,'Consolidated Data'!Q11)</f>
        <v>0</v>
      </c>
      <c r="R11" s="217">
        <f>IF('Input Override'!S15&lt;&gt;"",'Input Override'!S15,'Consolidated Data'!R11)</f>
        <v>0</v>
      </c>
      <c r="S11" s="218" t="str">
        <f t="shared" si="0"/>
        <v>-</v>
      </c>
      <c r="T11" s="218" t="str">
        <f t="shared" si="1"/>
        <v>-</v>
      </c>
      <c r="U11" s="72" t="str">
        <f>VLOOKUP(B11,'Phase 2 - Net Zero Value'!B11:X42,22,FALSE)</f>
        <v>Fail</v>
      </c>
    </row>
    <row r="12" spans="1:21">
      <c r="A12" s="216" t="s">
        <v>327</v>
      </c>
      <c r="B12" s="169">
        <v>8</v>
      </c>
      <c r="C12" s="170" t="str">
        <f>IF('Input Override'!D16&lt;&gt;"",'Input Override'!D16,'Consolidated Data'!C12)</f>
        <v>ANH</v>
      </c>
      <c r="D12" s="170" t="str">
        <f>IF('Input Override'!E16&lt;&gt;"",'Input Override'!E16,'Consolidated Data'!D12)</f>
        <v>CWW22.8</v>
      </c>
      <c r="E12" s="169" t="str">
        <f>IF('Input Override'!F16&lt;&gt;"",'Input Override'!F16,'Consolidated Data'!E12)</f>
        <v>Cliff Quay STC Fugitive Emissions CH4</v>
      </c>
      <c r="F12" s="169" t="str">
        <f>IF('Input Override'!G16&lt;&gt;"",'Input Override'!G16,'Consolidated Data'!F12)</f>
        <v>Selected</v>
      </c>
      <c r="G12" s="217">
        <f>IF('Input Override'!H16&lt;&gt;"",'Input Override'!H16,'Consolidated Data'!G12)</f>
        <v>0</v>
      </c>
      <c r="H12" s="217">
        <f>IF('Input Override'!I16&lt;&gt;"",'Input Override'!I16,'Consolidated Data'!H12)</f>
        <v>0</v>
      </c>
      <c r="I12" s="217">
        <f>IF('Input Override'!J16&lt;&gt;"",'Input Override'!J16,'Consolidated Data'!I12)</f>
        <v>0</v>
      </c>
      <c r="J12" s="217">
        <f>IF('Input Override'!K16&lt;&gt;"",'Input Override'!K16,'Consolidated Data'!J12)</f>
        <v>0</v>
      </c>
      <c r="K12" s="217">
        <f>IF('Input Override'!L16&lt;&gt;"",'Input Override'!L16,'Consolidated Data'!K12)</f>
        <v>0</v>
      </c>
      <c r="L12" s="217">
        <f>IF('Input Override'!M16&lt;&gt;"",'Input Override'!M16,'Consolidated Data'!L12)</f>
        <v>0</v>
      </c>
      <c r="M12" s="217">
        <f>IF('Input Override'!N16&lt;&gt;"",'Input Override'!N16,'Consolidated Data'!M12)</f>
        <v>0</v>
      </c>
      <c r="N12" s="217">
        <f>IF('Input Override'!O16&lt;&gt;"",'Input Override'!O16,'Consolidated Data'!N12)</f>
        <v>0</v>
      </c>
      <c r="O12" s="217">
        <f>IF('Input Override'!P16&lt;&gt;"",'Input Override'!P16,'Consolidated Data'!O12)</f>
        <v>0</v>
      </c>
      <c r="P12" s="217">
        <f>IF('Input Override'!Q16&lt;&gt;"",'Input Override'!Q16,'Consolidated Data'!P12)</f>
        <v>0</v>
      </c>
      <c r="Q12" s="217">
        <f>IF('Input Override'!R16&lt;&gt;"",'Input Override'!R16,'Consolidated Data'!Q12)</f>
        <v>0</v>
      </c>
      <c r="R12" s="217">
        <f>IF('Input Override'!S16&lt;&gt;"",'Input Override'!S16,'Consolidated Data'!R12)</f>
        <v>0</v>
      </c>
      <c r="S12" s="218" t="str">
        <f t="shared" si="0"/>
        <v>-</v>
      </c>
      <c r="T12" s="218" t="str">
        <f t="shared" si="1"/>
        <v>-</v>
      </c>
      <c r="U12" s="72" t="str">
        <f>VLOOKUP(B12,'Phase 2 - Net Zero Value'!B12:X43,22,FALSE)</f>
        <v>Fail</v>
      </c>
    </row>
    <row r="13" spans="1:21">
      <c r="A13" s="216" t="s">
        <v>327</v>
      </c>
      <c r="B13" s="169">
        <v>9</v>
      </c>
      <c r="C13" s="170" t="str">
        <f>IF('Input Override'!D17&lt;&gt;"",'Input Override'!D17,'Consolidated Data'!C13)</f>
        <v>ANH</v>
      </c>
      <c r="D13" s="170" t="str">
        <f>IF('Input Override'!E17&lt;&gt;"",'Input Override'!E17,'Consolidated Data'!D13)</f>
        <v>CWW22.9</v>
      </c>
      <c r="E13" s="169" t="str">
        <f>IF('Input Override'!F17&lt;&gt;"",'Input Override'!F17,'Consolidated Data'!E13)</f>
        <v>Pyewipe STC Fugitive emissions CH4</v>
      </c>
      <c r="F13" s="169" t="str">
        <f>IF('Input Override'!G17&lt;&gt;"",'Input Override'!G17,'Consolidated Data'!F13)</f>
        <v>Selected</v>
      </c>
      <c r="G13" s="217">
        <f>IF('Input Override'!H17&lt;&gt;"",'Input Override'!H17,'Consolidated Data'!G13)</f>
        <v>0</v>
      </c>
      <c r="H13" s="217">
        <f>IF('Input Override'!I17&lt;&gt;"",'Input Override'!I17,'Consolidated Data'!H13)</f>
        <v>0</v>
      </c>
      <c r="I13" s="217">
        <f>IF('Input Override'!J17&lt;&gt;"",'Input Override'!J17,'Consolidated Data'!I13)</f>
        <v>0</v>
      </c>
      <c r="J13" s="217">
        <f>IF('Input Override'!K17&lt;&gt;"",'Input Override'!K17,'Consolidated Data'!J13)</f>
        <v>0</v>
      </c>
      <c r="K13" s="217">
        <f>IF('Input Override'!L17&lt;&gt;"",'Input Override'!L17,'Consolidated Data'!K13)</f>
        <v>0</v>
      </c>
      <c r="L13" s="217">
        <f>IF('Input Override'!M17&lt;&gt;"",'Input Override'!M17,'Consolidated Data'!L13)</f>
        <v>0</v>
      </c>
      <c r="M13" s="217">
        <f>IF('Input Override'!N17&lt;&gt;"",'Input Override'!N17,'Consolidated Data'!M13)</f>
        <v>0</v>
      </c>
      <c r="N13" s="217">
        <f>IF('Input Override'!O17&lt;&gt;"",'Input Override'!O17,'Consolidated Data'!N13)</f>
        <v>0</v>
      </c>
      <c r="O13" s="217">
        <f>IF('Input Override'!P17&lt;&gt;"",'Input Override'!P17,'Consolidated Data'!O13)</f>
        <v>0</v>
      </c>
      <c r="P13" s="217">
        <f>IF('Input Override'!Q17&lt;&gt;"",'Input Override'!Q17,'Consolidated Data'!P13)</f>
        <v>0</v>
      </c>
      <c r="Q13" s="217">
        <f>IF('Input Override'!R17&lt;&gt;"",'Input Override'!R17,'Consolidated Data'!Q13)</f>
        <v>0</v>
      </c>
      <c r="R13" s="217">
        <f>IF('Input Override'!S17&lt;&gt;"",'Input Override'!S17,'Consolidated Data'!R13)</f>
        <v>0</v>
      </c>
      <c r="S13" s="218" t="str">
        <f t="shared" si="0"/>
        <v>-</v>
      </c>
      <c r="T13" s="218" t="str">
        <f t="shared" si="1"/>
        <v>-</v>
      </c>
      <c r="U13" s="72" t="str">
        <f>VLOOKUP(B13,'Phase 2 - Net Zero Value'!B13:X44,22,FALSE)</f>
        <v>Fail</v>
      </c>
    </row>
    <row r="14" spans="1:21">
      <c r="A14" s="216" t="s">
        <v>327</v>
      </c>
      <c r="B14" s="169">
        <v>10</v>
      </c>
      <c r="C14" s="170" t="str">
        <f>IF('Input Override'!D18&lt;&gt;"",'Input Override'!D18,'Consolidated Data'!C14)</f>
        <v>ANH</v>
      </c>
      <c r="D14" s="170" t="str">
        <f>IF('Input Override'!E18&lt;&gt;"",'Input Override'!E18,'Consolidated Data'!D14)</f>
        <v>CWW22.10</v>
      </c>
      <c r="E14" s="169" t="str">
        <f>IF('Input Override'!F18&lt;&gt;"",'Input Override'!F18,'Consolidated Data'!E14)</f>
        <v>Colchester STC Fugitive emissions CH4</v>
      </c>
      <c r="F14" s="169" t="str">
        <f>IF('Input Override'!G18&lt;&gt;"",'Input Override'!G18,'Consolidated Data'!F14)</f>
        <v>Selected</v>
      </c>
      <c r="G14" s="217">
        <f>IF('Input Override'!H18&lt;&gt;"",'Input Override'!H18,'Consolidated Data'!G14)</f>
        <v>0</v>
      </c>
      <c r="H14" s="217">
        <f>IF('Input Override'!I18&lt;&gt;"",'Input Override'!I18,'Consolidated Data'!H14)</f>
        <v>0</v>
      </c>
      <c r="I14" s="217">
        <f>IF('Input Override'!J18&lt;&gt;"",'Input Override'!J18,'Consolidated Data'!I14)</f>
        <v>0</v>
      </c>
      <c r="J14" s="217">
        <f>IF('Input Override'!K18&lt;&gt;"",'Input Override'!K18,'Consolidated Data'!J14)</f>
        <v>0</v>
      </c>
      <c r="K14" s="217">
        <f>IF('Input Override'!L18&lt;&gt;"",'Input Override'!L18,'Consolidated Data'!K14)</f>
        <v>0</v>
      </c>
      <c r="L14" s="217">
        <f>IF('Input Override'!M18&lt;&gt;"",'Input Override'!M18,'Consolidated Data'!L14)</f>
        <v>0</v>
      </c>
      <c r="M14" s="217">
        <f>IF('Input Override'!N18&lt;&gt;"",'Input Override'!N18,'Consolidated Data'!M14)</f>
        <v>0</v>
      </c>
      <c r="N14" s="217">
        <f>IF('Input Override'!O18&lt;&gt;"",'Input Override'!O18,'Consolidated Data'!N14)</f>
        <v>0</v>
      </c>
      <c r="O14" s="217">
        <f>IF('Input Override'!P18&lt;&gt;"",'Input Override'!P18,'Consolidated Data'!O14)</f>
        <v>0</v>
      </c>
      <c r="P14" s="217">
        <f>IF('Input Override'!Q18&lt;&gt;"",'Input Override'!Q18,'Consolidated Data'!P14)</f>
        <v>0</v>
      </c>
      <c r="Q14" s="217">
        <f>IF('Input Override'!R18&lt;&gt;"",'Input Override'!R18,'Consolidated Data'!Q14)</f>
        <v>0</v>
      </c>
      <c r="R14" s="217">
        <f>IF('Input Override'!S18&lt;&gt;"",'Input Override'!S18,'Consolidated Data'!R14)</f>
        <v>0</v>
      </c>
      <c r="S14" s="218" t="str">
        <f t="shared" si="0"/>
        <v>-</v>
      </c>
      <c r="T14" s="218" t="str">
        <f t="shared" si="1"/>
        <v>-</v>
      </c>
      <c r="U14" s="72" t="str">
        <f>VLOOKUP(B14,'Phase 2 - Net Zero Value'!B14:X45,22,FALSE)</f>
        <v>Fail</v>
      </c>
    </row>
    <row r="15" spans="1:21">
      <c r="A15" s="216" t="s">
        <v>327</v>
      </c>
      <c r="B15" s="169">
        <v>11</v>
      </c>
      <c r="C15" s="170" t="str">
        <f>IF('Input Override'!D19&lt;&gt;"",'Input Override'!D19,'Consolidated Data'!C15)</f>
        <v>ANH</v>
      </c>
      <c r="D15" s="170" t="str">
        <f>IF('Input Override'!E19&lt;&gt;"",'Input Override'!E19,'Consolidated Data'!D15)</f>
        <v>CWW22.11</v>
      </c>
      <c r="E15" s="169" t="str">
        <f>IF('Input Override'!F19&lt;&gt;"",'Input Override'!F19,'Consolidated Data'!E15)</f>
        <v>Basildon STC Fugitive emissions CH4</v>
      </c>
      <c r="F15" s="169" t="str">
        <f>IF('Input Override'!G19&lt;&gt;"",'Input Override'!G19,'Consolidated Data'!F15)</f>
        <v>Selected</v>
      </c>
      <c r="G15" s="217">
        <f>IF('Input Override'!H19&lt;&gt;"",'Input Override'!H19,'Consolidated Data'!G15)</f>
        <v>0</v>
      </c>
      <c r="H15" s="217">
        <f>IF('Input Override'!I19&lt;&gt;"",'Input Override'!I19,'Consolidated Data'!H15)</f>
        <v>0</v>
      </c>
      <c r="I15" s="217">
        <f>IF('Input Override'!J19&lt;&gt;"",'Input Override'!J19,'Consolidated Data'!I15)</f>
        <v>0</v>
      </c>
      <c r="J15" s="217">
        <f>IF('Input Override'!K19&lt;&gt;"",'Input Override'!K19,'Consolidated Data'!J15)</f>
        <v>0</v>
      </c>
      <c r="K15" s="217">
        <f>IF('Input Override'!L19&lt;&gt;"",'Input Override'!L19,'Consolidated Data'!K15)</f>
        <v>0</v>
      </c>
      <c r="L15" s="217">
        <f>IF('Input Override'!M19&lt;&gt;"",'Input Override'!M19,'Consolidated Data'!L15)</f>
        <v>0</v>
      </c>
      <c r="M15" s="217">
        <f>IF('Input Override'!N19&lt;&gt;"",'Input Override'!N19,'Consolidated Data'!M15)</f>
        <v>0</v>
      </c>
      <c r="N15" s="217">
        <f>IF('Input Override'!O19&lt;&gt;"",'Input Override'!O19,'Consolidated Data'!N15)</f>
        <v>0</v>
      </c>
      <c r="O15" s="217">
        <f>IF('Input Override'!P19&lt;&gt;"",'Input Override'!P19,'Consolidated Data'!O15)</f>
        <v>0</v>
      </c>
      <c r="P15" s="217">
        <f>IF('Input Override'!Q19&lt;&gt;"",'Input Override'!Q19,'Consolidated Data'!P15)</f>
        <v>0</v>
      </c>
      <c r="Q15" s="217">
        <f>IF('Input Override'!R19&lt;&gt;"",'Input Override'!R19,'Consolidated Data'!Q15)</f>
        <v>0</v>
      </c>
      <c r="R15" s="217">
        <f>IF('Input Override'!S19&lt;&gt;"",'Input Override'!S19,'Consolidated Data'!R15)</f>
        <v>0</v>
      </c>
      <c r="S15" s="218" t="str">
        <f t="shared" si="0"/>
        <v>-</v>
      </c>
      <c r="T15" s="218" t="str">
        <f t="shared" si="1"/>
        <v>-</v>
      </c>
      <c r="U15" s="72" t="str">
        <f>VLOOKUP(B15,'Phase 2 - Net Zero Value'!B15:X46,22,FALSE)</f>
        <v>Fail</v>
      </c>
    </row>
    <row r="16" spans="1:21">
      <c r="A16" s="216" t="s">
        <v>327</v>
      </c>
      <c r="B16" s="169">
        <v>12</v>
      </c>
      <c r="C16" s="170" t="str">
        <f>IF('Input Override'!D20&lt;&gt;"",'Input Override'!D20,'Consolidated Data'!C16)</f>
        <v>ANH</v>
      </c>
      <c r="D16" s="170" t="str">
        <f>IF('Input Override'!E20&lt;&gt;"",'Input Override'!E20,'Consolidated Data'!D16)</f>
        <v>CWW22.12</v>
      </c>
      <c r="E16" s="169" t="str">
        <f>IF('Input Override'!F20&lt;&gt;"",'Input Override'!F20,'Consolidated Data'!E16)</f>
        <v>Kings Lynn STC Fugitive emissions CH4</v>
      </c>
      <c r="F16" s="169" t="str">
        <f>IF('Input Override'!G20&lt;&gt;"",'Input Override'!G20,'Consolidated Data'!F16)</f>
        <v>Selected</v>
      </c>
      <c r="G16" s="217">
        <f>IF('Input Override'!H20&lt;&gt;"",'Input Override'!H20,'Consolidated Data'!G16)</f>
        <v>0</v>
      </c>
      <c r="H16" s="217">
        <f>IF('Input Override'!I20&lt;&gt;"",'Input Override'!I20,'Consolidated Data'!H16)</f>
        <v>0</v>
      </c>
      <c r="I16" s="217">
        <f>IF('Input Override'!J20&lt;&gt;"",'Input Override'!J20,'Consolidated Data'!I16)</f>
        <v>0</v>
      </c>
      <c r="J16" s="217">
        <f>IF('Input Override'!K20&lt;&gt;"",'Input Override'!K20,'Consolidated Data'!J16)</f>
        <v>0</v>
      </c>
      <c r="K16" s="217">
        <f>IF('Input Override'!L20&lt;&gt;"",'Input Override'!L20,'Consolidated Data'!K16)</f>
        <v>0</v>
      </c>
      <c r="L16" s="217">
        <f>IF('Input Override'!M20&lt;&gt;"",'Input Override'!M20,'Consolidated Data'!L16)</f>
        <v>0</v>
      </c>
      <c r="M16" s="217">
        <f>IF('Input Override'!N20&lt;&gt;"",'Input Override'!N20,'Consolidated Data'!M16)</f>
        <v>0</v>
      </c>
      <c r="N16" s="217">
        <f>IF('Input Override'!O20&lt;&gt;"",'Input Override'!O20,'Consolidated Data'!N16)</f>
        <v>0</v>
      </c>
      <c r="O16" s="217">
        <f>IF('Input Override'!P20&lt;&gt;"",'Input Override'!P20,'Consolidated Data'!O16)</f>
        <v>0</v>
      </c>
      <c r="P16" s="217">
        <f>IF('Input Override'!Q20&lt;&gt;"",'Input Override'!Q20,'Consolidated Data'!P16)</f>
        <v>0</v>
      </c>
      <c r="Q16" s="217">
        <f>IF('Input Override'!R20&lt;&gt;"",'Input Override'!R20,'Consolidated Data'!Q16)</f>
        <v>0</v>
      </c>
      <c r="R16" s="217">
        <f>IF('Input Override'!S20&lt;&gt;"",'Input Override'!S20,'Consolidated Data'!R16)</f>
        <v>0</v>
      </c>
      <c r="S16" s="218" t="str">
        <f t="shared" si="0"/>
        <v>-</v>
      </c>
      <c r="T16" s="218" t="str">
        <f t="shared" si="1"/>
        <v>-</v>
      </c>
      <c r="U16" s="72" t="str">
        <f>VLOOKUP(B16,'Phase 2 - Net Zero Value'!B16:X47,22,FALSE)</f>
        <v>Fail</v>
      </c>
    </row>
    <row r="17" spans="1:21">
      <c r="A17" s="216" t="s">
        <v>327</v>
      </c>
      <c r="B17" s="169">
        <v>13</v>
      </c>
      <c r="C17" s="170" t="str">
        <f>IF('Input Override'!D21&lt;&gt;"",'Input Override'!D21,'Consolidated Data'!C17)</f>
        <v>ANH</v>
      </c>
      <c r="D17" s="170" t="str">
        <f>IF('Input Override'!E21&lt;&gt;"",'Input Override'!E21,'Consolidated Data'!D17)</f>
        <v>CWW22.13</v>
      </c>
      <c r="E17" s="169" t="str">
        <f>IF('Input Override'!F21&lt;&gt;"",'Input Override'!F21,'Consolidated Data'!E17)</f>
        <v>Cotton Valley WRC Fugitive emissions CH4</v>
      </c>
      <c r="F17" s="169" t="str">
        <f>IF('Input Override'!G21&lt;&gt;"",'Input Override'!G21,'Consolidated Data'!F17)</f>
        <v>Selected</v>
      </c>
      <c r="G17" s="217">
        <f>IF('Input Override'!H21&lt;&gt;"",'Input Override'!H21,'Consolidated Data'!G17)</f>
        <v>0</v>
      </c>
      <c r="H17" s="217">
        <f>IF('Input Override'!I21&lt;&gt;"",'Input Override'!I21,'Consolidated Data'!H17)</f>
        <v>0</v>
      </c>
      <c r="I17" s="217">
        <f>IF('Input Override'!J21&lt;&gt;"",'Input Override'!J21,'Consolidated Data'!I17)</f>
        <v>0</v>
      </c>
      <c r="J17" s="217">
        <f>IF('Input Override'!K21&lt;&gt;"",'Input Override'!K21,'Consolidated Data'!J17)</f>
        <v>0</v>
      </c>
      <c r="K17" s="217">
        <f>IF('Input Override'!L21&lt;&gt;"",'Input Override'!L21,'Consolidated Data'!K17)</f>
        <v>0</v>
      </c>
      <c r="L17" s="217">
        <f>IF('Input Override'!M21&lt;&gt;"",'Input Override'!M21,'Consolidated Data'!L17)</f>
        <v>0</v>
      </c>
      <c r="M17" s="217">
        <f>IF('Input Override'!N21&lt;&gt;"",'Input Override'!N21,'Consolidated Data'!M17)</f>
        <v>0</v>
      </c>
      <c r="N17" s="217">
        <f>IF('Input Override'!O21&lt;&gt;"",'Input Override'!O21,'Consolidated Data'!N17)</f>
        <v>0</v>
      </c>
      <c r="O17" s="217">
        <f>IF('Input Override'!P21&lt;&gt;"",'Input Override'!P21,'Consolidated Data'!O17)</f>
        <v>0</v>
      </c>
      <c r="P17" s="217">
        <f>IF('Input Override'!Q21&lt;&gt;"",'Input Override'!Q21,'Consolidated Data'!P17)</f>
        <v>0</v>
      </c>
      <c r="Q17" s="217">
        <f>IF('Input Override'!R21&lt;&gt;"",'Input Override'!R21,'Consolidated Data'!Q17)</f>
        <v>0</v>
      </c>
      <c r="R17" s="217">
        <f>IF('Input Override'!S21&lt;&gt;"",'Input Override'!S21,'Consolidated Data'!R17)</f>
        <v>0</v>
      </c>
      <c r="S17" s="218" t="str">
        <f t="shared" si="0"/>
        <v>-</v>
      </c>
      <c r="T17" s="218" t="str">
        <f t="shared" si="1"/>
        <v>-</v>
      </c>
      <c r="U17" s="72" t="str">
        <f>VLOOKUP(B17,'Phase 2 - Net Zero Value'!B17:X48,22,FALSE)</f>
        <v>Fail</v>
      </c>
    </row>
    <row r="18" spans="1:21">
      <c r="A18" s="2" t="s">
        <v>325</v>
      </c>
      <c r="B18" s="72">
        <v>14</v>
      </c>
      <c r="C18" s="98" t="str">
        <f>IF('Input Override'!D22&lt;&gt;"",'Input Override'!D22,'Consolidated Data'!C18)</f>
        <v>ANH</v>
      </c>
      <c r="D18" s="98" t="str">
        <f>IF('Input Override'!E22&lt;&gt;"",'Input Override'!E22,'Consolidated Data'!D18)</f>
        <v>CWW22.14</v>
      </c>
      <c r="E18" s="72" t="str">
        <f>IF('Input Override'!F22&lt;&gt;"",'Input Override'!F22,'Consolidated Data'!E18)</f>
        <v>Basildon STC Fugitive emissions N2O</v>
      </c>
      <c r="F18" s="72" t="str">
        <f>IF('Input Override'!G22&lt;&gt;"",'Input Override'!G22,'Consolidated Data'!F18)</f>
        <v>Selected</v>
      </c>
      <c r="G18" s="208">
        <f>IF('Input Override'!H22&lt;&gt;"",'Input Override'!H22,'Consolidated Data'!G18)</f>
        <v>0</v>
      </c>
      <c r="H18" s="208">
        <f>IF('Input Override'!I22&lt;&gt;"",'Input Override'!I22,'Consolidated Data'!H18)</f>
        <v>0</v>
      </c>
      <c r="I18" s="208">
        <f>IF('Input Override'!J22&lt;&gt;"",'Input Override'!J22,'Consolidated Data'!I18)</f>
        <v>0.30472495999999999</v>
      </c>
      <c r="J18" s="208">
        <f>IF('Input Override'!K22&lt;&gt;"",'Input Override'!K22,'Consolidated Data'!J18)</f>
        <v>0.71522651999999998</v>
      </c>
      <c r="K18" s="208">
        <f>IF('Input Override'!L22&lt;&gt;"",'Input Override'!L22,'Consolidated Data'!K18)</f>
        <v>0.53552147999999999</v>
      </c>
      <c r="L18" s="208">
        <f>IF('Input Override'!M22&lt;&gt;"",'Input Override'!M22,'Consolidated Data'!L18)</f>
        <v>1.5554729599999999</v>
      </c>
      <c r="M18" s="208">
        <f>IF('Input Override'!N22&lt;&gt;"",'Input Override'!N22,'Consolidated Data'!M18)</f>
        <v>0</v>
      </c>
      <c r="N18" s="208">
        <f>IF('Input Override'!O22&lt;&gt;"",'Input Override'!O22,'Consolidated Data'!N18)</f>
        <v>0</v>
      </c>
      <c r="O18" s="208">
        <f>IF('Input Override'!P22&lt;&gt;"",'Input Override'!P22,'Consolidated Data'!O18)</f>
        <v>0</v>
      </c>
      <c r="P18" s="208">
        <f>IF('Input Override'!Q22&lt;&gt;"",'Input Override'!Q22,'Consolidated Data'!P18)</f>
        <v>0</v>
      </c>
      <c r="Q18" s="208">
        <f>IF('Input Override'!R22&lt;&gt;"",'Input Override'!R22,'Consolidated Data'!Q18)</f>
        <v>-174</v>
      </c>
      <c r="R18" s="208">
        <f>IF('Input Override'!S22&lt;&gt;"",'Input Override'!S22,'Consolidated Data'!R18)</f>
        <v>-174</v>
      </c>
      <c r="S18" s="209">
        <f t="shared" si="0"/>
        <v>8.9394997701149421</v>
      </c>
      <c r="T18" s="209">
        <f t="shared" si="1"/>
        <v>8939.4997701149423</v>
      </c>
      <c r="U18" s="72" t="str">
        <f>VLOOKUP(B18,'Phase 2 - Net Zero Value'!B18:X49,22,FALSE)</f>
        <v>Pass</v>
      </c>
    </row>
    <row r="19" spans="1:21">
      <c r="A19" s="2" t="s">
        <v>325</v>
      </c>
      <c r="B19" s="72">
        <v>15</v>
      </c>
      <c r="C19" s="98" t="str">
        <f>IF('Input Override'!D23&lt;&gt;"",'Input Override'!D23,'Consolidated Data'!C19)</f>
        <v>ANH</v>
      </c>
      <c r="D19" s="98" t="str">
        <f>IF('Input Override'!E23&lt;&gt;"",'Input Override'!E23,'Consolidated Data'!D19)</f>
        <v>CWW22.15</v>
      </c>
      <c r="E19" s="72" t="str">
        <f>IF('Input Override'!F23&lt;&gt;"",'Input Override'!F23,'Consolidated Data'!E19)</f>
        <v>Colchester STC Fugitive emissions N2O</v>
      </c>
      <c r="F19" s="72" t="str">
        <f>IF('Input Override'!G23&lt;&gt;"",'Input Override'!G23,'Consolidated Data'!F19)</f>
        <v>Selected</v>
      </c>
      <c r="G19" s="208">
        <f>IF('Input Override'!H23&lt;&gt;"",'Input Override'!H23,'Consolidated Data'!G19)</f>
        <v>0.28658003999999998</v>
      </c>
      <c r="H19" s="208">
        <f>IF('Input Override'!I23&lt;&gt;"",'Input Override'!I23,'Consolidated Data'!H19)</f>
        <v>0.57316020000000001</v>
      </c>
      <c r="I19" s="208">
        <f>IF('Input Override'!J23&lt;&gt;"",'Input Override'!J23,'Consolidated Data'!I19)</f>
        <v>0.58069740000000003</v>
      </c>
      <c r="J19" s="208">
        <f>IF('Input Override'!K23&lt;&gt;"",'Input Override'!K23,'Consolidated Data'!J19)</f>
        <v>1.008351E-2</v>
      </c>
      <c r="K19" s="208">
        <f>IF('Input Override'!L23&lt;&gt;"",'Input Override'!L23,'Consolidated Data'!K19)</f>
        <v>2.0608979999999999E-2</v>
      </c>
      <c r="L19" s="208">
        <f>IF('Input Override'!M23&lt;&gt;"",'Input Override'!M23,'Consolidated Data'!L19)</f>
        <v>1.4711301300000001</v>
      </c>
      <c r="M19" s="208">
        <f>IF('Input Override'!N23&lt;&gt;"",'Input Override'!N23,'Consolidated Data'!M19)</f>
        <v>0</v>
      </c>
      <c r="N19" s="208">
        <f>IF('Input Override'!O23&lt;&gt;"",'Input Override'!O23,'Consolidated Data'!N19)</f>
        <v>0</v>
      </c>
      <c r="O19" s="208">
        <f>IF('Input Override'!P23&lt;&gt;"",'Input Override'!P23,'Consolidated Data'!O19)</f>
        <v>-116</v>
      </c>
      <c r="P19" s="208">
        <f>IF('Input Override'!Q23&lt;&gt;"",'Input Override'!Q23,'Consolidated Data'!P19)</f>
        <v>-348</v>
      </c>
      <c r="Q19" s="208">
        <f>IF('Input Override'!R23&lt;&gt;"",'Input Override'!R23,'Consolidated Data'!Q19)</f>
        <v>-580</v>
      </c>
      <c r="R19" s="208">
        <f>IF('Input Override'!S23&lt;&gt;"",'Input Override'!S23,'Consolidated Data'!R19)</f>
        <v>-580</v>
      </c>
      <c r="S19" s="209">
        <f t="shared" si="0"/>
        <v>2.5364312586206901</v>
      </c>
      <c r="T19" s="209">
        <f t="shared" si="1"/>
        <v>2536.4312586206902</v>
      </c>
      <c r="U19" s="72" t="str">
        <f>VLOOKUP(B19,'Phase 2 - Net Zero Value'!B19:X50,22,FALSE)</f>
        <v>Pass</v>
      </c>
    </row>
    <row r="20" spans="1:21">
      <c r="A20" s="2" t="s">
        <v>325</v>
      </c>
      <c r="B20" s="72">
        <v>16</v>
      </c>
      <c r="C20" s="98" t="str">
        <f>IF('Input Override'!D24&lt;&gt;"",'Input Override'!D24,'Consolidated Data'!C20)</f>
        <v>ANH</v>
      </c>
      <c r="D20" s="98" t="str">
        <f>IF('Input Override'!E24&lt;&gt;"",'Input Override'!E24,'Consolidated Data'!D20)</f>
        <v>CWW22.16</v>
      </c>
      <c r="E20" s="72" t="str">
        <f>IF('Input Override'!F24&lt;&gt;"",'Input Override'!F24,'Consolidated Data'!E20)</f>
        <v>Cliff Quay STC Fugitive emissions N2O</v>
      </c>
      <c r="F20" s="72" t="str">
        <f>IF('Input Override'!G24&lt;&gt;"",'Input Override'!G24,'Consolidated Data'!F20)</f>
        <v>Selected</v>
      </c>
      <c r="G20" s="208">
        <f>IF('Input Override'!H24&lt;&gt;"",'Input Override'!H24,'Consolidated Data'!G20)</f>
        <v>0</v>
      </c>
      <c r="H20" s="208">
        <f>IF('Input Override'!I24&lt;&gt;"",'Input Override'!I24,'Consolidated Data'!H20)</f>
        <v>0</v>
      </c>
      <c r="I20" s="208">
        <f>IF('Input Override'!J24&lt;&gt;"",'Input Override'!J24,'Consolidated Data'!I20)</f>
        <v>0.31847303999999999</v>
      </c>
      <c r="J20" s="208">
        <f>IF('Input Override'!K24&lt;&gt;"",'Input Override'!K24,'Consolidated Data'!J20)</f>
        <v>0.63694607999999997</v>
      </c>
      <c r="K20" s="208">
        <f>IF('Input Override'!L24&lt;&gt;"",'Input Override'!L24,'Consolidated Data'!K20)</f>
        <v>0.64461375999999992</v>
      </c>
      <c r="L20" s="208">
        <f>IF('Input Override'!M24&lt;&gt;"",'Input Override'!M24,'Consolidated Data'!L20)</f>
        <v>1.6000328799999999</v>
      </c>
      <c r="M20" s="208">
        <f>IF('Input Override'!N24&lt;&gt;"",'Input Override'!N24,'Consolidated Data'!M20)</f>
        <v>0</v>
      </c>
      <c r="N20" s="208">
        <f>IF('Input Override'!O24&lt;&gt;"",'Input Override'!O24,'Consolidated Data'!N20)</f>
        <v>0</v>
      </c>
      <c r="O20" s="208">
        <f>IF('Input Override'!P24&lt;&gt;"",'Input Override'!P24,'Consolidated Data'!O20)</f>
        <v>0</v>
      </c>
      <c r="P20" s="208">
        <f>IF('Input Override'!Q24&lt;&gt;"",'Input Override'!Q24,'Consolidated Data'!P20)</f>
        <v>0</v>
      </c>
      <c r="Q20" s="208">
        <f>IF('Input Override'!R24&lt;&gt;"",'Input Override'!R24,'Consolidated Data'!Q20)</f>
        <v>-273</v>
      </c>
      <c r="R20" s="208">
        <f>IF('Input Override'!S24&lt;&gt;"",'Input Override'!S24,'Consolidated Data'!R20)</f>
        <v>-273</v>
      </c>
      <c r="S20" s="209">
        <f t="shared" si="0"/>
        <v>5.8609263003662999</v>
      </c>
      <c r="T20" s="209">
        <f t="shared" si="1"/>
        <v>5860.9263003663</v>
      </c>
      <c r="U20" s="72" t="str">
        <f>VLOOKUP(B20,'Phase 2 - Net Zero Value'!B20:X51,22,FALSE)</f>
        <v>Pass</v>
      </c>
    </row>
    <row r="21" spans="1:21">
      <c r="A21" s="2" t="s">
        <v>325</v>
      </c>
      <c r="B21" s="72">
        <v>17</v>
      </c>
      <c r="C21" s="98" t="str">
        <f>IF('Input Override'!D25&lt;&gt;"",'Input Override'!D25,'Consolidated Data'!C21)</f>
        <v>ANH</v>
      </c>
      <c r="D21" s="98" t="str">
        <f>IF('Input Override'!E25&lt;&gt;"",'Input Override'!E25,'Consolidated Data'!D21)</f>
        <v>CWW22.17</v>
      </c>
      <c r="E21" s="72" t="str">
        <f>IF('Input Override'!F25&lt;&gt;"",'Input Override'!F25,'Consolidated Data'!E21)</f>
        <v>Whitlingham STC Fugitive Emissions N2O</v>
      </c>
      <c r="F21" s="72" t="str">
        <f>IF('Input Override'!G25&lt;&gt;"",'Input Override'!G25,'Consolidated Data'!F21)</f>
        <v>Selected</v>
      </c>
      <c r="G21" s="208">
        <f>IF('Input Override'!H25&lt;&gt;"",'Input Override'!H25,'Consolidated Data'!G21)</f>
        <v>0</v>
      </c>
      <c r="H21" s="208">
        <f>IF('Input Override'!I25&lt;&gt;"",'Input Override'!I25,'Consolidated Data'!H21)</f>
        <v>0</v>
      </c>
      <c r="I21" s="208">
        <f>IF('Input Override'!J25&lt;&gt;"",'Input Override'!J25,'Consolidated Data'!I21)</f>
        <v>0.13845743999999999</v>
      </c>
      <c r="J21" s="208">
        <f>IF('Input Override'!K25&lt;&gt;"",'Input Override'!K25,'Consolidated Data'!J21)</f>
        <v>0.27691487999999997</v>
      </c>
      <c r="K21" s="208">
        <f>IF('Input Override'!L25&lt;&gt;"",'Input Override'!L25,'Consolidated Data'!K21)</f>
        <v>0.28578889999999996</v>
      </c>
      <c r="L21" s="208">
        <f>IF('Input Override'!M25&lt;&gt;"",'Input Override'!M25,'Consolidated Data'!L21)</f>
        <v>0.70116121999999992</v>
      </c>
      <c r="M21" s="208">
        <f>IF('Input Override'!N25&lt;&gt;"",'Input Override'!N25,'Consolidated Data'!M21)</f>
        <v>0</v>
      </c>
      <c r="N21" s="208">
        <f>IF('Input Override'!O25&lt;&gt;"",'Input Override'!O25,'Consolidated Data'!N21)</f>
        <v>0</v>
      </c>
      <c r="O21" s="208">
        <f>IF('Input Override'!P25&lt;&gt;"",'Input Override'!P25,'Consolidated Data'!O21)</f>
        <v>0</v>
      </c>
      <c r="P21" s="208">
        <f>IF('Input Override'!Q25&lt;&gt;"",'Input Override'!Q25,'Consolidated Data'!P21)</f>
        <v>0</v>
      </c>
      <c r="Q21" s="208">
        <f>IF('Input Override'!R25&lt;&gt;"",'Input Override'!R25,'Consolidated Data'!Q21)</f>
        <v>-215</v>
      </c>
      <c r="R21" s="208">
        <f>IF('Input Override'!S25&lt;&gt;"",'Input Override'!S25,'Consolidated Data'!R21)</f>
        <v>-215</v>
      </c>
      <c r="S21" s="209">
        <f t="shared" si="0"/>
        <v>3.2612149767441858</v>
      </c>
      <c r="T21" s="209">
        <f t="shared" si="1"/>
        <v>3261.2149767441856</v>
      </c>
      <c r="U21" s="72" t="str">
        <f>VLOOKUP(B21,'Phase 2 - Net Zero Value'!B21:X52,22,FALSE)</f>
        <v>Fail</v>
      </c>
    </row>
    <row r="22" spans="1:21">
      <c r="A22" s="2" t="s">
        <v>325</v>
      </c>
      <c r="B22" s="72">
        <v>18</v>
      </c>
      <c r="C22" s="98" t="str">
        <f>IF('Input Override'!D26&lt;&gt;"",'Input Override'!D26,'Consolidated Data'!C22)</f>
        <v>ANH</v>
      </c>
      <c r="D22" s="98" t="str">
        <f>IF('Input Override'!E26&lt;&gt;"",'Input Override'!E26,'Consolidated Data'!D22)</f>
        <v>CWW22.18</v>
      </c>
      <c r="E22" s="72" t="str">
        <f>IF('Input Override'!F26&lt;&gt;"",'Input Override'!F26,'Consolidated Data'!E22)</f>
        <v>Cotton Valley WRC Fugitive emissions N2O</v>
      </c>
      <c r="F22" s="72" t="str">
        <f>IF('Input Override'!G26&lt;&gt;"",'Input Override'!G26,'Consolidated Data'!F22)</f>
        <v>Selected</v>
      </c>
      <c r="G22" s="208">
        <f>IF('Input Override'!H26&lt;&gt;"",'Input Override'!H26,'Consolidated Data'!G22)</f>
        <v>0.34026575999999997</v>
      </c>
      <c r="H22" s="208">
        <f>IF('Input Override'!I26&lt;&gt;"",'Input Override'!I26,'Consolidated Data'!H22)</f>
        <v>0.68053151999999995</v>
      </c>
      <c r="I22" s="208">
        <f>IF('Input Override'!J26&lt;&gt;"",'Input Override'!J26,'Consolidated Data'!I22)</f>
        <v>0.68053151999999995</v>
      </c>
      <c r="J22" s="208">
        <f>IF('Input Override'!K26&lt;&gt;"",'Input Override'!K26,'Consolidated Data'!J22)</f>
        <v>0</v>
      </c>
      <c r="K22" s="208">
        <f>IF('Input Override'!L26&lt;&gt;"",'Input Override'!L26,'Consolidated Data'!K22)</f>
        <v>0</v>
      </c>
      <c r="L22" s="208">
        <f>IF('Input Override'!M26&lt;&gt;"",'Input Override'!M26,'Consolidated Data'!L22)</f>
        <v>1.7013287999999998</v>
      </c>
      <c r="M22" s="208">
        <f>IF('Input Override'!N26&lt;&gt;"",'Input Override'!N26,'Consolidated Data'!M22)</f>
        <v>0</v>
      </c>
      <c r="N22" s="208">
        <f>IF('Input Override'!O26&lt;&gt;"",'Input Override'!O26,'Consolidated Data'!N22)</f>
        <v>0</v>
      </c>
      <c r="O22" s="208">
        <f>IF('Input Override'!P26&lt;&gt;"",'Input Override'!P26,'Consolidated Data'!O22)</f>
        <v>-35.417000000000002</v>
      </c>
      <c r="P22" s="208">
        <f>IF('Input Override'!Q26&lt;&gt;"",'Input Override'!Q26,'Consolidated Data'!P22)</f>
        <v>-460.41699999999997</v>
      </c>
      <c r="Q22" s="208">
        <f>IF('Input Override'!R26&lt;&gt;"",'Input Override'!R26,'Consolidated Data'!Q22)</f>
        <v>-885.41700000000003</v>
      </c>
      <c r="R22" s="208">
        <f>IF('Input Override'!S26&lt;&gt;"",'Input Override'!S26,'Consolidated Data'!R22)</f>
        <v>-885.41700000000003</v>
      </c>
      <c r="S22" s="209">
        <f t="shared" si="0"/>
        <v>1.9215000389646908</v>
      </c>
      <c r="T22" s="209">
        <f t="shared" si="1"/>
        <v>1921.5000389646907</v>
      </c>
      <c r="U22" s="72" t="str">
        <f>VLOOKUP(B22,'Phase 2 - Net Zero Value'!B22:X53,22,FALSE)</f>
        <v>Pass</v>
      </c>
    </row>
    <row r="23" spans="1:21">
      <c r="A23" s="2" t="s">
        <v>325</v>
      </c>
      <c r="B23" s="72">
        <v>19</v>
      </c>
      <c r="C23" s="98" t="str">
        <f>IF('Input Override'!D27&lt;&gt;"",'Input Override'!D27,'Consolidated Data'!C23)</f>
        <v>ANH</v>
      </c>
      <c r="D23" s="98" t="str">
        <f>IF('Input Override'!E27&lt;&gt;"",'Input Override'!E27,'Consolidated Data'!D23)</f>
        <v>CWW22.19</v>
      </c>
      <c r="E23" s="72" t="str">
        <f>IF('Input Override'!F27&lt;&gt;"",'Input Override'!F27,'Consolidated Data'!E23)</f>
        <v>Great Billing WRC Fugitive Emissions N2O</v>
      </c>
      <c r="F23" s="72" t="str">
        <f>IF('Input Override'!G27&lt;&gt;"",'Input Override'!G27,'Consolidated Data'!F23)</f>
        <v>Selected</v>
      </c>
      <c r="G23" s="208">
        <f>IF('Input Override'!H27&lt;&gt;"",'Input Override'!H27,'Consolidated Data'!G23)</f>
        <v>0</v>
      </c>
      <c r="H23" s="208">
        <f>IF('Input Override'!I27&lt;&gt;"",'Input Override'!I27,'Consolidated Data'!H23)</f>
        <v>0.41338511999999999</v>
      </c>
      <c r="I23" s="208">
        <f>IF('Input Override'!J27&lt;&gt;"",'Input Override'!J27,'Consolidated Data'!I23)</f>
        <v>0.82677012000000005</v>
      </c>
      <c r="J23" s="208">
        <f>IF('Input Override'!K27&lt;&gt;"",'Input Override'!K27,'Consolidated Data'!J23)</f>
        <v>0.82691539999999997</v>
      </c>
      <c r="K23" s="208">
        <f>IF('Input Override'!L27&lt;&gt;"",'Input Override'!L27,'Consolidated Data'!K23)</f>
        <v>2.7399999999999999E-4</v>
      </c>
      <c r="L23" s="208">
        <f>IF('Input Override'!M27&lt;&gt;"",'Input Override'!M27,'Consolidated Data'!L23)</f>
        <v>2.06734464</v>
      </c>
      <c r="M23" s="208">
        <f>IF('Input Override'!N27&lt;&gt;"",'Input Override'!N27,'Consolidated Data'!M23)</f>
        <v>0</v>
      </c>
      <c r="N23" s="208">
        <f>IF('Input Override'!O27&lt;&gt;"",'Input Override'!O27,'Consolidated Data'!N23)</f>
        <v>0</v>
      </c>
      <c r="O23" s="208">
        <f>IF('Input Override'!P27&lt;&gt;"",'Input Override'!P27,'Consolidated Data'!O23)</f>
        <v>0</v>
      </c>
      <c r="P23" s="208">
        <f>IF('Input Override'!Q27&lt;&gt;"",'Input Override'!Q27,'Consolidated Data'!P23)</f>
        <v>-34.65</v>
      </c>
      <c r="Q23" s="208">
        <f>IF('Input Override'!R27&lt;&gt;"",'Input Override'!R27,'Consolidated Data'!Q23)</f>
        <v>-450.45</v>
      </c>
      <c r="R23" s="208">
        <f>IF('Input Override'!S27&lt;&gt;"",'Input Override'!S27,'Consolidated Data'!R23)</f>
        <v>-450.45</v>
      </c>
      <c r="S23" s="209">
        <f t="shared" si="0"/>
        <v>4.5895096903096899</v>
      </c>
      <c r="T23" s="209">
        <f t="shared" si="1"/>
        <v>4589.5096903096901</v>
      </c>
      <c r="U23" s="72" t="str">
        <f>VLOOKUP(B23,'Phase 2 - Net Zero Value'!B23:X54,22,FALSE)</f>
        <v>Pass</v>
      </c>
    </row>
    <row r="24" spans="1:21">
      <c r="A24" s="2" t="s">
        <v>325</v>
      </c>
      <c r="B24" s="72">
        <v>20</v>
      </c>
      <c r="C24" s="98" t="str">
        <f>IF('Input Override'!D28&lt;&gt;"",'Input Override'!D28,'Consolidated Data'!C24)</f>
        <v>ANH</v>
      </c>
      <c r="D24" s="98" t="str">
        <f>IF('Input Override'!E28&lt;&gt;"",'Input Override'!E28,'Consolidated Data'!D24)</f>
        <v>CWW22.20</v>
      </c>
      <c r="E24" s="72" t="str">
        <f>IF('Input Override'!F28&lt;&gt;"",'Input Override'!F28,'Consolidated Data'!E24)</f>
        <v>Basildon WRC Fugitive Emissions N2O</v>
      </c>
      <c r="F24" s="72" t="str">
        <f>IF('Input Override'!G28&lt;&gt;"",'Input Override'!G28,'Consolidated Data'!F24)</f>
        <v>Selected</v>
      </c>
      <c r="G24" s="208">
        <f>IF('Input Override'!H28&lt;&gt;"",'Input Override'!H28,'Consolidated Data'!G24)</f>
        <v>0</v>
      </c>
      <c r="H24" s="208">
        <f>IF('Input Override'!I28&lt;&gt;"",'Input Override'!I28,'Consolidated Data'!H24)</f>
        <v>0.12177851000000001</v>
      </c>
      <c r="I24" s="208">
        <f>IF('Input Override'!J28&lt;&gt;"",'Input Override'!J28,'Consolidated Data'!I24)</f>
        <v>0.49044244999999997</v>
      </c>
      <c r="J24" s="208">
        <f>IF('Input Override'!K28&lt;&gt;"",'Input Override'!K28,'Consolidated Data'!J24)</f>
        <v>0.74134305</v>
      </c>
      <c r="K24" s="208">
        <f>IF('Input Override'!L28&lt;&gt;"",'Input Override'!L28,'Consolidated Data'!K24)</f>
        <v>0.40748807999999997</v>
      </c>
      <c r="L24" s="208">
        <f>IF('Input Override'!M28&lt;&gt;"",'Input Override'!M28,'Consolidated Data'!L24)</f>
        <v>1.76105209</v>
      </c>
      <c r="M24" s="208">
        <f>IF('Input Override'!N28&lt;&gt;"",'Input Override'!N28,'Consolidated Data'!M24)</f>
        <v>0</v>
      </c>
      <c r="N24" s="208">
        <f>IF('Input Override'!O28&lt;&gt;"",'Input Override'!O28,'Consolidated Data'!N24)</f>
        <v>0</v>
      </c>
      <c r="O24" s="208">
        <f>IF('Input Override'!P28&lt;&gt;"",'Input Override'!P28,'Consolidated Data'!O24)</f>
        <v>0</v>
      </c>
      <c r="P24" s="208">
        <f>IF('Input Override'!Q28&lt;&gt;"",'Input Override'!Q28,'Consolidated Data'!P24)</f>
        <v>-42.85</v>
      </c>
      <c r="Q24" s="208">
        <f>IF('Input Override'!R28&lt;&gt;"",'Input Override'!R28,'Consolidated Data'!Q24)</f>
        <v>-214.25</v>
      </c>
      <c r="R24" s="208">
        <f>IF('Input Override'!S28&lt;&gt;"",'Input Override'!S28,'Consolidated Data'!R24)</f>
        <v>-214.25</v>
      </c>
      <c r="S24" s="209">
        <f t="shared" si="0"/>
        <v>8.2196130221703605</v>
      </c>
      <c r="T24" s="209">
        <f t="shared" si="1"/>
        <v>8219.6130221703606</v>
      </c>
      <c r="U24" s="72" t="str">
        <f>VLOOKUP(B24,'Phase 2 - Net Zero Value'!B24:X55,22,FALSE)</f>
        <v>Pass</v>
      </c>
    </row>
    <row r="25" spans="1:21">
      <c r="A25" s="2" t="s">
        <v>325</v>
      </c>
      <c r="B25" s="72">
        <v>21</v>
      </c>
      <c r="C25" s="98" t="str">
        <f>IF('Input Override'!D29&lt;&gt;"",'Input Override'!D29,'Consolidated Data'!C25)</f>
        <v>ANH</v>
      </c>
      <c r="D25" s="98" t="str">
        <f>IF('Input Override'!E29&lt;&gt;"",'Input Override'!E29,'Consolidated Data'!D25)</f>
        <v>CWW22.21</v>
      </c>
      <c r="E25" s="72" t="str">
        <f>IF('Input Override'!F29&lt;&gt;"",'Input Override'!F29,'Consolidated Data'!E25)</f>
        <v>Bedford WRC Fugitive Emissions N2O</v>
      </c>
      <c r="F25" s="72" t="str">
        <f>IF('Input Override'!G29&lt;&gt;"",'Input Override'!G29,'Consolidated Data'!F25)</f>
        <v>Selected</v>
      </c>
      <c r="G25" s="208">
        <f>IF('Input Override'!H29&lt;&gt;"",'Input Override'!H29,'Consolidated Data'!G25)</f>
        <v>0</v>
      </c>
      <c r="H25" s="208">
        <f>IF('Input Override'!I29&lt;&gt;"",'Input Override'!I29,'Consolidated Data'!H25)</f>
        <v>3.7420139999999998E-2</v>
      </c>
      <c r="I25" s="208">
        <f>IF('Input Override'!J29&lt;&gt;"",'Input Override'!J29,'Consolidated Data'!I25)</f>
        <v>0.18710070000000001</v>
      </c>
      <c r="J25" s="208">
        <f>IF('Input Override'!K29&lt;&gt;"",'Input Override'!K29,'Consolidated Data'!J25)</f>
        <v>0.29937503999999998</v>
      </c>
      <c r="K25" s="208">
        <f>IF('Input Override'!L29&lt;&gt;"",'Input Override'!L29,'Consolidated Data'!K25)</f>
        <v>0.22459044</v>
      </c>
      <c r="L25" s="208">
        <f>IF('Input Override'!M29&lt;&gt;"",'Input Override'!M29,'Consolidated Data'!L25)</f>
        <v>0.74848632000000004</v>
      </c>
      <c r="M25" s="208">
        <f>IF('Input Override'!N29&lt;&gt;"",'Input Override'!N29,'Consolidated Data'!M25)</f>
        <v>0</v>
      </c>
      <c r="N25" s="208">
        <f>IF('Input Override'!O29&lt;&gt;"",'Input Override'!O29,'Consolidated Data'!N25)</f>
        <v>0</v>
      </c>
      <c r="O25" s="208">
        <f>IF('Input Override'!P29&lt;&gt;"",'Input Override'!P29,'Consolidated Data'!O25)</f>
        <v>0</v>
      </c>
      <c r="P25" s="208">
        <f>IF('Input Override'!Q29&lt;&gt;"",'Input Override'!Q29,'Consolidated Data'!P25)</f>
        <v>-63.05</v>
      </c>
      <c r="Q25" s="208">
        <f>IF('Input Override'!R29&lt;&gt;"",'Input Override'!R29,'Consolidated Data'!Q25)</f>
        <v>-315.25</v>
      </c>
      <c r="R25" s="208">
        <f>IF('Input Override'!S29&lt;&gt;"",'Input Override'!S29,'Consolidated Data'!R25)</f>
        <v>-315.25</v>
      </c>
      <c r="S25" s="209">
        <f t="shared" si="0"/>
        <v>2.3742627121332278</v>
      </c>
      <c r="T25" s="209">
        <f t="shared" si="1"/>
        <v>2374.262712133228</v>
      </c>
      <c r="U25" s="72" t="str">
        <f>VLOOKUP(B25,'Phase 2 - Net Zero Value'!B25:X56,22,FALSE)</f>
        <v>Pass</v>
      </c>
    </row>
    <row r="26" spans="1:21">
      <c r="A26" s="2" t="s">
        <v>325</v>
      </c>
      <c r="B26" s="72">
        <v>22</v>
      </c>
      <c r="C26" s="98" t="str">
        <f>IF('Input Override'!D30&lt;&gt;"",'Input Override'!D30,'Consolidated Data'!C26)</f>
        <v>ANH</v>
      </c>
      <c r="D26" s="98" t="str">
        <f>IF('Input Override'!E30&lt;&gt;"",'Input Override'!E30,'Consolidated Data'!D26)</f>
        <v>CWW22.22</v>
      </c>
      <c r="E26" s="72" t="str">
        <f>IF('Input Override'!F30&lt;&gt;"",'Input Override'!F30,'Consolidated Data'!E26)</f>
        <v>Kings Lynn WRC Fugitive Emissions N2O</v>
      </c>
      <c r="F26" s="72" t="str">
        <f>IF('Input Override'!G30&lt;&gt;"",'Input Override'!G30,'Consolidated Data'!F26)</f>
        <v>Selected</v>
      </c>
      <c r="G26" s="208">
        <f>IF('Input Override'!H30&lt;&gt;"",'Input Override'!H30,'Consolidated Data'!G26)</f>
        <v>0.19038852000000001</v>
      </c>
      <c r="H26" s="208">
        <f>IF('Input Override'!I30&lt;&gt;"",'Input Override'!I30,'Consolidated Data'!H26)</f>
        <v>0.38077715999999989</v>
      </c>
      <c r="I26" s="208">
        <f>IF('Input Override'!J30&lt;&gt;"",'Input Override'!J30,'Consolidated Data'!I26)</f>
        <v>0.38077715999999989</v>
      </c>
      <c r="J26" s="208">
        <f>IF('Input Override'!K30&lt;&gt;"",'Input Override'!K30,'Consolidated Data'!J26)</f>
        <v>0</v>
      </c>
      <c r="K26" s="208">
        <f>IF('Input Override'!L30&lt;&gt;"",'Input Override'!L30,'Consolidated Data'!K26)</f>
        <v>0</v>
      </c>
      <c r="L26" s="208">
        <f>IF('Input Override'!M30&lt;&gt;"",'Input Override'!M30,'Consolidated Data'!L26)</f>
        <v>0.95194283999999985</v>
      </c>
      <c r="M26" s="208">
        <f>IF('Input Override'!N30&lt;&gt;"",'Input Override'!N30,'Consolidated Data'!M26)</f>
        <v>0</v>
      </c>
      <c r="N26" s="208">
        <f>IF('Input Override'!O30&lt;&gt;"",'Input Override'!O30,'Consolidated Data'!N26)</f>
        <v>0</v>
      </c>
      <c r="O26" s="208">
        <f>IF('Input Override'!P30&lt;&gt;"",'Input Override'!P30,'Consolidated Data'!O26)</f>
        <v>-44.3</v>
      </c>
      <c r="P26" s="208">
        <f>IF('Input Override'!Q30&lt;&gt;"",'Input Override'!Q30,'Consolidated Data'!P26)</f>
        <v>-132.9</v>
      </c>
      <c r="Q26" s="208">
        <f>IF('Input Override'!R30&lt;&gt;"",'Input Override'!R30,'Consolidated Data'!Q26)</f>
        <v>-221.5</v>
      </c>
      <c r="R26" s="208">
        <f>IF('Input Override'!S30&lt;&gt;"",'Input Override'!S30,'Consolidated Data'!R26)</f>
        <v>-221.5</v>
      </c>
      <c r="S26" s="209">
        <f t="shared" si="0"/>
        <v>4.2977103386004503</v>
      </c>
      <c r="T26" s="209">
        <f t="shared" si="1"/>
        <v>4297.7103386004501</v>
      </c>
      <c r="U26" s="72" t="str">
        <f>VLOOKUP(B26,'Phase 2 - Net Zero Value'!B26:X57,22,FALSE)</f>
        <v>Pass</v>
      </c>
    </row>
    <row r="27" spans="1:21">
      <c r="A27" s="2" t="s">
        <v>325</v>
      </c>
      <c r="B27" s="72">
        <v>23</v>
      </c>
      <c r="C27" s="98" t="str">
        <f>IF('Input Override'!D31&lt;&gt;"",'Input Override'!D31,'Consolidated Data'!C27)</f>
        <v>ANH</v>
      </c>
      <c r="D27" s="98" t="str">
        <f>IF('Input Override'!E31&lt;&gt;"",'Input Override'!E31,'Consolidated Data'!D27)</f>
        <v>CWW22.23</v>
      </c>
      <c r="E27" s="72" t="str">
        <f>IF('Input Override'!F31&lt;&gt;"",'Input Override'!F31,'Consolidated Data'!E27)</f>
        <v>Newton Marsh WRC Fugitive Emissions N2O</v>
      </c>
      <c r="F27" s="72" t="str">
        <f>IF('Input Override'!G31&lt;&gt;"",'Input Override'!G31,'Consolidated Data'!F27)</f>
        <v>Selected</v>
      </c>
      <c r="G27" s="208">
        <f>IF('Input Override'!H31&lt;&gt;"",'Input Override'!H31,'Consolidated Data'!G27)</f>
        <v>0</v>
      </c>
      <c r="H27" s="208">
        <f>IF('Input Override'!I31&lt;&gt;"",'Input Override'!I31,'Consolidated Data'!H27)</f>
        <v>0</v>
      </c>
      <c r="I27" s="208">
        <f>IF('Input Override'!J31&lt;&gt;"",'Input Override'!J31,'Consolidated Data'!I27)</f>
        <v>8.9360519999999999E-2</v>
      </c>
      <c r="J27" s="208">
        <f>IF('Input Override'!K31&lt;&gt;"",'Input Override'!K31,'Consolidated Data'!J27)</f>
        <v>0.17872104</v>
      </c>
      <c r="K27" s="208">
        <f>IF('Input Override'!L31&lt;&gt;"",'Input Override'!L31,'Consolidated Data'!K27)</f>
        <v>0.17872104</v>
      </c>
      <c r="L27" s="208">
        <f>IF('Input Override'!M31&lt;&gt;"",'Input Override'!M31,'Consolidated Data'!L27)</f>
        <v>0.44680259999999999</v>
      </c>
      <c r="M27" s="208">
        <f>IF('Input Override'!N31&lt;&gt;"",'Input Override'!N31,'Consolidated Data'!M27)</f>
        <v>0</v>
      </c>
      <c r="N27" s="208">
        <f>IF('Input Override'!O31&lt;&gt;"",'Input Override'!O31,'Consolidated Data'!N27)</f>
        <v>0</v>
      </c>
      <c r="O27" s="208">
        <f>IF('Input Override'!P31&lt;&gt;"",'Input Override'!P31,'Consolidated Data'!O27)</f>
        <v>0</v>
      </c>
      <c r="P27" s="208">
        <f>IF('Input Override'!Q31&lt;&gt;"",'Input Override'!Q31,'Consolidated Data'!P27)</f>
        <v>0</v>
      </c>
      <c r="Q27" s="208">
        <f>IF('Input Override'!R31&lt;&gt;"",'Input Override'!R31,'Consolidated Data'!Q27)</f>
        <v>-72.5</v>
      </c>
      <c r="R27" s="208">
        <f>IF('Input Override'!S31&lt;&gt;"",'Input Override'!S31,'Consolidated Data'!R27)</f>
        <v>-72.5</v>
      </c>
      <c r="S27" s="209">
        <f t="shared" si="0"/>
        <v>6.1627944827586205</v>
      </c>
      <c r="T27" s="209">
        <f t="shared" si="1"/>
        <v>6162.7944827586207</v>
      </c>
      <c r="U27" s="72" t="str">
        <f>VLOOKUP(B27,'Phase 2 - Net Zero Value'!B27:X58,22,FALSE)</f>
        <v>Pass</v>
      </c>
    </row>
    <row r="28" spans="1:21">
      <c r="A28" s="2" t="s">
        <v>325</v>
      </c>
      <c r="B28" s="72">
        <v>24</v>
      </c>
      <c r="C28" s="98" t="str">
        <f>IF('Input Override'!D32&lt;&gt;"",'Input Override'!D32,'Consolidated Data'!C28)</f>
        <v>ANH</v>
      </c>
      <c r="D28" s="98" t="str">
        <f>IF('Input Override'!E32&lt;&gt;"",'Input Override'!E32,'Consolidated Data'!D28)</f>
        <v>CWW22.24</v>
      </c>
      <c r="E28" s="72" t="str">
        <f>IF('Input Override'!F32&lt;&gt;"",'Input Override'!F32,'Consolidated Data'!E28)</f>
        <v>Broadholme WRC Fugitive Emissions N2O</v>
      </c>
      <c r="F28" s="72" t="str">
        <f>IF('Input Override'!G32&lt;&gt;"",'Input Override'!G32,'Consolidated Data'!F28)</f>
        <v>Selected</v>
      </c>
      <c r="G28" s="208">
        <f>IF('Input Override'!H32&lt;&gt;"",'Input Override'!H32,'Consolidated Data'!G28)</f>
        <v>0.16083831000000001</v>
      </c>
      <c r="H28" s="208">
        <f>IF('Input Override'!I32&lt;&gt;"",'Input Override'!I32,'Consolidated Data'!H28)</f>
        <v>0.28267660999999999</v>
      </c>
      <c r="I28" s="208">
        <f>IF('Input Override'!J32&lt;&gt;"",'Input Override'!J32,'Consolidated Data'!I28)</f>
        <v>0.20442318000000001</v>
      </c>
      <c r="J28" s="208">
        <f>IF('Input Override'!K32&lt;&gt;"",'Input Override'!K32,'Consolidated Data'!J28)</f>
        <v>0</v>
      </c>
      <c r="K28" s="208">
        <f>IF('Input Override'!L32&lt;&gt;"",'Input Override'!L32,'Consolidated Data'!K28)</f>
        <v>0</v>
      </c>
      <c r="L28" s="208">
        <f>IF('Input Override'!M32&lt;&gt;"",'Input Override'!M32,'Consolidated Data'!L28)</f>
        <v>0.64793810000000007</v>
      </c>
      <c r="M28" s="208">
        <f>IF('Input Override'!N32&lt;&gt;"",'Input Override'!N32,'Consolidated Data'!M28)</f>
        <v>0</v>
      </c>
      <c r="N28" s="208">
        <f>IF('Input Override'!O32&lt;&gt;"",'Input Override'!O32,'Consolidated Data'!N28)</f>
        <v>0</v>
      </c>
      <c r="O28" s="208">
        <f>IF('Input Override'!P32&lt;&gt;"",'Input Override'!P32,'Consolidated Data'!O28)</f>
        <v>-10.407999999999999</v>
      </c>
      <c r="P28" s="208">
        <f>IF('Input Override'!Q32&lt;&gt;"",'Input Override'!Q32,'Consolidated Data'!P28)</f>
        <v>-135.30799999999999</v>
      </c>
      <c r="Q28" s="208">
        <f>IF('Input Override'!R32&lt;&gt;"",'Input Override'!R32,'Consolidated Data'!Q28)</f>
        <v>-260.20800000000003</v>
      </c>
      <c r="R28" s="208">
        <f>IF('Input Override'!S32&lt;&gt;"",'Input Override'!S32,'Consolidated Data'!R28)</f>
        <v>-260.20800000000003</v>
      </c>
      <c r="S28" s="209">
        <f t="shared" si="0"/>
        <v>2.4900775533419419</v>
      </c>
      <c r="T28" s="209">
        <f t="shared" si="1"/>
        <v>2490.0775533419419</v>
      </c>
      <c r="U28" s="72" t="str">
        <f>VLOOKUP(B28,'Phase 2 - Net Zero Value'!B28:X59,22,FALSE)</f>
        <v>Pass</v>
      </c>
    </row>
    <row r="29" spans="1:21">
      <c r="A29" s="2" t="s">
        <v>325</v>
      </c>
      <c r="B29" s="72">
        <v>25</v>
      </c>
      <c r="C29" s="98" t="str">
        <f>IF('Input Override'!D33&lt;&gt;"",'Input Override'!D33,'Consolidated Data'!C29)</f>
        <v>ANH</v>
      </c>
      <c r="D29" s="98" t="str">
        <f>IF('Input Override'!E33&lt;&gt;"",'Input Override'!E33,'Consolidated Data'!D29)</f>
        <v>CWW22.25</v>
      </c>
      <c r="E29" s="72" t="str">
        <f>IF('Input Override'!F33&lt;&gt;"",'Input Override'!F33,'Consolidated Data'!E29)</f>
        <v>Letchworth WRC Fugitive emissions N2O</v>
      </c>
      <c r="F29" s="72" t="str">
        <f>IF('Input Override'!G33&lt;&gt;"",'Input Override'!G33,'Consolidated Data'!F29)</f>
        <v>Selected</v>
      </c>
      <c r="G29" s="208">
        <f>IF('Input Override'!H33&lt;&gt;"",'Input Override'!H33,'Consolidated Data'!G29)</f>
        <v>0</v>
      </c>
      <c r="H29" s="208">
        <f>IF('Input Override'!I33&lt;&gt;"",'Input Override'!I33,'Consolidated Data'!H29)</f>
        <v>0.88885638</v>
      </c>
      <c r="I29" s="208">
        <f>IF('Input Override'!J33&lt;&gt;"",'Input Override'!J33,'Consolidated Data'!I29)</f>
        <v>2.5194432500000001</v>
      </c>
      <c r="J29" s="208">
        <f>IF('Input Override'!K33&lt;&gt;"",'Input Override'!K33,'Consolidated Data'!J29)</f>
        <v>4.5860207000000006</v>
      </c>
      <c r="K29" s="208">
        <f>IF('Input Override'!L33&lt;&gt;"",'Input Override'!L33,'Consolidated Data'!K29)</f>
        <v>3.3527389800000003</v>
      </c>
      <c r="L29" s="208">
        <f>IF('Input Override'!M33&lt;&gt;"",'Input Override'!M33,'Consolidated Data'!L29)</f>
        <v>11.347059310000001</v>
      </c>
      <c r="M29" s="208">
        <f>IF('Input Override'!N33&lt;&gt;"",'Input Override'!N33,'Consolidated Data'!M29)</f>
        <v>0</v>
      </c>
      <c r="N29" s="208">
        <f>IF('Input Override'!O33&lt;&gt;"",'Input Override'!O33,'Consolidated Data'!N29)</f>
        <v>0</v>
      </c>
      <c r="O29" s="208">
        <f>IF('Input Override'!P33&lt;&gt;"",'Input Override'!P33,'Consolidated Data'!O29)</f>
        <v>0</v>
      </c>
      <c r="P29" s="208">
        <f>IF('Input Override'!Q33&lt;&gt;"",'Input Override'!Q33,'Consolidated Data'!P29)</f>
        <v>0</v>
      </c>
      <c r="Q29" s="208">
        <f>IF('Input Override'!R33&lt;&gt;"",'Input Override'!R33,'Consolidated Data'!Q29)</f>
        <v>-127.6</v>
      </c>
      <c r="R29" s="208">
        <f>IF('Input Override'!S33&lt;&gt;"",'Input Override'!S33,'Consolidated Data'!R29)</f>
        <v>-127.6</v>
      </c>
      <c r="S29" s="209">
        <f t="shared" si="0"/>
        <v>88.926797100313493</v>
      </c>
      <c r="T29" s="209">
        <f t="shared" si="1"/>
        <v>88926.797100313488</v>
      </c>
      <c r="U29" s="72" t="str">
        <f>VLOOKUP(B29,'Phase 2 - Net Zero Value'!B29:X60,22,FALSE)</f>
        <v>Pass</v>
      </c>
    </row>
    <row r="30" spans="1:21">
      <c r="A30" s="2" t="s">
        <v>325</v>
      </c>
      <c r="B30" s="72">
        <v>26</v>
      </c>
      <c r="C30" s="98" t="str">
        <f>IF('Input Override'!D34&lt;&gt;"",'Input Override'!D34,'Consolidated Data'!C30)</f>
        <v>ANH</v>
      </c>
      <c r="D30" s="98" t="str">
        <f>IF('Input Override'!E34&lt;&gt;"",'Input Override'!E34,'Consolidated Data'!D30)</f>
        <v>CWW22.26</v>
      </c>
      <c r="E30" s="72" t="str">
        <f>IF('Input Override'!F34&lt;&gt;"",'Input Override'!F34,'Consolidated Data'!E30)</f>
        <v>Newmarket WRC Fugitive Emissions N2O</v>
      </c>
      <c r="F30" s="72" t="str">
        <f>IF('Input Override'!G34&lt;&gt;"",'Input Override'!G34,'Consolidated Data'!F30)</f>
        <v>Selected</v>
      </c>
      <c r="G30" s="208">
        <f>IF('Input Override'!H34&lt;&gt;"",'Input Override'!H34,'Consolidated Data'!G30)</f>
        <v>0</v>
      </c>
      <c r="H30" s="208">
        <f>IF('Input Override'!I34&lt;&gt;"",'Input Override'!I34,'Consolidated Data'!H30)</f>
        <v>0</v>
      </c>
      <c r="I30" s="208">
        <f>IF('Input Override'!J34&lt;&gt;"",'Input Override'!J34,'Consolidated Data'!I30)</f>
        <v>0.91947551999999999</v>
      </c>
      <c r="J30" s="208">
        <f>IF('Input Override'!K34&lt;&gt;"",'Input Override'!K34,'Consolidated Data'!J30)</f>
        <v>1.8389514</v>
      </c>
      <c r="K30" s="208">
        <f>IF('Input Override'!L34&lt;&gt;"",'Input Override'!L34,'Consolidated Data'!K30)</f>
        <v>1.84977864</v>
      </c>
      <c r="L30" s="208">
        <f>IF('Input Override'!M34&lt;&gt;"",'Input Override'!M34,'Consolidated Data'!L30)</f>
        <v>4.60820556</v>
      </c>
      <c r="M30" s="208">
        <f>IF('Input Override'!N34&lt;&gt;"",'Input Override'!N34,'Consolidated Data'!M30)</f>
        <v>0</v>
      </c>
      <c r="N30" s="208">
        <f>IF('Input Override'!O34&lt;&gt;"",'Input Override'!O34,'Consolidated Data'!N30)</f>
        <v>0</v>
      </c>
      <c r="O30" s="208">
        <f>IF('Input Override'!P34&lt;&gt;"",'Input Override'!P34,'Consolidated Data'!O30)</f>
        <v>0</v>
      </c>
      <c r="P30" s="208">
        <f>IF('Input Override'!Q34&lt;&gt;"",'Input Override'!Q34,'Consolidated Data'!P30)</f>
        <v>0</v>
      </c>
      <c r="Q30" s="208">
        <f>IF('Input Override'!R34&lt;&gt;"",'Input Override'!R34,'Consolidated Data'!Q30)</f>
        <v>-26.5</v>
      </c>
      <c r="R30" s="208">
        <f>IF('Input Override'!S34&lt;&gt;"",'Input Override'!S34,'Consolidated Data'!R30)</f>
        <v>-26.5</v>
      </c>
      <c r="S30" s="209">
        <f t="shared" si="0"/>
        <v>173.89454943396228</v>
      </c>
      <c r="T30" s="209">
        <f t="shared" si="1"/>
        <v>173894.5494339623</v>
      </c>
      <c r="U30" s="72" t="str">
        <f>VLOOKUP(B30,'Phase 2 - Net Zero Value'!B30:X61,22,FALSE)</f>
        <v>Pass</v>
      </c>
    </row>
    <row r="31" spans="1:21">
      <c r="A31" s="2" t="s">
        <v>325</v>
      </c>
      <c r="B31" s="72">
        <v>27</v>
      </c>
      <c r="C31" s="98" t="str">
        <f>IF('Input Override'!D35&lt;&gt;"",'Input Override'!D35,'Consolidated Data'!C31)</f>
        <v>ANH</v>
      </c>
      <c r="D31" s="98" t="str">
        <f>IF('Input Override'!E35&lt;&gt;"",'Input Override'!E35,'Consolidated Data'!D31)</f>
        <v>CWW22.27</v>
      </c>
      <c r="E31" s="72" t="str">
        <f>IF('Input Override'!F35&lt;&gt;"",'Input Override'!F35,'Consolidated Data'!E31)</f>
        <v>Hitchin WRC Fugitive emissions N2O</v>
      </c>
      <c r="F31" s="72" t="str">
        <f>IF('Input Override'!G35&lt;&gt;"",'Input Override'!G35,'Consolidated Data'!F31)</f>
        <v>Selected</v>
      </c>
      <c r="G31" s="208">
        <f>IF('Input Override'!H35&lt;&gt;"",'Input Override'!H35,'Consolidated Data'!G31)</f>
        <v>0</v>
      </c>
      <c r="H31" s="208">
        <f>IF('Input Override'!I35&lt;&gt;"",'Input Override'!I35,'Consolidated Data'!H31)</f>
        <v>5.2293239999999998E-2</v>
      </c>
      <c r="I31" s="208">
        <f>IF('Input Override'!J35&lt;&gt;"",'Input Override'!J35,'Consolidated Data'!I31)</f>
        <v>0.209173</v>
      </c>
      <c r="J31" s="208">
        <f>IF('Input Override'!K35&lt;&gt;"",'Input Override'!K35,'Consolidated Data'!J31)</f>
        <v>0.31375955999999999</v>
      </c>
      <c r="K31" s="208">
        <f>IF('Input Override'!L35&lt;&gt;"",'Input Override'!L35,'Consolidated Data'!K31)</f>
        <v>0.20917304</v>
      </c>
      <c r="L31" s="208">
        <f>IF('Input Override'!M35&lt;&gt;"",'Input Override'!M35,'Consolidated Data'!L31)</f>
        <v>0.78439883999999993</v>
      </c>
      <c r="M31" s="208">
        <f>IF('Input Override'!N35&lt;&gt;"",'Input Override'!N35,'Consolidated Data'!M31)</f>
        <v>0</v>
      </c>
      <c r="N31" s="208">
        <f>IF('Input Override'!O35&lt;&gt;"",'Input Override'!O35,'Consolidated Data'!N31)</f>
        <v>0</v>
      </c>
      <c r="O31" s="208">
        <f>IF('Input Override'!P35&lt;&gt;"",'Input Override'!P35,'Consolidated Data'!O31)</f>
        <v>0</v>
      </c>
      <c r="P31" s="208">
        <f>IF('Input Override'!Q35&lt;&gt;"",'Input Override'!Q35,'Consolidated Data'!P31)</f>
        <v>-12.675000000000001</v>
      </c>
      <c r="Q31" s="208">
        <f>IF('Input Override'!R35&lt;&gt;"",'Input Override'!R35,'Consolidated Data'!Q31)</f>
        <v>-63.375</v>
      </c>
      <c r="R31" s="208">
        <f>IF('Input Override'!S35&lt;&gt;"",'Input Override'!S35,'Consolidated Data'!R31)</f>
        <v>-32.950000000000003</v>
      </c>
      <c r="S31" s="209">
        <f t="shared" si="0"/>
        <v>23.805731107738996</v>
      </c>
      <c r="T31" s="209">
        <f t="shared" si="1"/>
        <v>23805.731107738997</v>
      </c>
      <c r="U31" s="72" t="str">
        <f>VLOOKUP(B31,'Phase 2 - Net Zero Value'!B31:X62,22,FALSE)</f>
        <v>Pass</v>
      </c>
    </row>
    <row r="32" spans="1:21">
      <c r="A32" s="2" t="s">
        <v>325</v>
      </c>
      <c r="B32" s="72">
        <v>28</v>
      </c>
      <c r="C32" s="98" t="str">
        <f>IF('Input Override'!D36&lt;&gt;"",'Input Override'!D36,'Consolidated Data'!C32)</f>
        <v>ANH</v>
      </c>
      <c r="D32" s="98" t="str">
        <f>IF('Input Override'!E36&lt;&gt;"",'Input Override'!E36,'Consolidated Data'!D32)</f>
        <v>CWW22.28</v>
      </c>
      <c r="E32" s="72" t="str">
        <f>IF('Input Override'!F36&lt;&gt;"",'Input Override'!F36,'Consolidated Data'!E32)</f>
        <v>Dunstable WRC Fugitive Emissions N2O</v>
      </c>
      <c r="F32" s="72" t="str">
        <f>IF('Input Override'!G36&lt;&gt;"",'Input Override'!G36,'Consolidated Data'!F32)</f>
        <v>Selected</v>
      </c>
      <c r="G32" s="208">
        <f>IF('Input Override'!H36&lt;&gt;"",'Input Override'!H36,'Consolidated Data'!G32)</f>
        <v>0</v>
      </c>
      <c r="H32" s="208">
        <f>IF('Input Override'!I36&lt;&gt;"",'Input Override'!I36,'Consolidated Data'!H32)</f>
        <v>0.95962169999999991</v>
      </c>
      <c r="I32" s="208">
        <f>IF('Input Override'!J36&lt;&gt;"",'Input Override'!J36,'Consolidated Data'!I32)</f>
        <v>2.7200259999999998</v>
      </c>
      <c r="J32" s="208">
        <f>IF('Input Override'!K36&lt;&gt;"",'Input Override'!K36,'Consolidated Data'!J32)</f>
        <v>4.9511316900000004</v>
      </c>
      <c r="K32" s="208">
        <f>IF('Input Override'!L36&lt;&gt;"",'Input Override'!L36,'Consolidated Data'!K32)</f>
        <v>3.6432040100000003</v>
      </c>
      <c r="L32" s="208">
        <f>IF('Input Override'!M36&lt;&gt;"",'Input Override'!M36,'Consolidated Data'!L32)</f>
        <v>12.273983399999999</v>
      </c>
      <c r="M32" s="208">
        <f>IF('Input Override'!N36&lt;&gt;"",'Input Override'!N36,'Consolidated Data'!M32)</f>
        <v>0</v>
      </c>
      <c r="N32" s="208">
        <f>IF('Input Override'!O36&lt;&gt;"",'Input Override'!O36,'Consolidated Data'!N32)</f>
        <v>0</v>
      </c>
      <c r="O32" s="208">
        <f>IF('Input Override'!P36&lt;&gt;"",'Input Override'!P36,'Consolidated Data'!O32)</f>
        <v>0</v>
      </c>
      <c r="P32" s="208">
        <f>IF('Input Override'!Q36&lt;&gt;"",'Input Override'!Q36,'Consolidated Data'!P32)</f>
        <v>0</v>
      </c>
      <c r="Q32" s="208">
        <f>IF('Input Override'!R36&lt;&gt;"",'Input Override'!R36,'Consolidated Data'!Q32)</f>
        <v>-75.3</v>
      </c>
      <c r="R32" s="208">
        <f>IF('Input Override'!S36&lt;&gt;"",'Input Override'!S36,'Consolidated Data'!R32)</f>
        <v>-75.3</v>
      </c>
      <c r="S32" s="209">
        <f t="shared" si="0"/>
        <v>163.00110756972111</v>
      </c>
      <c r="T32" s="209">
        <f t="shared" si="1"/>
        <v>163001.10756972112</v>
      </c>
      <c r="U32" s="72" t="str">
        <f>VLOOKUP(B32,'Phase 2 - Net Zero Value'!B32:X63,22,FALSE)</f>
        <v>Pass</v>
      </c>
    </row>
    <row r="33" spans="1:21">
      <c r="A33" s="2" t="s">
        <v>325</v>
      </c>
      <c r="B33" s="72">
        <v>29</v>
      </c>
      <c r="C33" s="98" t="str">
        <f>IF('Input Override'!D37&lt;&gt;"",'Input Override'!D37,'Consolidated Data'!C33)</f>
        <v>ANH</v>
      </c>
      <c r="D33" s="98" t="str">
        <f>IF('Input Override'!E37&lt;&gt;"",'Input Override'!E37,'Consolidated Data'!D33)</f>
        <v>CWW22.29</v>
      </c>
      <c r="E33" s="72" t="str">
        <f>IF('Input Override'!F37&lt;&gt;"",'Input Override'!F37,'Consolidated Data'!E33)</f>
        <v>Flitwick WRC Fugitive Emissions N2O</v>
      </c>
      <c r="F33" s="72" t="str">
        <f>IF('Input Override'!G37&lt;&gt;"",'Input Override'!G37,'Consolidated Data'!F33)</f>
        <v>Selected</v>
      </c>
      <c r="G33" s="208">
        <f>IF('Input Override'!H37&lt;&gt;"",'Input Override'!H37,'Consolidated Data'!G33)</f>
        <v>0.52737097999999993</v>
      </c>
      <c r="H33" s="208">
        <f>IF('Input Override'!I37&lt;&gt;"",'Input Override'!I37,'Consolidated Data'!H33)</f>
        <v>1.4681602899999999</v>
      </c>
      <c r="I33" s="208">
        <f>IF('Input Override'!J37&lt;&gt;"",'Input Override'!J37,'Consolidated Data'!I33)</f>
        <v>2.5718806499999998</v>
      </c>
      <c r="J33" s="208">
        <f>IF('Input Override'!K37&lt;&gt;"",'Input Override'!K37,'Consolidated Data'!J33)</f>
        <v>1.75622224</v>
      </c>
      <c r="K33" s="208">
        <f>IF('Input Override'!L37&lt;&gt;"",'Input Override'!L37,'Consolidated Data'!K33)</f>
        <v>9.7275340000000002E-2</v>
      </c>
      <c r="L33" s="208">
        <f>IF('Input Override'!M37&lt;&gt;"",'Input Override'!M37,'Consolidated Data'!L33)</f>
        <v>6.4209094999999996</v>
      </c>
      <c r="M33" s="208">
        <f>IF('Input Override'!N37&lt;&gt;"",'Input Override'!N37,'Consolidated Data'!M33)</f>
        <v>0</v>
      </c>
      <c r="N33" s="208">
        <f>IF('Input Override'!O37&lt;&gt;"",'Input Override'!O37,'Consolidated Data'!N33)</f>
        <v>0</v>
      </c>
      <c r="O33" s="208">
        <f>IF('Input Override'!P37&lt;&gt;"",'Input Override'!P37,'Consolidated Data'!O33)</f>
        <v>-3.532</v>
      </c>
      <c r="P33" s="208">
        <f>IF('Input Override'!Q37&lt;&gt;"",'Input Override'!Q37,'Consolidated Data'!P33)</f>
        <v>-51.213999999999999</v>
      </c>
      <c r="Q33" s="208">
        <f>IF('Input Override'!R37&lt;&gt;"",'Input Override'!R37,'Consolidated Data'!Q33)</f>
        <v>-139.51400000000001</v>
      </c>
      <c r="R33" s="208">
        <f>IF('Input Override'!S37&lt;&gt;"",'Input Override'!S37,'Consolidated Data'!R33)</f>
        <v>-139.51400000000001</v>
      </c>
      <c r="S33" s="209">
        <f t="shared" si="0"/>
        <v>46.023406253135882</v>
      </c>
      <c r="T33" s="209">
        <f t="shared" si="1"/>
        <v>46023.40625313588</v>
      </c>
      <c r="U33" s="72" t="str">
        <f>VLOOKUP(B33,'Phase 2 - Net Zero Value'!B33:X64,22,FALSE)</f>
        <v>Pass</v>
      </c>
    </row>
    <row r="34" spans="1:21">
      <c r="A34" s="216" t="s">
        <v>327</v>
      </c>
      <c r="B34" s="169">
        <v>30</v>
      </c>
      <c r="C34" s="170" t="str">
        <f>IF('Input Override'!D38&lt;&gt;"",'Input Override'!D38,'Consolidated Data'!C34)</f>
        <v>ANH</v>
      </c>
      <c r="D34" s="170" t="str">
        <f>IF('Input Override'!E38&lt;&gt;"",'Input Override'!E38,'Consolidated Data'!D34)</f>
        <v>CWW22.30</v>
      </c>
      <c r="E34" s="169" t="str">
        <f>IF('Input Override'!F38&lt;&gt;"",'Input Override'!F38,'Consolidated Data'!E34)</f>
        <v>Great Billing STC Liquor Ammonia</v>
      </c>
      <c r="F34" s="169" t="str">
        <f>IF('Input Override'!G38&lt;&gt;"",'Input Override'!G38,'Consolidated Data'!F34)</f>
        <v>Selected</v>
      </c>
      <c r="G34" s="217">
        <f>IF('Input Override'!H38&lt;&gt;"",'Input Override'!H38,'Consolidated Data'!G34)</f>
        <v>0</v>
      </c>
      <c r="H34" s="217">
        <f>IF('Input Override'!I38&lt;&gt;"",'Input Override'!I38,'Consolidated Data'!H34)</f>
        <v>0</v>
      </c>
      <c r="I34" s="217">
        <f>IF('Input Override'!J38&lt;&gt;"",'Input Override'!J38,'Consolidated Data'!I34)</f>
        <v>0</v>
      </c>
      <c r="J34" s="217">
        <f>IF('Input Override'!K38&lt;&gt;"",'Input Override'!K38,'Consolidated Data'!J34)</f>
        <v>0</v>
      </c>
      <c r="K34" s="217">
        <f>IF('Input Override'!L38&lt;&gt;"",'Input Override'!L38,'Consolidated Data'!K34)</f>
        <v>0</v>
      </c>
      <c r="L34" s="217">
        <f>IF('Input Override'!M38&lt;&gt;"",'Input Override'!M38,'Consolidated Data'!L34)</f>
        <v>0</v>
      </c>
      <c r="M34" s="217">
        <f>IF('Input Override'!N38&lt;&gt;"",'Input Override'!N38,'Consolidated Data'!M34)</f>
        <v>0</v>
      </c>
      <c r="N34" s="217">
        <f>IF('Input Override'!O38&lt;&gt;"",'Input Override'!O38,'Consolidated Data'!N34)</f>
        <v>0</v>
      </c>
      <c r="O34" s="217">
        <f>IF('Input Override'!P38&lt;&gt;"",'Input Override'!P38,'Consolidated Data'!O34)</f>
        <v>0</v>
      </c>
      <c r="P34" s="217">
        <f>IF('Input Override'!Q38&lt;&gt;"",'Input Override'!Q38,'Consolidated Data'!P34)</f>
        <v>0</v>
      </c>
      <c r="Q34" s="217">
        <f>IF('Input Override'!R38&lt;&gt;"",'Input Override'!R38,'Consolidated Data'!Q34)</f>
        <v>0</v>
      </c>
      <c r="R34" s="217">
        <f>IF('Input Override'!S38&lt;&gt;"",'Input Override'!S38,'Consolidated Data'!R34)</f>
        <v>0</v>
      </c>
      <c r="S34" s="218" t="str">
        <f t="shared" si="0"/>
        <v>-</v>
      </c>
      <c r="T34" s="218" t="str">
        <f t="shared" si="1"/>
        <v>-</v>
      </c>
      <c r="U34" s="72" t="str">
        <f>VLOOKUP(B34,'Phase 2 - Net Zero Value'!B34:X65,22,FALSE)</f>
        <v>Fail</v>
      </c>
    </row>
    <row r="35" spans="1:21">
      <c r="A35" s="216" t="s">
        <v>327</v>
      </c>
      <c r="B35" s="169">
        <v>31</v>
      </c>
      <c r="C35" s="170" t="str">
        <f>IF('Input Override'!D39&lt;&gt;"",'Input Override'!D39,'Consolidated Data'!C35)</f>
        <v>ANH</v>
      </c>
      <c r="D35" s="170" t="str">
        <f>IF('Input Override'!E39&lt;&gt;"",'Input Override'!E39,'Consolidated Data'!D35)</f>
        <v>CWW22.31</v>
      </c>
      <c r="E35" s="169" t="str">
        <f>IF('Input Override'!F39&lt;&gt;"",'Input Override'!F39,'Consolidated Data'!E35)</f>
        <v>Logistics Fleet CO2 emissions 2025-26</v>
      </c>
      <c r="F35" s="169" t="str">
        <f>IF('Input Override'!G39&lt;&gt;"",'Input Override'!G39,'Consolidated Data'!F35)</f>
        <v>Selected</v>
      </c>
      <c r="G35" s="217">
        <f>IF('Input Override'!H39&lt;&gt;"",'Input Override'!H39,'Consolidated Data'!G35)</f>
        <v>0</v>
      </c>
      <c r="H35" s="217">
        <f>IF('Input Override'!I39&lt;&gt;"",'Input Override'!I39,'Consolidated Data'!H35)</f>
        <v>0</v>
      </c>
      <c r="I35" s="217">
        <f>IF('Input Override'!J39&lt;&gt;"",'Input Override'!J39,'Consolidated Data'!I35)</f>
        <v>0</v>
      </c>
      <c r="J35" s="217">
        <f>IF('Input Override'!K39&lt;&gt;"",'Input Override'!K39,'Consolidated Data'!J35)</f>
        <v>0</v>
      </c>
      <c r="K35" s="217">
        <f>IF('Input Override'!L39&lt;&gt;"",'Input Override'!L39,'Consolidated Data'!K35)</f>
        <v>0</v>
      </c>
      <c r="L35" s="217">
        <f>IF('Input Override'!M39&lt;&gt;"",'Input Override'!M39,'Consolidated Data'!L35)</f>
        <v>0</v>
      </c>
      <c r="M35" s="217">
        <f>IF('Input Override'!N39&lt;&gt;"",'Input Override'!N39,'Consolidated Data'!M35)</f>
        <v>0</v>
      </c>
      <c r="N35" s="217">
        <f>IF('Input Override'!O39&lt;&gt;"",'Input Override'!O39,'Consolidated Data'!N35)</f>
        <v>0</v>
      </c>
      <c r="O35" s="217">
        <f>IF('Input Override'!P39&lt;&gt;"",'Input Override'!P39,'Consolidated Data'!O35)</f>
        <v>0</v>
      </c>
      <c r="P35" s="217">
        <f>IF('Input Override'!Q39&lt;&gt;"",'Input Override'!Q39,'Consolidated Data'!P35)</f>
        <v>0</v>
      </c>
      <c r="Q35" s="217">
        <f>IF('Input Override'!R39&lt;&gt;"",'Input Override'!R39,'Consolidated Data'!Q35)</f>
        <v>0</v>
      </c>
      <c r="R35" s="217">
        <f>IF('Input Override'!S39&lt;&gt;"",'Input Override'!S39,'Consolidated Data'!R35)</f>
        <v>0</v>
      </c>
      <c r="S35" s="218" t="str">
        <f t="shared" si="0"/>
        <v>-</v>
      </c>
      <c r="T35" s="218" t="str">
        <f t="shared" si="1"/>
        <v>-</v>
      </c>
      <c r="U35" s="72" t="str">
        <f>VLOOKUP(B35,'Phase 2 - Net Zero Value'!B35:X66,22,FALSE)</f>
        <v>Fail</v>
      </c>
    </row>
    <row r="36" spans="1:21">
      <c r="A36" s="216" t="s">
        <v>327</v>
      </c>
      <c r="B36" s="169">
        <v>32</v>
      </c>
      <c r="C36" s="170" t="str">
        <f>IF('Input Override'!D40&lt;&gt;"",'Input Override'!D40,'Consolidated Data'!C36)</f>
        <v>ANH</v>
      </c>
      <c r="D36" s="170" t="str">
        <f>IF('Input Override'!E40&lt;&gt;"",'Input Override'!E40,'Consolidated Data'!D36)</f>
        <v>CWW22.32</v>
      </c>
      <c r="E36" s="169" t="str">
        <f>IF('Input Override'!F40&lt;&gt;"",'Input Override'!F40,'Consolidated Data'!E36)</f>
        <v>Logistics fleet CO2 emissions 2026-27</v>
      </c>
      <c r="F36" s="169" t="str">
        <f>IF('Input Override'!G40&lt;&gt;"",'Input Override'!G40,'Consolidated Data'!F36)</f>
        <v>Selected</v>
      </c>
      <c r="G36" s="217">
        <f>IF('Input Override'!H40&lt;&gt;"",'Input Override'!H40,'Consolidated Data'!G36)</f>
        <v>0</v>
      </c>
      <c r="H36" s="217">
        <f>IF('Input Override'!I40&lt;&gt;"",'Input Override'!I40,'Consolidated Data'!H36)</f>
        <v>0</v>
      </c>
      <c r="I36" s="217">
        <f>IF('Input Override'!J40&lt;&gt;"",'Input Override'!J40,'Consolidated Data'!I36)</f>
        <v>0</v>
      </c>
      <c r="J36" s="217">
        <f>IF('Input Override'!K40&lt;&gt;"",'Input Override'!K40,'Consolidated Data'!J36)</f>
        <v>0</v>
      </c>
      <c r="K36" s="217">
        <f>IF('Input Override'!L40&lt;&gt;"",'Input Override'!L40,'Consolidated Data'!K36)</f>
        <v>0</v>
      </c>
      <c r="L36" s="217">
        <f>IF('Input Override'!M40&lt;&gt;"",'Input Override'!M40,'Consolidated Data'!L36)</f>
        <v>0</v>
      </c>
      <c r="M36" s="217">
        <f>IF('Input Override'!N40&lt;&gt;"",'Input Override'!N40,'Consolidated Data'!M36)</f>
        <v>0</v>
      </c>
      <c r="N36" s="217">
        <f>IF('Input Override'!O40&lt;&gt;"",'Input Override'!O40,'Consolidated Data'!N36)</f>
        <v>0</v>
      </c>
      <c r="O36" s="217">
        <f>IF('Input Override'!P40&lt;&gt;"",'Input Override'!P40,'Consolidated Data'!O36)</f>
        <v>0</v>
      </c>
      <c r="P36" s="217">
        <f>IF('Input Override'!Q40&lt;&gt;"",'Input Override'!Q40,'Consolidated Data'!P36)</f>
        <v>0</v>
      </c>
      <c r="Q36" s="217">
        <f>IF('Input Override'!R40&lt;&gt;"",'Input Override'!R40,'Consolidated Data'!Q36)</f>
        <v>0</v>
      </c>
      <c r="R36" s="217">
        <f>IF('Input Override'!S40&lt;&gt;"",'Input Override'!S40,'Consolidated Data'!R36)</f>
        <v>0</v>
      </c>
      <c r="S36" s="218" t="str">
        <f t="shared" si="0"/>
        <v>-</v>
      </c>
      <c r="T36" s="218" t="str">
        <f t="shared" si="1"/>
        <v>-</v>
      </c>
      <c r="U36" s="72" t="str">
        <f>VLOOKUP(B36,'Phase 2 - Net Zero Value'!B36:X67,22,FALSE)</f>
        <v>Fail</v>
      </c>
    </row>
    <row r="37" spans="1:21">
      <c r="A37" s="216" t="s">
        <v>327</v>
      </c>
      <c r="B37" s="169">
        <v>33</v>
      </c>
      <c r="C37" s="170" t="str">
        <f>IF('Input Override'!D41&lt;&gt;"",'Input Override'!D41,'Consolidated Data'!C37)</f>
        <v>ANH</v>
      </c>
      <c r="D37" s="170" t="str">
        <f>IF('Input Override'!E41&lt;&gt;"",'Input Override'!E41,'Consolidated Data'!D37)</f>
        <v>CWW22.33</v>
      </c>
      <c r="E37" s="169" t="str">
        <f>IF('Input Override'!F41&lt;&gt;"",'Input Override'!F41,'Consolidated Data'!E37)</f>
        <v>Logistics fleet CO2 emissions 2027-28</v>
      </c>
      <c r="F37" s="169" t="str">
        <f>IF('Input Override'!G41&lt;&gt;"",'Input Override'!G41,'Consolidated Data'!F37)</f>
        <v>Selected</v>
      </c>
      <c r="G37" s="217">
        <f>IF('Input Override'!H41&lt;&gt;"",'Input Override'!H41,'Consolidated Data'!G37)</f>
        <v>0</v>
      </c>
      <c r="H37" s="217">
        <f>IF('Input Override'!I41&lt;&gt;"",'Input Override'!I41,'Consolidated Data'!H37)</f>
        <v>0</v>
      </c>
      <c r="I37" s="217">
        <f>IF('Input Override'!J41&lt;&gt;"",'Input Override'!J41,'Consolidated Data'!I37)</f>
        <v>0</v>
      </c>
      <c r="J37" s="217">
        <f>IF('Input Override'!K41&lt;&gt;"",'Input Override'!K41,'Consolidated Data'!J37)</f>
        <v>0</v>
      </c>
      <c r="K37" s="217">
        <f>IF('Input Override'!L41&lt;&gt;"",'Input Override'!L41,'Consolidated Data'!K37)</f>
        <v>0</v>
      </c>
      <c r="L37" s="217">
        <f>IF('Input Override'!M41&lt;&gt;"",'Input Override'!M41,'Consolidated Data'!L37)</f>
        <v>0</v>
      </c>
      <c r="M37" s="217">
        <f>IF('Input Override'!N41&lt;&gt;"",'Input Override'!N41,'Consolidated Data'!M37)</f>
        <v>0</v>
      </c>
      <c r="N37" s="217">
        <f>IF('Input Override'!O41&lt;&gt;"",'Input Override'!O41,'Consolidated Data'!N37)</f>
        <v>0</v>
      </c>
      <c r="O37" s="217">
        <f>IF('Input Override'!P41&lt;&gt;"",'Input Override'!P41,'Consolidated Data'!O37)</f>
        <v>0</v>
      </c>
      <c r="P37" s="217">
        <f>IF('Input Override'!Q41&lt;&gt;"",'Input Override'!Q41,'Consolidated Data'!P37)</f>
        <v>0</v>
      </c>
      <c r="Q37" s="217">
        <f>IF('Input Override'!R41&lt;&gt;"",'Input Override'!R41,'Consolidated Data'!Q37)</f>
        <v>0</v>
      </c>
      <c r="R37" s="217">
        <f>IF('Input Override'!S41&lt;&gt;"",'Input Override'!S41,'Consolidated Data'!R37)</f>
        <v>0</v>
      </c>
      <c r="S37" s="218" t="str">
        <f t="shared" si="0"/>
        <v>-</v>
      </c>
      <c r="T37" s="218" t="str">
        <f t="shared" si="1"/>
        <v>-</v>
      </c>
      <c r="U37" s="72" t="str">
        <f>VLOOKUP(B37,'Phase 2 - Net Zero Value'!B37:X68,22,FALSE)</f>
        <v>Fail</v>
      </c>
    </row>
    <row r="38" spans="1:21">
      <c r="A38" s="216" t="s">
        <v>327</v>
      </c>
      <c r="B38" s="169">
        <v>34</v>
      </c>
      <c r="C38" s="170" t="str">
        <f>IF('Input Override'!D42&lt;&gt;"",'Input Override'!D42,'Consolidated Data'!C38)</f>
        <v>ANH</v>
      </c>
      <c r="D38" s="170" t="str">
        <f>IF('Input Override'!E42&lt;&gt;"",'Input Override'!E42,'Consolidated Data'!D38)</f>
        <v>CWW22.34</v>
      </c>
      <c r="E38" s="169" t="str">
        <f>IF('Input Override'!F42&lt;&gt;"",'Input Override'!F42,'Consolidated Data'!E38)</f>
        <v>Logistics fleet CO2 emissions 2028-29</v>
      </c>
      <c r="F38" s="169" t="str">
        <f>IF('Input Override'!G42&lt;&gt;"",'Input Override'!G42,'Consolidated Data'!F38)</f>
        <v>Selected</v>
      </c>
      <c r="G38" s="217">
        <f>IF('Input Override'!H42&lt;&gt;"",'Input Override'!H42,'Consolidated Data'!G38)</f>
        <v>0</v>
      </c>
      <c r="H38" s="217">
        <f>IF('Input Override'!I42&lt;&gt;"",'Input Override'!I42,'Consolidated Data'!H38)</f>
        <v>0</v>
      </c>
      <c r="I38" s="217">
        <f>IF('Input Override'!J42&lt;&gt;"",'Input Override'!J42,'Consolidated Data'!I38)</f>
        <v>0</v>
      </c>
      <c r="J38" s="217">
        <f>IF('Input Override'!K42&lt;&gt;"",'Input Override'!K42,'Consolidated Data'!J38)</f>
        <v>0</v>
      </c>
      <c r="K38" s="217">
        <f>IF('Input Override'!L42&lt;&gt;"",'Input Override'!L42,'Consolidated Data'!K38)</f>
        <v>0</v>
      </c>
      <c r="L38" s="217">
        <f>IF('Input Override'!M42&lt;&gt;"",'Input Override'!M42,'Consolidated Data'!L38)</f>
        <v>0</v>
      </c>
      <c r="M38" s="217">
        <f>IF('Input Override'!N42&lt;&gt;"",'Input Override'!N42,'Consolidated Data'!M38)</f>
        <v>0</v>
      </c>
      <c r="N38" s="217">
        <f>IF('Input Override'!O42&lt;&gt;"",'Input Override'!O42,'Consolidated Data'!N38)</f>
        <v>0</v>
      </c>
      <c r="O38" s="217">
        <f>IF('Input Override'!P42&lt;&gt;"",'Input Override'!P42,'Consolidated Data'!O38)</f>
        <v>0</v>
      </c>
      <c r="P38" s="217">
        <f>IF('Input Override'!Q42&lt;&gt;"",'Input Override'!Q42,'Consolidated Data'!P38)</f>
        <v>0</v>
      </c>
      <c r="Q38" s="217">
        <f>IF('Input Override'!R42&lt;&gt;"",'Input Override'!R42,'Consolidated Data'!Q38)</f>
        <v>0</v>
      </c>
      <c r="R38" s="217">
        <f>IF('Input Override'!S42&lt;&gt;"",'Input Override'!S42,'Consolidated Data'!R38)</f>
        <v>0</v>
      </c>
      <c r="S38" s="218" t="str">
        <f t="shared" si="0"/>
        <v>-</v>
      </c>
      <c r="T38" s="218" t="str">
        <f t="shared" si="1"/>
        <v>-</v>
      </c>
      <c r="U38" s="72" t="str">
        <f>VLOOKUP(B38,'Phase 2 - Net Zero Value'!B38:X69,22,FALSE)</f>
        <v>Fail</v>
      </c>
    </row>
    <row r="39" spans="1:21">
      <c r="A39" s="216" t="s">
        <v>327</v>
      </c>
      <c r="B39" s="169">
        <v>35</v>
      </c>
      <c r="C39" s="170" t="str">
        <f>IF('Input Override'!D43&lt;&gt;"",'Input Override'!D43,'Consolidated Data'!C39)</f>
        <v>ANH</v>
      </c>
      <c r="D39" s="170" t="str">
        <f>IF('Input Override'!E43&lt;&gt;"",'Input Override'!E43,'Consolidated Data'!D39)</f>
        <v>CWW22.35</v>
      </c>
      <c r="E39" s="169" t="str">
        <f>IF('Input Override'!F43&lt;&gt;"",'Input Override'!F43,'Consolidated Data'!E39)</f>
        <v>Logistics fleet CO2 emissions 2029-30</v>
      </c>
      <c r="F39" s="169" t="str">
        <f>IF('Input Override'!G43&lt;&gt;"",'Input Override'!G43,'Consolidated Data'!F39)</f>
        <v>Selected</v>
      </c>
      <c r="G39" s="217">
        <f>IF('Input Override'!H43&lt;&gt;"",'Input Override'!H43,'Consolidated Data'!G39)</f>
        <v>0</v>
      </c>
      <c r="H39" s="217">
        <f>IF('Input Override'!I43&lt;&gt;"",'Input Override'!I43,'Consolidated Data'!H39)</f>
        <v>0</v>
      </c>
      <c r="I39" s="217">
        <f>IF('Input Override'!J43&lt;&gt;"",'Input Override'!J43,'Consolidated Data'!I39)</f>
        <v>0</v>
      </c>
      <c r="J39" s="217">
        <f>IF('Input Override'!K43&lt;&gt;"",'Input Override'!K43,'Consolidated Data'!J39)</f>
        <v>0</v>
      </c>
      <c r="K39" s="217">
        <f>IF('Input Override'!L43&lt;&gt;"",'Input Override'!L43,'Consolidated Data'!K39)</f>
        <v>0</v>
      </c>
      <c r="L39" s="217">
        <f>IF('Input Override'!M43&lt;&gt;"",'Input Override'!M43,'Consolidated Data'!L39)</f>
        <v>0</v>
      </c>
      <c r="M39" s="217">
        <f>IF('Input Override'!N43&lt;&gt;"",'Input Override'!N43,'Consolidated Data'!M39)</f>
        <v>0</v>
      </c>
      <c r="N39" s="217">
        <f>IF('Input Override'!O43&lt;&gt;"",'Input Override'!O43,'Consolidated Data'!N39)</f>
        <v>0</v>
      </c>
      <c r="O39" s="217">
        <f>IF('Input Override'!P43&lt;&gt;"",'Input Override'!P43,'Consolidated Data'!O39)</f>
        <v>0</v>
      </c>
      <c r="P39" s="217">
        <f>IF('Input Override'!Q43&lt;&gt;"",'Input Override'!Q43,'Consolidated Data'!P39)</f>
        <v>0</v>
      </c>
      <c r="Q39" s="217">
        <f>IF('Input Override'!R43&lt;&gt;"",'Input Override'!R43,'Consolidated Data'!Q39)</f>
        <v>0</v>
      </c>
      <c r="R39" s="217">
        <f>IF('Input Override'!S43&lt;&gt;"",'Input Override'!S43,'Consolidated Data'!R39)</f>
        <v>0</v>
      </c>
      <c r="S39" s="218" t="str">
        <f t="shared" si="0"/>
        <v>-</v>
      </c>
      <c r="T39" s="218" t="str">
        <f t="shared" si="1"/>
        <v>-</v>
      </c>
      <c r="U39" s="72" t="str">
        <f>VLOOKUP(B39,'Phase 2 - Net Zero Value'!B39:X70,22,FALSE)</f>
        <v>Fail</v>
      </c>
    </row>
    <row r="40" spans="1:21">
      <c r="A40" s="2" t="s">
        <v>325</v>
      </c>
      <c r="B40" s="72">
        <v>36</v>
      </c>
      <c r="C40" s="98" t="str">
        <f>IF('Input Override'!D44&lt;&gt;"",'Input Override'!D44,'Consolidated Data'!C40)</f>
        <v>ANH</v>
      </c>
      <c r="D40" s="98" t="str">
        <f>IF('Input Override'!E44&lt;&gt;"",'Input Override'!E44,'Consolidated Data'!D40)</f>
        <v>CWW22.36</v>
      </c>
      <c r="E40" s="72" t="str">
        <f>IF('Input Override'!F44&lt;&gt;"",'Input Override'!F44,'Consolidated Data'!E40)</f>
        <v>Huntingdon WRC Fugitive Emissions N2O</v>
      </c>
      <c r="F40" s="72" t="str">
        <f>IF('Input Override'!G44&lt;&gt;"",'Input Override'!G44,'Consolidated Data'!F40)</f>
        <v>Selected</v>
      </c>
      <c r="G40" s="208">
        <f>IF('Input Override'!H44&lt;&gt;"",'Input Override'!H44,'Consolidated Data'!G40)</f>
        <v>0</v>
      </c>
      <c r="H40" s="208">
        <f>IF('Input Override'!I44&lt;&gt;"",'Input Override'!I44,'Consolidated Data'!H40)</f>
        <v>0</v>
      </c>
      <c r="I40" s="208">
        <f>IF('Input Override'!J44&lt;&gt;"",'Input Override'!J44,'Consolidated Data'!I40)</f>
        <v>0</v>
      </c>
      <c r="J40" s="208">
        <f>IF('Input Override'!K44&lt;&gt;"",'Input Override'!K44,'Consolidated Data'!J40)</f>
        <v>0.17375640000000001</v>
      </c>
      <c r="K40" s="208">
        <f>IF('Input Override'!L44&lt;&gt;"",'Input Override'!L44,'Consolidated Data'!K40)</f>
        <v>0.35927052000000004</v>
      </c>
      <c r="L40" s="208">
        <f>IF('Input Override'!M44&lt;&gt;"",'Input Override'!M44,'Consolidated Data'!L40)</f>
        <v>0.53302692000000007</v>
      </c>
      <c r="M40" s="208">
        <f>IF('Input Override'!N44&lt;&gt;"",'Input Override'!N44,'Consolidated Data'!M40)</f>
        <v>0</v>
      </c>
      <c r="N40" s="208">
        <f>IF('Input Override'!O44&lt;&gt;"",'Input Override'!O44,'Consolidated Data'!N40)</f>
        <v>0</v>
      </c>
      <c r="O40" s="208">
        <f>IF('Input Override'!P44&lt;&gt;"",'Input Override'!P44,'Consolidated Data'!O40)</f>
        <v>0</v>
      </c>
      <c r="P40" s="208">
        <f>IF('Input Override'!Q44&lt;&gt;"",'Input Override'!Q44,'Consolidated Data'!P40)</f>
        <v>0</v>
      </c>
      <c r="Q40" s="208">
        <f>IF('Input Override'!R44&lt;&gt;"",'Input Override'!R44,'Consolidated Data'!Q40)</f>
        <v>-60.2</v>
      </c>
      <c r="R40" s="208">
        <f>IF('Input Override'!S44&lt;&gt;"",'Input Override'!S44,'Consolidated Data'!R40)</f>
        <v>-60.2</v>
      </c>
      <c r="S40" s="209">
        <f t="shared" si="0"/>
        <v>8.8542677740863791</v>
      </c>
      <c r="T40" s="209">
        <f t="shared" si="1"/>
        <v>8854.2677740863783</v>
      </c>
      <c r="U40" s="72" t="str">
        <f>VLOOKUP(B40,'Phase 2 - Net Zero Value'!B40:X71,22,FALSE)</f>
        <v>Pass</v>
      </c>
    </row>
    <row r="41" spans="1:21">
      <c r="A41" s="216" t="s">
        <v>327</v>
      </c>
      <c r="B41" s="169">
        <v>37</v>
      </c>
      <c r="C41" s="170" t="str">
        <f>IF('Input Override'!D45&lt;&gt;"",'Input Override'!D45,'Consolidated Data'!C41)</f>
        <v>ANH</v>
      </c>
      <c r="D41" s="170" t="str">
        <f>IF('Input Override'!E45&lt;&gt;"",'Input Override'!E45,'Consolidated Data'!D41)</f>
        <v>CWW22.37</v>
      </c>
      <c r="E41" s="169" t="str">
        <f>IF('Input Override'!F45&lt;&gt;"",'Input Override'!F45,'Consolidated Data'!E41)</f>
        <v>AMP8 Small Scale Solar Delivery WR</v>
      </c>
      <c r="F41" s="169" t="str">
        <f>IF('Input Override'!G45&lt;&gt;"",'Input Override'!G45,'Consolidated Data'!F41)</f>
        <v>Feasible</v>
      </c>
      <c r="G41" s="217">
        <f>IF('Input Override'!H45&lt;&gt;"",'Input Override'!H45,'Consolidated Data'!G41)</f>
        <v>0</v>
      </c>
      <c r="H41" s="217">
        <f>IF('Input Override'!I45&lt;&gt;"",'Input Override'!I45,'Consolidated Data'!H41)</f>
        <v>0</v>
      </c>
      <c r="I41" s="217">
        <f>IF('Input Override'!J45&lt;&gt;"",'Input Override'!J45,'Consolidated Data'!I41)</f>
        <v>0</v>
      </c>
      <c r="J41" s="217">
        <f>IF('Input Override'!K45&lt;&gt;"",'Input Override'!K45,'Consolidated Data'!J41)</f>
        <v>0</v>
      </c>
      <c r="K41" s="217">
        <f>IF('Input Override'!L45&lt;&gt;"",'Input Override'!L45,'Consolidated Data'!K41)</f>
        <v>0</v>
      </c>
      <c r="L41" s="217">
        <f>IF('Input Override'!M45&lt;&gt;"",'Input Override'!M45,'Consolidated Data'!L41)</f>
        <v>0</v>
      </c>
      <c r="M41" s="217">
        <f>IF('Input Override'!N45&lt;&gt;"",'Input Override'!N45,'Consolidated Data'!M41)</f>
        <v>0</v>
      </c>
      <c r="N41" s="217">
        <f>IF('Input Override'!O45&lt;&gt;"",'Input Override'!O45,'Consolidated Data'!N41)</f>
        <v>0</v>
      </c>
      <c r="O41" s="217">
        <f>IF('Input Override'!P45&lt;&gt;"",'Input Override'!P45,'Consolidated Data'!O41)</f>
        <v>0</v>
      </c>
      <c r="P41" s="217">
        <f>IF('Input Override'!Q45&lt;&gt;"",'Input Override'!Q45,'Consolidated Data'!P41)</f>
        <v>0</v>
      </c>
      <c r="Q41" s="217">
        <f>IF('Input Override'!R45&lt;&gt;"",'Input Override'!R45,'Consolidated Data'!Q41)</f>
        <v>0</v>
      </c>
      <c r="R41" s="217">
        <f>IF('Input Override'!S45&lt;&gt;"",'Input Override'!S45,'Consolidated Data'!R41)</f>
        <v>0</v>
      </c>
      <c r="S41" s="218" t="str">
        <f t="shared" si="0"/>
        <v>-</v>
      </c>
      <c r="T41" s="218" t="str">
        <f t="shared" si="1"/>
        <v>-</v>
      </c>
      <c r="U41" s="72" t="str">
        <f>VLOOKUP(B41,'Phase 2 - Net Zero Value'!B41:X72,22,FALSE)</f>
        <v>Fail</v>
      </c>
    </row>
    <row r="42" spans="1:21">
      <c r="A42" s="216" t="s">
        <v>327</v>
      </c>
      <c r="B42" s="169">
        <v>38</v>
      </c>
      <c r="C42" s="170" t="str">
        <f>IF('Input Override'!D46&lt;&gt;"",'Input Override'!D46,'Consolidated Data'!C42)</f>
        <v>ANH</v>
      </c>
      <c r="D42" s="170" t="str">
        <f>IF('Input Override'!E46&lt;&gt;"",'Input Override'!E46,'Consolidated Data'!D42)</f>
        <v>CWW22.38</v>
      </c>
      <c r="E42" s="169" t="str">
        <f>IF('Input Override'!F46&lt;&gt;"",'Input Override'!F46,'Consolidated Data'!E42)</f>
        <v>Basildon STC Gas to Grid</v>
      </c>
      <c r="F42" s="169" t="str">
        <f>IF('Input Override'!G46&lt;&gt;"",'Input Override'!G46,'Consolidated Data'!F42)</f>
        <v>Feasible</v>
      </c>
      <c r="G42" s="217">
        <f>IF('Input Override'!H46&lt;&gt;"",'Input Override'!H46,'Consolidated Data'!G42)</f>
        <v>0</v>
      </c>
      <c r="H42" s="217">
        <f>IF('Input Override'!I46&lt;&gt;"",'Input Override'!I46,'Consolidated Data'!H42)</f>
        <v>0</v>
      </c>
      <c r="I42" s="217">
        <f>IF('Input Override'!J46&lt;&gt;"",'Input Override'!J46,'Consolidated Data'!I42)</f>
        <v>0</v>
      </c>
      <c r="J42" s="217">
        <f>IF('Input Override'!K46&lt;&gt;"",'Input Override'!K46,'Consolidated Data'!J42)</f>
        <v>0</v>
      </c>
      <c r="K42" s="217">
        <f>IF('Input Override'!L46&lt;&gt;"",'Input Override'!L46,'Consolidated Data'!K42)</f>
        <v>0</v>
      </c>
      <c r="L42" s="217">
        <f>IF('Input Override'!M46&lt;&gt;"",'Input Override'!M46,'Consolidated Data'!L42)</f>
        <v>0</v>
      </c>
      <c r="M42" s="217">
        <f>IF('Input Override'!N46&lt;&gt;"",'Input Override'!N46,'Consolidated Data'!M42)</f>
        <v>0</v>
      </c>
      <c r="N42" s="217">
        <f>IF('Input Override'!O46&lt;&gt;"",'Input Override'!O46,'Consolidated Data'!N42)</f>
        <v>0</v>
      </c>
      <c r="O42" s="217">
        <f>IF('Input Override'!P46&lt;&gt;"",'Input Override'!P46,'Consolidated Data'!O42)</f>
        <v>0</v>
      </c>
      <c r="P42" s="217">
        <f>IF('Input Override'!Q46&lt;&gt;"",'Input Override'!Q46,'Consolidated Data'!P42)</f>
        <v>0</v>
      </c>
      <c r="Q42" s="217">
        <f>IF('Input Override'!R46&lt;&gt;"",'Input Override'!R46,'Consolidated Data'!Q42)</f>
        <v>0</v>
      </c>
      <c r="R42" s="217">
        <f>IF('Input Override'!S46&lt;&gt;"",'Input Override'!S46,'Consolidated Data'!R42)</f>
        <v>0</v>
      </c>
      <c r="S42" s="218" t="str">
        <f t="shared" si="0"/>
        <v>-</v>
      </c>
      <c r="T42" s="218" t="str">
        <f t="shared" si="1"/>
        <v>-</v>
      </c>
      <c r="U42" s="72" t="str">
        <f>VLOOKUP(B42,'Phase 2 - Net Zero Value'!B42:X73,22,FALSE)</f>
        <v>Fail</v>
      </c>
    </row>
    <row r="43" spans="1:21">
      <c r="A43" s="216" t="s">
        <v>327</v>
      </c>
      <c r="B43" s="169">
        <v>39</v>
      </c>
      <c r="C43" s="170" t="str">
        <f>IF('Input Override'!D47&lt;&gt;"",'Input Override'!D47,'Consolidated Data'!C43)</f>
        <v>ANH</v>
      </c>
      <c r="D43" s="170" t="str">
        <f>IF('Input Override'!E47&lt;&gt;"",'Input Override'!E47,'Consolidated Data'!D43)</f>
        <v>CWW22.39</v>
      </c>
      <c r="E43" s="169" t="str">
        <f>IF('Input Override'!F47&lt;&gt;"",'Input Override'!F47,'Consolidated Data'!E43)</f>
        <v>Colchester STC Gas to Grid</v>
      </c>
      <c r="F43" s="169" t="str">
        <f>IF('Input Override'!G47&lt;&gt;"",'Input Override'!G47,'Consolidated Data'!F43)</f>
        <v>Feasible</v>
      </c>
      <c r="G43" s="217">
        <f>IF('Input Override'!H47&lt;&gt;"",'Input Override'!H47,'Consolidated Data'!G43)</f>
        <v>0</v>
      </c>
      <c r="H43" s="217">
        <f>IF('Input Override'!I47&lt;&gt;"",'Input Override'!I47,'Consolidated Data'!H43)</f>
        <v>0</v>
      </c>
      <c r="I43" s="217">
        <f>IF('Input Override'!J47&lt;&gt;"",'Input Override'!J47,'Consolidated Data'!I43)</f>
        <v>0</v>
      </c>
      <c r="J43" s="217">
        <f>IF('Input Override'!K47&lt;&gt;"",'Input Override'!K47,'Consolidated Data'!J43)</f>
        <v>0</v>
      </c>
      <c r="K43" s="217">
        <f>IF('Input Override'!L47&lt;&gt;"",'Input Override'!L47,'Consolidated Data'!K43)</f>
        <v>0</v>
      </c>
      <c r="L43" s="217">
        <f>IF('Input Override'!M47&lt;&gt;"",'Input Override'!M47,'Consolidated Data'!L43)</f>
        <v>0</v>
      </c>
      <c r="M43" s="217">
        <f>IF('Input Override'!N47&lt;&gt;"",'Input Override'!N47,'Consolidated Data'!M43)</f>
        <v>0</v>
      </c>
      <c r="N43" s="217">
        <f>IF('Input Override'!O47&lt;&gt;"",'Input Override'!O47,'Consolidated Data'!N43)</f>
        <v>0</v>
      </c>
      <c r="O43" s="217">
        <f>IF('Input Override'!P47&lt;&gt;"",'Input Override'!P47,'Consolidated Data'!O43)</f>
        <v>0</v>
      </c>
      <c r="P43" s="217">
        <f>IF('Input Override'!Q47&lt;&gt;"",'Input Override'!Q47,'Consolidated Data'!P43)</f>
        <v>0</v>
      </c>
      <c r="Q43" s="217">
        <f>IF('Input Override'!R47&lt;&gt;"",'Input Override'!R47,'Consolidated Data'!Q43)</f>
        <v>0</v>
      </c>
      <c r="R43" s="217">
        <f>IF('Input Override'!S47&lt;&gt;"",'Input Override'!S47,'Consolidated Data'!R43)</f>
        <v>0</v>
      </c>
      <c r="S43" s="218" t="str">
        <f t="shared" si="0"/>
        <v>-</v>
      </c>
      <c r="T43" s="218" t="str">
        <f t="shared" si="1"/>
        <v>-</v>
      </c>
      <c r="U43" s="72" t="str">
        <f>VLOOKUP(B43,'Phase 2 - Net Zero Value'!B43:X74,22,FALSE)</f>
        <v>Fail</v>
      </c>
    </row>
    <row r="44" spans="1:21">
      <c r="A44" s="216" t="s">
        <v>327</v>
      </c>
      <c r="B44" s="169">
        <v>40</v>
      </c>
      <c r="C44" s="170" t="str">
        <f>IF('Input Override'!D48&lt;&gt;"",'Input Override'!D48,'Consolidated Data'!C44)</f>
        <v>ANH</v>
      </c>
      <c r="D44" s="170" t="str">
        <f>IF('Input Override'!E48&lt;&gt;"",'Input Override'!E48,'Consolidated Data'!D44)</f>
        <v>CWW22.40</v>
      </c>
      <c r="E44" s="169" t="str">
        <f>IF('Input Override'!F48&lt;&gt;"",'Input Override'!F48,'Consolidated Data'!E44)</f>
        <v>Ipswich Cliff Quay STC Gas to Grid</v>
      </c>
      <c r="F44" s="169" t="str">
        <f>IF('Input Override'!G48&lt;&gt;"",'Input Override'!G48,'Consolidated Data'!F44)</f>
        <v>Feasible</v>
      </c>
      <c r="G44" s="217">
        <f>IF('Input Override'!H48&lt;&gt;"",'Input Override'!H48,'Consolidated Data'!G44)</f>
        <v>0</v>
      </c>
      <c r="H44" s="217">
        <f>IF('Input Override'!I48&lt;&gt;"",'Input Override'!I48,'Consolidated Data'!H44)</f>
        <v>0</v>
      </c>
      <c r="I44" s="217">
        <f>IF('Input Override'!J48&lt;&gt;"",'Input Override'!J48,'Consolidated Data'!I44)</f>
        <v>0</v>
      </c>
      <c r="J44" s="217">
        <f>IF('Input Override'!K48&lt;&gt;"",'Input Override'!K48,'Consolidated Data'!J44)</f>
        <v>0</v>
      </c>
      <c r="K44" s="217">
        <f>IF('Input Override'!L48&lt;&gt;"",'Input Override'!L48,'Consolidated Data'!K44)</f>
        <v>0</v>
      </c>
      <c r="L44" s="217">
        <f>IF('Input Override'!M48&lt;&gt;"",'Input Override'!M48,'Consolidated Data'!L44)</f>
        <v>0</v>
      </c>
      <c r="M44" s="217">
        <f>IF('Input Override'!N48&lt;&gt;"",'Input Override'!N48,'Consolidated Data'!M44)</f>
        <v>0</v>
      </c>
      <c r="N44" s="217">
        <f>IF('Input Override'!O48&lt;&gt;"",'Input Override'!O48,'Consolidated Data'!N44)</f>
        <v>0</v>
      </c>
      <c r="O44" s="217">
        <f>IF('Input Override'!P48&lt;&gt;"",'Input Override'!P48,'Consolidated Data'!O44)</f>
        <v>0</v>
      </c>
      <c r="P44" s="217">
        <f>IF('Input Override'!Q48&lt;&gt;"",'Input Override'!Q48,'Consolidated Data'!P44)</f>
        <v>0</v>
      </c>
      <c r="Q44" s="217">
        <f>IF('Input Override'!R48&lt;&gt;"",'Input Override'!R48,'Consolidated Data'!Q44)</f>
        <v>0</v>
      </c>
      <c r="R44" s="217">
        <f>IF('Input Override'!S48&lt;&gt;"",'Input Override'!S48,'Consolidated Data'!R44)</f>
        <v>0</v>
      </c>
      <c r="S44" s="218" t="str">
        <f t="shared" si="0"/>
        <v>-</v>
      </c>
      <c r="T44" s="218" t="str">
        <f t="shared" si="1"/>
        <v>-</v>
      </c>
      <c r="U44" s="72" t="str">
        <f>VLOOKUP(B44,'Phase 2 - Net Zero Value'!B44:X75,22,FALSE)</f>
        <v>Fail</v>
      </c>
    </row>
    <row r="45" spans="1:21">
      <c r="A45" s="216" t="s">
        <v>327</v>
      </c>
      <c r="B45" s="169">
        <v>41</v>
      </c>
      <c r="C45" s="170" t="str">
        <f>IF('Input Override'!D49&lt;&gt;"",'Input Override'!D49,'Consolidated Data'!C45)</f>
        <v>ANH</v>
      </c>
      <c r="D45" s="170" t="str">
        <f>IF('Input Override'!E49&lt;&gt;"",'Input Override'!E49,'Consolidated Data'!D45)</f>
        <v>CWW22.41</v>
      </c>
      <c r="E45" s="169" t="str">
        <f>IF('Input Override'!F49&lt;&gt;"",'Input Override'!F49,'Consolidated Data'!E45)</f>
        <v>Pyewipe STC Gas to Grid</v>
      </c>
      <c r="F45" s="169" t="str">
        <f>IF('Input Override'!G49&lt;&gt;"",'Input Override'!G49,'Consolidated Data'!F45)</f>
        <v>Feasible</v>
      </c>
      <c r="G45" s="217">
        <f>IF('Input Override'!H49&lt;&gt;"",'Input Override'!H49,'Consolidated Data'!G45)</f>
        <v>0</v>
      </c>
      <c r="H45" s="217">
        <f>IF('Input Override'!I49&lt;&gt;"",'Input Override'!I49,'Consolidated Data'!H45)</f>
        <v>0</v>
      </c>
      <c r="I45" s="217">
        <f>IF('Input Override'!J49&lt;&gt;"",'Input Override'!J49,'Consolidated Data'!I45)</f>
        <v>0</v>
      </c>
      <c r="J45" s="217">
        <f>IF('Input Override'!K49&lt;&gt;"",'Input Override'!K49,'Consolidated Data'!J45)</f>
        <v>0</v>
      </c>
      <c r="K45" s="217">
        <f>IF('Input Override'!L49&lt;&gt;"",'Input Override'!L49,'Consolidated Data'!K45)</f>
        <v>0</v>
      </c>
      <c r="L45" s="217">
        <f>IF('Input Override'!M49&lt;&gt;"",'Input Override'!M49,'Consolidated Data'!L45)</f>
        <v>0</v>
      </c>
      <c r="M45" s="217">
        <f>IF('Input Override'!N49&lt;&gt;"",'Input Override'!N49,'Consolidated Data'!M45)</f>
        <v>0</v>
      </c>
      <c r="N45" s="217">
        <f>IF('Input Override'!O49&lt;&gt;"",'Input Override'!O49,'Consolidated Data'!N45)</f>
        <v>0</v>
      </c>
      <c r="O45" s="217">
        <f>IF('Input Override'!P49&lt;&gt;"",'Input Override'!P49,'Consolidated Data'!O45)</f>
        <v>0</v>
      </c>
      <c r="P45" s="217">
        <f>IF('Input Override'!Q49&lt;&gt;"",'Input Override'!Q49,'Consolidated Data'!P45)</f>
        <v>0</v>
      </c>
      <c r="Q45" s="217">
        <f>IF('Input Override'!R49&lt;&gt;"",'Input Override'!R49,'Consolidated Data'!Q45)</f>
        <v>0</v>
      </c>
      <c r="R45" s="217">
        <f>IF('Input Override'!S49&lt;&gt;"",'Input Override'!S49,'Consolidated Data'!R45)</f>
        <v>0</v>
      </c>
      <c r="S45" s="218" t="str">
        <f t="shared" si="0"/>
        <v>-</v>
      </c>
      <c r="T45" s="218" t="str">
        <f t="shared" si="1"/>
        <v>-</v>
      </c>
      <c r="U45" s="72" t="str">
        <f>VLOOKUP(B45,'Phase 2 - Net Zero Value'!B45:X76,22,FALSE)</f>
        <v>Fail</v>
      </c>
    </row>
    <row r="46" spans="1:21">
      <c r="A46" s="216" t="s">
        <v>327</v>
      </c>
      <c r="B46" s="169">
        <v>42</v>
      </c>
      <c r="C46" s="170" t="str">
        <f>IF('Input Override'!D50&lt;&gt;"",'Input Override'!D50,'Consolidated Data'!C46)</f>
        <v>ANH</v>
      </c>
      <c r="D46" s="170" t="str">
        <f>IF('Input Override'!E50&lt;&gt;"",'Input Override'!E50,'Consolidated Data'!D46)</f>
        <v>CWW22.42</v>
      </c>
      <c r="E46" s="169" t="str">
        <f>IF('Input Override'!F50&lt;&gt;"",'Input Override'!F50,'Consolidated Data'!E46)</f>
        <v>Kings Lynn STC gas to grid</v>
      </c>
      <c r="F46" s="169" t="str">
        <f>IF('Input Override'!G50&lt;&gt;"",'Input Override'!G50,'Consolidated Data'!F46)</f>
        <v>Feasible</v>
      </c>
      <c r="G46" s="217">
        <f>IF('Input Override'!H50&lt;&gt;"",'Input Override'!H50,'Consolidated Data'!G46)</f>
        <v>0</v>
      </c>
      <c r="H46" s="217">
        <f>IF('Input Override'!I50&lt;&gt;"",'Input Override'!I50,'Consolidated Data'!H46)</f>
        <v>0</v>
      </c>
      <c r="I46" s="217">
        <f>IF('Input Override'!J50&lt;&gt;"",'Input Override'!J50,'Consolidated Data'!I46)</f>
        <v>0</v>
      </c>
      <c r="J46" s="217">
        <f>IF('Input Override'!K50&lt;&gt;"",'Input Override'!K50,'Consolidated Data'!J46)</f>
        <v>0</v>
      </c>
      <c r="K46" s="217">
        <f>IF('Input Override'!L50&lt;&gt;"",'Input Override'!L50,'Consolidated Data'!K46)</f>
        <v>0</v>
      </c>
      <c r="L46" s="217">
        <f>IF('Input Override'!M50&lt;&gt;"",'Input Override'!M50,'Consolidated Data'!L46)</f>
        <v>0</v>
      </c>
      <c r="M46" s="217">
        <f>IF('Input Override'!N50&lt;&gt;"",'Input Override'!N50,'Consolidated Data'!M46)</f>
        <v>0</v>
      </c>
      <c r="N46" s="217">
        <f>IF('Input Override'!O50&lt;&gt;"",'Input Override'!O50,'Consolidated Data'!N46)</f>
        <v>0</v>
      </c>
      <c r="O46" s="217">
        <f>IF('Input Override'!P50&lt;&gt;"",'Input Override'!P50,'Consolidated Data'!O46)</f>
        <v>0</v>
      </c>
      <c r="P46" s="217">
        <f>IF('Input Override'!Q50&lt;&gt;"",'Input Override'!Q50,'Consolidated Data'!P46)</f>
        <v>0</v>
      </c>
      <c r="Q46" s="217">
        <f>IF('Input Override'!R50&lt;&gt;"",'Input Override'!R50,'Consolidated Data'!Q46)</f>
        <v>0</v>
      </c>
      <c r="R46" s="217">
        <f>IF('Input Override'!S50&lt;&gt;"",'Input Override'!S50,'Consolidated Data'!R46)</f>
        <v>0</v>
      </c>
      <c r="S46" s="218" t="str">
        <f t="shared" si="0"/>
        <v>-</v>
      </c>
      <c r="T46" s="218" t="str">
        <f t="shared" si="1"/>
        <v>-</v>
      </c>
      <c r="U46" s="72" t="str">
        <f>VLOOKUP(B46,'Phase 2 - Net Zero Value'!B46:X77,22,FALSE)</f>
        <v>Fail</v>
      </c>
    </row>
    <row r="47" spans="1:21">
      <c r="A47" s="216" t="s">
        <v>327</v>
      </c>
      <c r="B47" s="169">
        <v>43</v>
      </c>
      <c r="C47" s="170" t="str">
        <f>IF('Input Override'!D51&lt;&gt;"",'Input Override'!D51,'Consolidated Data'!C47)</f>
        <v>ANH</v>
      </c>
      <c r="D47" s="170" t="str">
        <f>IF('Input Override'!E51&lt;&gt;"",'Input Override'!E51,'Consolidated Data'!D47)</f>
        <v>CWW22.43</v>
      </c>
      <c r="E47" s="169" t="str">
        <f>IF('Input Override'!F51&lt;&gt;"",'Input Override'!F51,'Consolidated Data'!E47)</f>
        <v>Whitlingham WRC Fugitive Emissions N2O</v>
      </c>
      <c r="F47" s="169" t="str">
        <f>IF('Input Override'!G51&lt;&gt;"",'Input Override'!G51,'Consolidated Data'!F47)</f>
        <v>Feasible</v>
      </c>
      <c r="G47" s="217">
        <f>IF('Input Override'!H51&lt;&gt;"",'Input Override'!H51,'Consolidated Data'!G47)</f>
        <v>0</v>
      </c>
      <c r="H47" s="217">
        <f>IF('Input Override'!I51&lt;&gt;"",'Input Override'!I51,'Consolidated Data'!H47)</f>
        <v>0</v>
      </c>
      <c r="I47" s="217">
        <f>IF('Input Override'!J51&lt;&gt;"",'Input Override'!J51,'Consolidated Data'!I47)</f>
        <v>0</v>
      </c>
      <c r="J47" s="217">
        <f>IF('Input Override'!K51&lt;&gt;"",'Input Override'!K51,'Consolidated Data'!J47)</f>
        <v>0</v>
      </c>
      <c r="K47" s="217">
        <f>IF('Input Override'!L51&lt;&gt;"",'Input Override'!L51,'Consolidated Data'!K47)</f>
        <v>0</v>
      </c>
      <c r="L47" s="217">
        <f>IF('Input Override'!M51&lt;&gt;"",'Input Override'!M51,'Consolidated Data'!L47)</f>
        <v>0</v>
      </c>
      <c r="M47" s="217">
        <f>IF('Input Override'!N51&lt;&gt;"",'Input Override'!N51,'Consolidated Data'!M47)</f>
        <v>0</v>
      </c>
      <c r="N47" s="217">
        <f>IF('Input Override'!O51&lt;&gt;"",'Input Override'!O51,'Consolidated Data'!N47)</f>
        <v>0</v>
      </c>
      <c r="O47" s="217">
        <f>IF('Input Override'!P51&lt;&gt;"",'Input Override'!P51,'Consolidated Data'!O47)</f>
        <v>0</v>
      </c>
      <c r="P47" s="217">
        <f>IF('Input Override'!Q51&lt;&gt;"",'Input Override'!Q51,'Consolidated Data'!P47)</f>
        <v>0</v>
      </c>
      <c r="Q47" s="217">
        <f>IF('Input Override'!R51&lt;&gt;"",'Input Override'!R51,'Consolidated Data'!Q47)</f>
        <v>0</v>
      </c>
      <c r="R47" s="217">
        <f>IF('Input Override'!S51&lt;&gt;"",'Input Override'!S51,'Consolidated Data'!R47)</f>
        <v>0</v>
      </c>
      <c r="S47" s="218" t="str">
        <f t="shared" si="0"/>
        <v>-</v>
      </c>
      <c r="T47" s="218" t="str">
        <f t="shared" si="1"/>
        <v>-</v>
      </c>
      <c r="U47" s="72" t="str">
        <f>VLOOKUP(B47,'Phase 2 - Net Zero Value'!B47:X78,22,FALSE)</f>
        <v>Fail</v>
      </c>
    </row>
    <row r="48" spans="1:21">
      <c r="A48" s="216" t="s">
        <v>327</v>
      </c>
      <c r="B48" s="169">
        <v>44</v>
      </c>
      <c r="C48" s="170" t="str">
        <f>IF('Input Override'!D52&lt;&gt;"",'Input Override'!D52,'Consolidated Data'!C48)</f>
        <v>ANH</v>
      </c>
      <c r="D48" s="170" t="str">
        <f>IF('Input Override'!E52&lt;&gt;"",'Input Override'!E52,'Consolidated Data'!D48)</f>
        <v>CWW22.44</v>
      </c>
      <c r="E48" s="169" t="str">
        <f>IF('Input Override'!F52&lt;&gt;"",'Input Override'!F52,'Consolidated Data'!E48)</f>
        <v>Colchester WRC Fugitive Emissions N2O</v>
      </c>
      <c r="F48" s="169" t="str">
        <f>IF('Input Override'!G52&lt;&gt;"",'Input Override'!G52,'Consolidated Data'!F48)</f>
        <v>Feasible</v>
      </c>
      <c r="G48" s="217">
        <f>IF('Input Override'!H52&lt;&gt;"",'Input Override'!H52,'Consolidated Data'!G48)</f>
        <v>0</v>
      </c>
      <c r="H48" s="217">
        <f>IF('Input Override'!I52&lt;&gt;"",'Input Override'!I52,'Consolidated Data'!H48)</f>
        <v>0</v>
      </c>
      <c r="I48" s="217">
        <f>IF('Input Override'!J52&lt;&gt;"",'Input Override'!J52,'Consolidated Data'!I48)</f>
        <v>0</v>
      </c>
      <c r="J48" s="217">
        <f>IF('Input Override'!K52&lt;&gt;"",'Input Override'!K52,'Consolidated Data'!J48)</f>
        <v>0</v>
      </c>
      <c r="K48" s="217">
        <f>IF('Input Override'!L52&lt;&gt;"",'Input Override'!L52,'Consolidated Data'!K48)</f>
        <v>0</v>
      </c>
      <c r="L48" s="217">
        <f>IF('Input Override'!M52&lt;&gt;"",'Input Override'!M52,'Consolidated Data'!L48)</f>
        <v>0</v>
      </c>
      <c r="M48" s="217">
        <f>IF('Input Override'!N52&lt;&gt;"",'Input Override'!N52,'Consolidated Data'!M48)</f>
        <v>0</v>
      </c>
      <c r="N48" s="217">
        <f>IF('Input Override'!O52&lt;&gt;"",'Input Override'!O52,'Consolidated Data'!N48)</f>
        <v>0</v>
      </c>
      <c r="O48" s="217">
        <f>IF('Input Override'!P52&lt;&gt;"",'Input Override'!P52,'Consolidated Data'!O48)</f>
        <v>0</v>
      </c>
      <c r="P48" s="217">
        <f>IF('Input Override'!Q52&lt;&gt;"",'Input Override'!Q52,'Consolidated Data'!P48)</f>
        <v>0</v>
      </c>
      <c r="Q48" s="217">
        <f>IF('Input Override'!R52&lt;&gt;"",'Input Override'!R52,'Consolidated Data'!Q48)</f>
        <v>0</v>
      </c>
      <c r="R48" s="217">
        <f>IF('Input Override'!S52&lt;&gt;"",'Input Override'!S52,'Consolidated Data'!R48)</f>
        <v>0</v>
      </c>
      <c r="S48" s="218" t="str">
        <f t="shared" si="0"/>
        <v>-</v>
      </c>
      <c r="T48" s="218" t="str">
        <f t="shared" si="1"/>
        <v>-</v>
      </c>
      <c r="U48" s="72" t="str">
        <f>VLOOKUP(B48,'Phase 2 - Net Zero Value'!B48:X79,22,FALSE)</f>
        <v>Fail</v>
      </c>
    </row>
    <row r="49" spans="1:21">
      <c r="A49" s="2" t="s">
        <v>325</v>
      </c>
      <c r="B49" s="72">
        <v>45</v>
      </c>
      <c r="C49" s="98" t="str">
        <f>IF('Input Override'!D53&lt;&gt;"",'Input Override'!D53,'Consolidated Data'!C49)</f>
        <v>ANH</v>
      </c>
      <c r="D49" s="98" t="str">
        <f>IF('Input Override'!E53&lt;&gt;"",'Input Override'!E53,'Consolidated Data'!D49)</f>
        <v>CWW22.45</v>
      </c>
      <c r="E49" s="72" t="str">
        <f>IF('Input Override'!F53&lt;&gt;"",'Input Override'!F53,'Consolidated Data'!E49)</f>
        <v>Colchester WRC Fugitive Emissions N2O</v>
      </c>
      <c r="F49" s="72" t="str">
        <f>IF('Input Override'!G53&lt;&gt;"",'Input Override'!G53,'Consolidated Data'!F49)</f>
        <v>Feasible</v>
      </c>
      <c r="G49" s="208">
        <f>IF('Input Override'!H53&lt;&gt;"",'Input Override'!H53,'Consolidated Data'!G49)</f>
        <v>0.93234518</v>
      </c>
      <c r="H49" s="208">
        <f>IF('Input Override'!I53&lt;&gt;"",'Input Override'!I53,'Consolidated Data'!H49)</f>
        <v>2.6427113200000001</v>
      </c>
      <c r="I49" s="208">
        <f>IF('Input Override'!J53&lt;&gt;"",'Input Override'!J53,'Consolidated Data'!I49)</f>
        <v>4.8103995800000003</v>
      </c>
      <c r="J49" s="208">
        <f>IF('Input Override'!K53&lt;&gt;"",'Input Override'!K53,'Consolidated Data'!J49)</f>
        <v>3.5310221199999998</v>
      </c>
      <c r="K49" s="208">
        <f>IF('Input Override'!L53&lt;&gt;"",'Input Override'!L53,'Consolidated Data'!K49)</f>
        <v>4.1357400000000002E-2</v>
      </c>
      <c r="L49" s="208">
        <f>IF('Input Override'!M53&lt;&gt;"",'Input Override'!M53,'Consolidated Data'!L49)</f>
        <v>11.958</v>
      </c>
      <c r="M49" s="208">
        <f>IF('Input Override'!N53&lt;&gt;"",'Input Override'!N53,'Consolidated Data'!M49)</f>
        <v>0</v>
      </c>
      <c r="N49" s="208">
        <f>IF('Input Override'!O53&lt;&gt;"",'Input Override'!O53,'Consolidated Data'!N49)</f>
        <v>0</v>
      </c>
      <c r="O49" s="208">
        <f>IF('Input Override'!P53&lt;&gt;"",'Input Override'!P53,'Consolidated Data'!O49)</f>
        <v>-264.7</v>
      </c>
      <c r="P49" s="208">
        <f>IF('Input Override'!Q53&lt;&gt;"",'Input Override'!Q53,'Consolidated Data'!P49)</f>
        <v>-22.058</v>
      </c>
      <c r="Q49" s="208">
        <f>IF('Input Override'!R53&lt;&gt;"",'Input Override'!R53,'Consolidated Data'!Q49)</f>
        <v>-286.75799999999998</v>
      </c>
      <c r="R49" s="208">
        <f>IF('Input Override'!S53&lt;&gt;"",'Input Override'!S53,'Consolidated Data'!R49)</f>
        <v>-286.75799999999998</v>
      </c>
      <c r="S49" s="209">
        <f t="shared" si="0"/>
        <v>41.700667461762187</v>
      </c>
      <c r="T49" s="209">
        <f t="shared" si="1"/>
        <v>41700.66746176219</v>
      </c>
      <c r="U49" s="72" t="str">
        <f>VLOOKUP(B49,'Phase 2 - Net Zero Value'!B49:X80,22,FALSE)</f>
        <v>Pass</v>
      </c>
    </row>
    <row r="50" spans="1:21">
      <c r="A50" s="2" t="s">
        <v>325</v>
      </c>
      <c r="B50" s="72">
        <v>46</v>
      </c>
      <c r="C50" s="98" t="str">
        <f>IF('Input Override'!D54&lt;&gt;"",'Input Override'!D54,'Consolidated Data'!C50)</f>
        <v>HDD</v>
      </c>
      <c r="D50" s="98" t="str">
        <f>IF('Input Override'!E54&lt;&gt;"",'Input Override'!E54,'Consolidated Data'!D50)</f>
        <v>CWW22.1</v>
      </c>
      <c r="E50" s="72" t="str">
        <f>IF('Input Override'!F54&lt;&gt;"",'Input Override'!F54,'Consolidated Data'!E50)</f>
        <v>Process Emissions Reduction</v>
      </c>
      <c r="F50" s="72" t="str">
        <f>IF('Input Override'!G54&lt;&gt;"",'Input Override'!G54,'Consolidated Data'!F50)</f>
        <v>Selected</v>
      </c>
      <c r="G50" s="208">
        <f>IF('Input Override'!H54&lt;&gt;"",'Input Override'!H54,'Consolidated Data'!G50)</f>
        <v>0.49147254000000001</v>
      </c>
      <c r="H50" s="208">
        <f>IF('Input Override'!I54&lt;&gt;"",'Input Override'!I54,'Consolidated Data'!H50)</f>
        <v>0.29561315999999999</v>
      </c>
      <c r="I50" s="208">
        <f>IF('Input Override'!J54&lt;&gt;"",'Input Override'!J54,'Consolidated Data'!I50)</f>
        <v>2.5488091689999999E-2</v>
      </c>
      <c r="J50" s="208">
        <f>IF('Input Override'!K54&lt;&gt;"",'Input Override'!K54,'Consolidated Data'!J50)</f>
        <v>2.5488091689999999E-2</v>
      </c>
      <c r="K50" s="208">
        <f>IF('Input Override'!L54&lt;&gt;"",'Input Override'!L54,'Consolidated Data'!K50)</f>
        <v>2.5488091689999999E-2</v>
      </c>
      <c r="L50" s="208">
        <f>IF('Input Override'!M54&lt;&gt;"",'Input Override'!M54,'Consolidated Data'!L50)</f>
        <v>0.86354997506999998</v>
      </c>
      <c r="M50" s="208">
        <f>IF('Input Override'!N54&lt;&gt;"",'Input Override'!N54,'Consolidated Data'!M50)</f>
        <v>0</v>
      </c>
      <c r="N50" s="208">
        <f>IF('Input Override'!O54&lt;&gt;"",'Input Override'!O54,'Consolidated Data'!N50)</f>
        <v>0</v>
      </c>
      <c r="O50" s="208">
        <f>IF('Input Override'!P54&lt;&gt;"",'Input Override'!P54,'Consolidated Data'!O50)</f>
        <v>-137.13</v>
      </c>
      <c r="P50" s="208">
        <f>IF('Input Override'!Q54&lt;&gt;"",'Input Override'!Q54,'Consolidated Data'!P50)</f>
        <v>-274.26501760000002</v>
      </c>
      <c r="Q50" s="208">
        <f>IF('Input Override'!R54&lt;&gt;"",'Input Override'!R54,'Consolidated Data'!Q50)</f>
        <v>-411.3975264</v>
      </c>
      <c r="R50" s="208">
        <f>IF('Input Override'!S54&lt;&gt;"",'Input Override'!S54,'Consolidated Data'!R50)</f>
        <v>-411.39800000000002</v>
      </c>
      <c r="S50" s="209">
        <f t="shared" si="0"/>
        <v>2.0990621613862972</v>
      </c>
      <c r="T50" s="209">
        <f t="shared" si="1"/>
        <v>2099.0621613862972</v>
      </c>
      <c r="U50" s="72" t="str">
        <f>VLOOKUP(B50,'Phase 2 - Net Zero Value'!B50:X81,22,FALSE)</f>
        <v>Pass</v>
      </c>
    </row>
    <row r="51" spans="1:21">
      <c r="A51" s="216" t="s">
        <v>327</v>
      </c>
      <c r="B51" s="169">
        <v>47</v>
      </c>
      <c r="C51" s="170" t="str">
        <f>IF('Input Override'!D55&lt;&gt;"",'Input Override'!D55,'Consolidated Data'!C51)</f>
        <v>HDD</v>
      </c>
      <c r="D51" s="170" t="str">
        <f>IF('Input Override'!E55&lt;&gt;"",'Input Override'!E55,'Consolidated Data'!D51)</f>
        <v>CWW22.2</v>
      </c>
      <c r="E51" s="169" t="str">
        <f>IF('Input Override'!F55&lt;&gt;"",'Input Override'!F55,'Consolidated Data'!E51)</f>
        <v>Heat Decarbonisation</v>
      </c>
      <c r="F51" s="169" t="str">
        <f>IF('Input Override'!G55&lt;&gt;"",'Input Override'!G55,'Consolidated Data'!F51)</f>
        <v>Selected</v>
      </c>
      <c r="G51" s="217">
        <f>IF('Input Override'!H55&lt;&gt;"",'Input Override'!H55,'Consolidated Data'!G51)</f>
        <v>0</v>
      </c>
      <c r="H51" s="217">
        <f>IF('Input Override'!I55&lt;&gt;"",'Input Override'!I55,'Consolidated Data'!H51)</f>
        <v>0</v>
      </c>
      <c r="I51" s="217">
        <f>IF('Input Override'!J55&lt;&gt;"",'Input Override'!J55,'Consolidated Data'!I51)</f>
        <v>0</v>
      </c>
      <c r="J51" s="217">
        <f>IF('Input Override'!K55&lt;&gt;"",'Input Override'!K55,'Consolidated Data'!J51)</f>
        <v>0</v>
      </c>
      <c r="K51" s="217">
        <f>IF('Input Override'!L55&lt;&gt;"",'Input Override'!L55,'Consolidated Data'!K51)</f>
        <v>0</v>
      </c>
      <c r="L51" s="217">
        <f>IF('Input Override'!M55&lt;&gt;"",'Input Override'!M55,'Consolidated Data'!L51)</f>
        <v>0</v>
      </c>
      <c r="M51" s="217">
        <f>IF('Input Override'!N55&lt;&gt;"",'Input Override'!N55,'Consolidated Data'!M51)</f>
        <v>0</v>
      </c>
      <c r="N51" s="217">
        <f>IF('Input Override'!O55&lt;&gt;"",'Input Override'!O55,'Consolidated Data'!N51)</f>
        <v>0</v>
      </c>
      <c r="O51" s="217">
        <f>IF('Input Override'!P55&lt;&gt;"",'Input Override'!P55,'Consolidated Data'!O51)</f>
        <v>0</v>
      </c>
      <c r="P51" s="217">
        <f>IF('Input Override'!Q55&lt;&gt;"",'Input Override'!Q55,'Consolidated Data'!P51)</f>
        <v>0</v>
      </c>
      <c r="Q51" s="217">
        <f>IF('Input Override'!R55&lt;&gt;"",'Input Override'!R55,'Consolidated Data'!Q51)</f>
        <v>0</v>
      </c>
      <c r="R51" s="217">
        <f>IF('Input Override'!S55&lt;&gt;"",'Input Override'!S55,'Consolidated Data'!R51)</f>
        <v>0</v>
      </c>
      <c r="S51" s="218" t="str">
        <f t="shared" si="0"/>
        <v>-</v>
      </c>
      <c r="T51" s="218" t="str">
        <f t="shared" si="1"/>
        <v>-</v>
      </c>
      <c r="U51" s="72" t="str">
        <f>VLOOKUP(B51,'Phase 2 - Net Zero Value'!B51:X82,22,FALSE)</f>
        <v>Fail</v>
      </c>
    </row>
    <row r="52" spans="1:21">
      <c r="A52" s="2" t="s">
        <v>325</v>
      </c>
      <c r="B52" s="72">
        <v>48</v>
      </c>
      <c r="C52" s="98" t="str">
        <f>IF('Input Override'!D56&lt;&gt;"",'Input Override'!D56,'Consolidated Data'!C52)</f>
        <v>SVE</v>
      </c>
      <c r="D52" s="98" t="str">
        <f>IF('Input Override'!E56&lt;&gt;"",'Input Override'!E56,'Consolidated Data'!D52)</f>
        <v>NZ#1</v>
      </c>
      <c r="E52" s="72" t="str">
        <f>IF('Input Override'!F56&lt;&gt;"",'Input Override'!F56,'Consolidated Data'!E52)</f>
        <v>Digital Twin</v>
      </c>
      <c r="F52" s="72" t="str">
        <f>IF('Input Override'!G56&lt;&gt;"",'Input Override'!G56,'Consolidated Data'!F52)</f>
        <v>Selected</v>
      </c>
      <c r="G52" s="208">
        <f>IF('Input Override'!H56&lt;&gt;"",'Input Override'!H56,'Consolidated Data'!G52)</f>
        <v>12.786</v>
      </c>
      <c r="H52" s="208">
        <f>IF('Input Override'!I56&lt;&gt;"",'Input Override'!I56,'Consolidated Data'!H52)</f>
        <v>25.571000000000002</v>
      </c>
      <c r="I52" s="208">
        <f>IF('Input Override'!J56&lt;&gt;"",'Input Override'!J56,'Consolidated Data'!I52)</f>
        <v>-2.1179999999999999</v>
      </c>
      <c r="J52" s="208">
        <f>IF('Input Override'!K56&lt;&gt;"",'Input Override'!K56,'Consolidated Data'!J52)</f>
        <v>8.5509999999999984</v>
      </c>
      <c r="K52" s="208">
        <f>IF('Input Override'!L56&lt;&gt;"",'Input Override'!L56,'Consolidated Data'!K52)</f>
        <v>8.5509999999999984</v>
      </c>
      <c r="L52" s="208">
        <f>IF('Input Override'!M56&lt;&gt;"",'Input Override'!M56,'Consolidated Data'!L52)</f>
        <v>53.341000000000001</v>
      </c>
      <c r="M52" s="208">
        <f>IF('Input Override'!N56&lt;&gt;"",'Input Override'!N56,'Consolidated Data'!M52)</f>
        <v>0</v>
      </c>
      <c r="N52" s="208">
        <f>IF('Input Override'!O56&lt;&gt;"",'Input Override'!O56,'Consolidated Data'!N52)</f>
        <v>0</v>
      </c>
      <c r="O52" s="208">
        <f>IF('Input Override'!P56&lt;&gt;"",'Input Override'!P56,'Consolidated Data'!O52)</f>
        <v>-1400</v>
      </c>
      <c r="P52" s="208">
        <f>IF('Input Override'!Q56&lt;&gt;"",'Input Override'!Q56,'Consolidated Data'!P52)</f>
        <v>-4300</v>
      </c>
      <c r="Q52" s="208">
        <f>IF('Input Override'!R56&lt;&gt;"",'Input Override'!R56,'Consolidated Data'!Q52)</f>
        <v>-8600</v>
      </c>
      <c r="R52" s="208">
        <f>IF('Input Override'!S56&lt;&gt;"",'Input Override'!S56,'Consolidated Data'!R52)</f>
        <v>-8600</v>
      </c>
      <c r="S52" s="209">
        <f t="shared" si="0"/>
        <v>6.2024418604651164</v>
      </c>
      <c r="T52" s="209">
        <f t="shared" si="1"/>
        <v>6202.4418604651164</v>
      </c>
      <c r="U52" s="72" t="str">
        <f>VLOOKUP(B52,'Phase 2 - Net Zero Value'!B52:X83,22,FALSE)</f>
        <v>Pass</v>
      </c>
    </row>
    <row r="53" spans="1:21">
      <c r="A53" s="2" t="s">
        <v>325</v>
      </c>
      <c r="B53" s="72">
        <v>49</v>
      </c>
      <c r="C53" s="98" t="str">
        <f>IF('Input Override'!D57&lt;&gt;"",'Input Override'!D57,'Consolidated Data'!C53)</f>
        <v>SVE</v>
      </c>
      <c r="D53" s="98" t="str">
        <f>IF('Input Override'!E57&lt;&gt;"",'Input Override'!E57,'Consolidated Data'!D53)</f>
        <v>NZ#2</v>
      </c>
      <c r="E53" s="72" t="str">
        <f>IF('Input Override'!F57&lt;&gt;"",'Input Override'!F57,'Consolidated Data'!E53)</f>
        <v>Cover &amp; Treat</v>
      </c>
      <c r="F53" s="72" t="str">
        <f>IF('Input Override'!G57&lt;&gt;"",'Input Override'!G57,'Consolidated Data'!F53)</f>
        <v>Selected</v>
      </c>
      <c r="G53" s="208">
        <f>IF('Input Override'!H57&lt;&gt;"",'Input Override'!H57,'Consolidated Data'!G53)</f>
        <v>18.579000000000001</v>
      </c>
      <c r="H53" s="208">
        <f>IF('Input Override'!I57&lt;&gt;"",'Input Override'!I57,'Consolidated Data'!H53)</f>
        <v>18.579000000000001</v>
      </c>
      <c r="I53" s="208">
        <f>IF('Input Override'!J57&lt;&gt;"",'Input Override'!J57,'Consolidated Data'!I53)</f>
        <v>18.579000000000001</v>
      </c>
      <c r="J53" s="208">
        <f>IF('Input Override'!K57&lt;&gt;"",'Input Override'!K57,'Consolidated Data'!J53)</f>
        <v>18.579000000000001</v>
      </c>
      <c r="K53" s="208">
        <f>IF('Input Override'!L57&lt;&gt;"",'Input Override'!L57,'Consolidated Data'!K53)</f>
        <v>18.579000000000001</v>
      </c>
      <c r="L53" s="208">
        <f>IF('Input Override'!M57&lt;&gt;"",'Input Override'!M57,'Consolidated Data'!L53)</f>
        <v>92.89500000000001</v>
      </c>
      <c r="M53" s="208">
        <f>IF('Input Override'!N57&lt;&gt;"",'Input Override'!N57,'Consolidated Data'!M53)</f>
        <v>0</v>
      </c>
      <c r="N53" s="208">
        <f>IF('Input Override'!O57&lt;&gt;"",'Input Override'!O57,'Consolidated Data'!N53)</f>
        <v>0</v>
      </c>
      <c r="O53" s="208">
        <f>IF('Input Override'!P57&lt;&gt;"",'Input Override'!P57,'Consolidated Data'!O53)</f>
        <v>-7607.71</v>
      </c>
      <c r="P53" s="208">
        <f>IF('Input Override'!Q57&lt;&gt;"",'Input Override'!Q57,'Consolidated Data'!P53)</f>
        <v>-23251.86</v>
      </c>
      <c r="Q53" s="208">
        <f>IF('Input Override'!R57&lt;&gt;"",'Input Override'!R57,'Consolidated Data'!Q53)</f>
        <v>-74239.11</v>
      </c>
      <c r="R53" s="208">
        <f>IF('Input Override'!S57&lt;&gt;"",'Input Override'!S57,'Consolidated Data'!R53)</f>
        <v>-74239.11</v>
      </c>
      <c r="S53" s="209">
        <f t="shared" si="0"/>
        <v>1.2512946343241456</v>
      </c>
      <c r="T53" s="209">
        <f t="shared" si="1"/>
        <v>1251.2946343241456</v>
      </c>
      <c r="U53" s="72" t="str">
        <f>VLOOKUP(B53,'Phase 2 - Net Zero Value'!B53:X84,22,FALSE)</f>
        <v>Pass</v>
      </c>
    </row>
    <row r="54" spans="1:21">
      <c r="A54" s="2" t="s">
        <v>325</v>
      </c>
      <c r="B54" s="72">
        <v>50</v>
      </c>
      <c r="C54" s="98" t="str">
        <f>IF('Input Override'!D58&lt;&gt;"",'Input Override'!D58,'Consolidated Data'!C54)</f>
        <v>SVE</v>
      </c>
      <c r="D54" s="98" t="str">
        <f>IF('Input Override'!E58&lt;&gt;"",'Input Override'!E58,'Consolidated Data'!D54)</f>
        <v>NZ#3</v>
      </c>
      <c r="E54" s="72" t="str">
        <f>IF('Input Override'!F58&lt;&gt;"",'Input Override'!F58,'Consolidated Data'!E54)</f>
        <v>ASP Intensification</v>
      </c>
      <c r="F54" s="72" t="str">
        <f>IF('Input Override'!G58&lt;&gt;"",'Input Override'!G58,'Consolidated Data'!F54)</f>
        <v>Selected</v>
      </c>
      <c r="G54" s="208">
        <f>IF('Input Override'!H58&lt;&gt;"",'Input Override'!H58,'Consolidated Data'!G54)</f>
        <v>4.0759999999999996</v>
      </c>
      <c r="H54" s="208">
        <f>IF('Input Override'!I58&lt;&gt;"",'Input Override'!I58,'Consolidated Data'!H54)</f>
        <v>28.561</v>
      </c>
      <c r="I54" s="208">
        <f>IF('Input Override'!J58&lt;&gt;"",'Input Override'!J58,'Consolidated Data'!I54)</f>
        <v>25.890999999999998</v>
      </c>
      <c r="J54" s="208">
        <f>IF('Input Override'!K58&lt;&gt;"",'Input Override'!K58,'Consolidated Data'!J54)</f>
        <v>23.954000000000001</v>
      </c>
      <c r="K54" s="208">
        <f>IF('Input Override'!L58&lt;&gt;"",'Input Override'!L58,'Consolidated Data'!K54)</f>
        <v>21.629000000000001</v>
      </c>
      <c r="L54" s="208">
        <f>IF('Input Override'!M58&lt;&gt;"",'Input Override'!M58,'Consolidated Data'!L54)</f>
        <v>104.11099999999999</v>
      </c>
      <c r="M54" s="208">
        <f>IF('Input Override'!N58&lt;&gt;"",'Input Override'!N58,'Consolidated Data'!M54)</f>
        <v>0</v>
      </c>
      <c r="N54" s="208">
        <f>IF('Input Override'!O58&lt;&gt;"",'Input Override'!O58,'Consolidated Data'!N54)</f>
        <v>0</v>
      </c>
      <c r="O54" s="208">
        <f>IF('Input Override'!P58&lt;&gt;"",'Input Override'!P58,'Consolidated Data'!O54)</f>
        <v>-8326.56</v>
      </c>
      <c r="P54" s="208">
        <f>IF('Input Override'!Q58&lt;&gt;"",'Input Override'!Q58,'Consolidated Data'!P54)</f>
        <v>-24979.68</v>
      </c>
      <c r="Q54" s="208">
        <f>IF('Input Override'!R58&lt;&gt;"",'Input Override'!R58,'Consolidated Data'!Q54)</f>
        <v>-49959.360000000001</v>
      </c>
      <c r="R54" s="208">
        <f>IF('Input Override'!S58&lt;&gt;"",'Input Override'!S58,'Consolidated Data'!R54)</f>
        <v>-49959.360000000001</v>
      </c>
      <c r="S54" s="209">
        <f t="shared" si="0"/>
        <v>2.0839138051408179</v>
      </c>
      <c r="T54" s="209">
        <f t="shared" si="1"/>
        <v>2083.9138051408181</v>
      </c>
      <c r="U54" s="72" t="str">
        <f>VLOOKUP(B54,'Phase 2 - Net Zero Value'!B54:X85,22,FALSE)</f>
        <v>Pass</v>
      </c>
    </row>
    <row r="55" spans="1:21">
      <c r="A55" s="2" t="s">
        <v>325</v>
      </c>
      <c r="B55" s="72">
        <v>51</v>
      </c>
      <c r="C55" s="98" t="str">
        <f>IF('Input Override'!D59&lt;&gt;"",'Input Override'!D59,'Consolidated Data'!C55)</f>
        <v>SVE</v>
      </c>
      <c r="D55" s="98" t="str">
        <f>IF('Input Override'!E59&lt;&gt;"",'Input Override'!E59,'Consolidated Data'!D55)</f>
        <v>NZ#4</v>
      </c>
      <c r="E55" s="72" t="str">
        <f>IF('Input Override'!F59&lt;&gt;"",'Input Override'!F59,'Consolidated Data'!E55)</f>
        <v>Active gas capture</v>
      </c>
      <c r="F55" s="72" t="str">
        <f>IF('Input Override'!G59&lt;&gt;"",'Input Override'!G59,'Consolidated Data'!F55)</f>
        <v>Selected</v>
      </c>
      <c r="G55" s="208">
        <f>IF('Input Override'!H59&lt;&gt;"",'Input Override'!H59,'Consolidated Data'!G55)</f>
        <v>0</v>
      </c>
      <c r="H55" s="208">
        <f>IF('Input Override'!I59&lt;&gt;"",'Input Override'!I59,'Consolidated Data'!H55)</f>
        <v>0</v>
      </c>
      <c r="I55" s="208">
        <f>IF('Input Override'!J59&lt;&gt;"",'Input Override'!J59,'Consolidated Data'!I55)</f>
        <v>12.948</v>
      </c>
      <c r="J55" s="208">
        <f>IF('Input Override'!K59&lt;&gt;"",'Input Override'!K59,'Consolidated Data'!J55)</f>
        <v>8.7140000000000004</v>
      </c>
      <c r="K55" s="208">
        <f>IF('Input Override'!L59&lt;&gt;"",'Input Override'!L59,'Consolidated Data'!K55)</f>
        <v>13.959</v>
      </c>
      <c r="L55" s="208">
        <f>IF('Input Override'!M59&lt;&gt;"",'Input Override'!M59,'Consolidated Data'!L55)</f>
        <v>35.621000000000002</v>
      </c>
      <c r="M55" s="208">
        <f>IF('Input Override'!N59&lt;&gt;"",'Input Override'!N59,'Consolidated Data'!M55)</f>
        <v>0</v>
      </c>
      <c r="N55" s="208">
        <f>IF('Input Override'!O59&lt;&gt;"",'Input Override'!O59,'Consolidated Data'!N55)</f>
        <v>0</v>
      </c>
      <c r="O55" s="208">
        <f>IF('Input Override'!P59&lt;&gt;"",'Input Override'!P59,'Consolidated Data'!O55)</f>
        <v>-1359</v>
      </c>
      <c r="P55" s="208">
        <f>IF('Input Override'!Q59&lt;&gt;"",'Input Override'!Q59,'Consolidated Data'!P55)</f>
        <v>-4078</v>
      </c>
      <c r="Q55" s="208">
        <f>IF('Input Override'!R59&lt;&gt;"",'Input Override'!R59,'Consolidated Data'!Q55)</f>
        <v>-8156</v>
      </c>
      <c r="R55" s="208">
        <f>IF('Input Override'!S59&lt;&gt;"",'Input Override'!S59,'Consolidated Data'!R55)</f>
        <v>-13593</v>
      </c>
      <c r="S55" s="209">
        <f t="shared" si="0"/>
        <v>2.620539983815199</v>
      </c>
      <c r="T55" s="209">
        <f t="shared" si="1"/>
        <v>2620.5399838151989</v>
      </c>
      <c r="U55" s="72" t="str">
        <f>VLOOKUP(B55,'Phase 2 - Net Zero Value'!B55:X86,22,FALSE)</f>
        <v>Pass</v>
      </c>
    </row>
    <row r="56" spans="1:21">
      <c r="A56" s="2" t="s">
        <v>325</v>
      </c>
      <c r="B56" s="72">
        <v>52</v>
      </c>
      <c r="C56" s="98" t="str">
        <f>IF('Input Override'!D60&lt;&gt;"",'Input Override'!D60,'Consolidated Data'!C56)</f>
        <v>SVE</v>
      </c>
      <c r="D56" s="98" t="str">
        <f>IF('Input Override'!E60&lt;&gt;"",'Input Override'!E60,'Consolidated Data'!D56)</f>
        <v>NZ#5</v>
      </c>
      <c r="E56" s="72" t="str">
        <f>IF('Input Override'!F60&lt;&gt;"",'Input Override'!F60,'Consolidated Data'!E56)</f>
        <v>EV Charging Infrastructure</v>
      </c>
      <c r="F56" s="72" t="str">
        <f>IF('Input Override'!G60&lt;&gt;"",'Input Override'!G60,'Consolidated Data'!F56)</f>
        <v>Selected</v>
      </c>
      <c r="G56" s="208">
        <f>IF('Input Override'!H60&lt;&gt;"",'Input Override'!H60,'Consolidated Data'!G56)</f>
        <v>0</v>
      </c>
      <c r="H56" s="208">
        <f>IF('Input Override'!I60&lt;&gt;"",'Input Override'!I60,'Consolidated Data'!H56)</f>
        <v>0.72</v>
      </c>
      <c r="I56" s="208">
        <f>IF('Input Override'!J60&lt;&gt;"",'Input Override'!J60,'Consolidated Data'!I56)</f>
        <v>0</v>
      </c>
      <c r="J56" s="208">
        <f>IF('Input Override'!K60&lt;&gt;"",'Input Override'!K60,'Consolidated Data'!J56)</f>
        <v>0</v>
      </c>
      <c r="K56" s="208">
        <f>IF('Input Override'!L60&lt;&gt;"",'Input Override'!L60,'Consolidated Data'!K56)</f>
        <v>0</v>
      </c>
      <c r="L56" s="208">
        <f>IF('Input Override'!M60&lt;&gt;"",'Input Override'!M60,'Consolidated Data'!L56)</f>
        <v>0.72</v>
      </c>
      <c r="M56" s="208">
        <f>IF('Input Override'!N60&lt;&gt;"",'Input Override'!N60,'Consolidated Data'!M56)</f>
        <v>0</v>
      </c>
      <c r="N56" s="208">
        <f>IF('Input Override'!O60&lt;&gt;"",'Input Override'!O60,'Consolidated Data'!N56)</f>
        <v>0</v>
      </c>
      <c r="O56" s="208">
        <f>IF('Input Override'!P60&lt;&gt;"",'Input Override'!P60,'Consolidated Data'!O56)</f>
        <v>-311.39999999999998</v>
      </c>
      <c r="P56" s="208">
        <f>IF('Input Override'!Q60&lt;&gt;"",'Input Override'!Q60,'Consolidated Data'!P56)</f>
        <v>-934.19999999999993</v>
      </c>
      <c r="Q56" s="208">
        <f>IF('Input Override'!R60&lt;&gt;"",'Input Override'!R60,'Consolidated Data'!Q56)</f>
        <v>-1868.4</v>
      </c>
      <c r="R56" s="208">
        <f>IF('Input Override'!S60&lt;&gt;"",'Input Override'!S60,'Consolidated Data'!R56)</f>
        <v>-1868.4</v>
      </c>
      <c r="S56" s="209">
        <f t="shared" si="0"/>
        <v>0.38535645472061653</v>
      </c>
      <c r="T56" s="209">
        <f t="shared" si="1"/>
        <v>385.35645472061651</v>
      </c>
      <c r="U56" s="72" t="str">
        <f>VLOOKUP(B56,'Phase 2 - Net Zero Value'!B56:X87,22,FALSE)</f>
        <v>Fail</v>
      </c>
    </row>
    <row r="57" spans="1:21">
      <c r="A57" s="2" t="s">
        <v>325</v>
      </c>
      <c r="B57" s="72">
        <v>53</v>
      </c>
      <c r="C57" s="98" t="str">
        <f>IF('Input Override'!D61&lt;&gt;"",'Input Override'!D61,'Consolidated Data'!C57)</f>
        <v>SVE</v>
      </c>
      <c r="D57" s="98" t="str">
        <f>IF('Input Override'!E61&lt;&gt;"",'Input Override'!E61,'Consolidated Data'!D57)</f>
        <v>NZ#6</v>
      </c>
      <c r="E57" s="72" t="str">
        <f>IF('Input Override'!F61&lt;&gt;"",'Input Override'!F61,'Consolidated Data'!E57)</f>
        <v>Heat pumps</v>
      </c>
      <c r="F57" s="72" t="str">
        <f>IF('Input Override'!G61&lt;&gt;"",'Input Override'!G61,'Consolidated Data'!F57)</f>
        <v>Selected</v>
      </c>
      <c r="G57" s="208">
        <f>IF('Input Override'!H61&lt;&gt;"",'Input Override'!H61,'Consolidated Data'!G57)</f>
        <v>6.5979999999999999</v>
      </c>
      <c r="H57" s="208">
        <f>IF('Input Override'!I61&lt;&gt;"",'Input Override'!I61,'Consolidated Data'!H57)</f>
        <v>0</v>
      </c>
      <c r="I57" s="208">
        <f>IF('Input Override'!J61&lt;&gt;"",'Input Override'!J61,'Consolidated Data'!I57)</f>
        <v>-0.06</v>
      </c>
      <c r="J57" s="208">
        <f>IF('Input Override'!K61&lt;&gt;"",'Input Override'!K61,'Consolidated Data'!J57)</f>
        <v>-0.09</v>
      </c>
      <c r="K57" s="208">
        <f>IF('Input Override'!L61&lt;&gt;"",'Input Override'!L61,'Consolidated Data'!K57)</f>
        <v>-0.09</v>
      </c>
      <c r="L57" s="208">
        <f>IF('Input Override'!M61&lt;&gt;"",'Input Override'!M61,'Consolidated Data'!L57)</f>
        <v>6.3579999999999997</v>
      </c>
      <c r="M57" s="208">
        <f>IF('Input Override'!N61&lt;&gt;"",'Input Override'!N61,'Consolidated Data'!M57)</f>
        <v>0</v>
      </c>
      <c r="N57" s="208">
        <f>IF('Input Override'!O61&lt;&gt;"",'Input Override'!O61,'Consolidated Data'!N57)</f>
        <v>0</v>
      </c>
      <c r="O57" s="208">
        <f>IF('Input Override'!P61&lt;&gt;"",'Input Override'!P61,'Consolidated Data'!O57)</f>
        <v>-209.25</v>
      </c>
      <c r="P57" s="208">
        <f>IF('Input Override'!Q61&lt;&gt;"",'Input Override'!Q61,'Consolidated Data'!P57)</f>
        <v>-627.75</v>
      </c>
      <c r="Q57" s="208">
        <f>IF('Input Override'!R61&lt;&gt;"",'Input Override'!R61,'Consolidated Data'!Q57)</f>
        <v>-1255.5</v>
      </c>
      <c r="R57" s="208">
        <f>IF('Input Override'!S61&lt;&gt;"",'Input Override'!S61,'Consolidated Data'!R57)</f>
        <v>-1255.5</v>
      </c>
      <c r="S57" s="209">
        <f t="shared" si="0"/>
        <v>5.0641178813221828</v>
      </c>
      <c r="T57" s="209">
        <f t="shared" si="1"/>
        <v>5064.1178813221832</v>
      </c>
      <c r="U57" s="72" t="str">
        <f>VLOOKUP(B57,'Phase 2 - Net Zero Value'!B57:X88,22,FALSE)</f>
        <v>Fail</v>
      </c>
    </row>
    <row r="58" spans="1:21">
      <c r="A58" s="2" t="s">
        <v>325</v>
      </c>
      <c r="B58" s="72">
        <v>54</v>
      </c>
      <c r="C58" s="98" t="str">
        <f>IF('Input Override'!D62&lt;&gt;"",'Input Override'!D62,'Consolidated Data'!C58)</f>
        <v>SVE</v>
      </c>
      <c r="D58" s="98" t="str">
        <f>IF('Input Override'!E62&lt;&gt;"",'Input Override'!E62,'Consolidated Data'!D58)</f>
        <v>NZ#7</v>
      </c>
      <c r="E58" s="72" t="str">
        <f>IF('Input Override'!F62&lt;&gt;"",'Input Override'!F62,'Consolidated Data'!E58)</f>
        <v>HVO diesel replacement</v>
      </c>
      <c r="F58" s="72" t="str">
        <f>IF('Input Override'!G62&lt;&gt;"",'Input Override'!G62,'Consolidated Data'!F58)</f>
        <v>Selected</v>
      </c>
      <c r="G58" s="208">
        <f>IF('Input Override'!H62&lt;&gt;"",'Input Override'!H62,'Consolidated Data'!G58)</f>
        <v>0.27100000000000002</v>
      </c>
      <c r="H58" s="208">
        <f>IF('Input Override'!I62&lt;&gt;"",'Input Override'!I62,'Consolidated Data'!H58)</f>
        <v>0</v>
      </c>
      <c r="I58" s="208">
        <f>IF('Input Override'!J62&lt;&gt;"",'Input Override'!J62,'Consolidated Data'!I58)</f>
        <v>0</v>
      </c>
      <c r="J58" s="208">
        <f>IF('Input Override'!K62&lt;&gt;"",'Input Override'!K62,'Consolidated Data'!J58)</f>
        <v>0</v>
      </c>
      <c r="K58" s="208">
        <f>IF('Input Override'!L62&lt;&gt;"",'Input Override'!L62,'Consolidated Data'!K58)</f>
        <v>0</v>
      </c>
      <c r="L58" s="208">
        <f>IF('Input Override'!M62&lt;&gt;"",'Input Override'!M62,'Consolidated Data'!L58)</f>
        <v>0.27100000000000002</v>
      </c>
      <c r="M58" s="208">
        <f>IF('Input Override'!N62&lt;&gt;"",'Input Override'!N62,'Consolidated Data'!M58)</f>
        <v>0</v>
      </c>
      <c r="N58" s="208">
        <f>IF('Input Override'!O62&lt;&gt;"",'Input Override'!O62,'Consolidated Data'!N58)</f>
        <v>0</v>
      </c>
      <c r="O58" s="208">
        <f>IF('Input Override'!P62&lt;&gt;"",'Input Override'!P62,'Consolidated Data'!O58)</f>
        <v>-567</v>
      </c>
      <c r="P58" s="208">
        <f>IF('Input Override'!Q62&lt;&gt;"",'Input Override'!Q62,'Consolidated Data'!P58)</f>
        <v>-1701</v>
      </c>
      <c r="Q58" s="208">
        <f>IF('Input Override'!R62&lt;&gt;"",'Input Override'!R62,'Consolidated Data'!Q58)</f>
        <v>-3402</v>
      </c>
      <c r="R58" s="208">
        <f>IF('Input Override'!S62&lt;&gt;"",'Input Override'!S62,'Consolidated Data'!R58)</f>
        <v>-3402</v>
      </c>
      <c r="S58" s="209">
        <f t="shared" si="0"/>
        <v>7.9659024103468548E-2</v>
      </c>
      <c r="T58" s="209">
        <f t="shared" si="1"/>
        <v>79.659024103468553</v>
      </c>
      <c r="U58" s="72" t="str">
        <f>VLOOKUP(B58,'Phase 2 - Net Zero Value'!B58:X89,22,FALSE)</f>
        <v>Fail</v>
      </c>
    </row>
    <row r="59" spans="1:21">
      <c r="A59" s="2" t="s">
        <v>325</v>
      </c>
      <c r="B59" s="72">
        <v>55</v>
      </c>
      <c r="C59" s="98" t="str">
        <f>IF('Input Override'!D63&lt;&gt;"",'Input Override'!D63,'Consolidated Data'!C59)</f>
        <v>SVE</v>
      </c>
      <c r="D59" s="98" t="str">
        <f>IF('Input Override'!E63&lt;&gt;"",'Input Override'!E63,'Consolidated Data'!D59)</f>
        <v>NZ#8</v>
      </c>
      <c r="E59" s="72" t="str">
        <f>IF('Input Override'!F63&lt;&gt;"",'Input Override'!F63,'Consolidated Data'!E59)</f>
        <v>Cellulose recovery</v>
      </c>
      <c r="F59" s="72" t="str">
        <f>IF('Input Override'!G63&lt;&gt;"",'Input Override'!G63,'Consolidated Data'!F59)</f>
        <v>Selected</v>
      </c>
      <c r="G59" s="208">
        <f>IF('Input Override'!H63&lt;&gt;"",'Input Override'!H63,'Consolidated Data'!G59)</f>
        <v>0</v>
      </c>
      <c r="H59" s="208">
        <f>IF('Input Override'!I63&lt;&gt;"",'Input Override'!I63,'Consolidated Data'!H59)</f>
        <v>0</v>
      </c>
      <c r="I59" s="208">
        <f>IF('Input Override'!J63&lt;&gt;"",'Input Override'!J63,'Consolidated Data'!I59)</f>
        <v>31.771999999999998</v>
      </c>
      <c r="J59" s="208">
        <f>IF('Input Override'!K63&lt;&gt;"",'Input Override'!K63,'Consolidated Data'!J59)</f>
        <v>31.771999999999998</v>
      </c>
      <c r="K59" s="208">
        <f>IF('Input Override'!L63&lt;&gt;"",'Input Override'!L63,'Consolidated Data'!K59)</f>
        <v>-0.46899999999999997</v>
      </c>
      <c r="L59" s="208">
        <f>IF('Input Override'!M63&lt;&gt;"",'Input Override'!M63,'Consolidated Data'!L59)</f>
        <v>63.074999999999996</v>
      </c>
      <c r="M59" s="208">
        <f>IF('Input Override'!N63&lt;&gt;"",'Input Override'!N63,'Consolidated Data'!M59)</f>
        <v>0</v>
      </c>
      <c r="N59" s="208">
        <f>IF('Input Override'!O63&lt;&gt;"",'Input Override'!O63,'Consolidated Data'!N59)</f>
        <v>0</v>
      </c>
      <c r="O59" s="208">
        <f>IF('Input Override'!P63&lt;&gt;"",'Input Override'!P63,'Consolidated Data'!O59)</f>
        <v>-1516.8</v>
      </c>
      <c r="P59" s="208">
        <f>IF('Input Override'!Q63&lt;&gt;"",'Input Override'!Q63,'Consolidated Data'!P59)</f>
        <v>-7810.4000000000005</v>
      </c>
      <c r="Q59" s="208">
        <f>IF('Input Override'!R63&lt;&gt;"",'Input Override'!R63,'Consolidated Data'!Q59)</f>
        <v>-15620.8</v>
      </c>
      <c r="R59" s="208">
        <f>IF('Input Override'!S63&lt;&gt;"",'Input Override'!S63,'Consolidated Data'!R59)</f>
        <v>-15620.8</v>
      </c>
      <c r="S59" s="209">
        <f t="shared" si="0"/>
        <v>4.0378853835911093</v>
      </c>
      <c r="T59" s="209">
        <f t="shared" si="1"/>
        <v>4037.8853835911091</v>
      </c>
      <c r="U59" s="72" t="str">
        <f>VLOOKUP(B59,'Phase 2 - Net Zero Value'!B59:X90,22,FALSE)</f>
        <v>Fail</v>
      </c>
    </row>
    <row r="60" spans="1:21">
      <c r="A60" s="2" t="s">
        <v>325</v>
      </c>
      <c r="B60" s="72">
        <v>56</v>
      </c>
      <c r="C60" s="98" t="str">
        <f>IF('Input Override'!D64&lt;&gt;"",'Input Override'!D64,'Consolidated Data'!C60)</f>
        <v>SVE</v>
      </c>
      <c r="D60" s="98" t="str">
        <f>IF('Input Override'!E64&lt;&gt;"",'Input Override'!E64,'Consolidated Data'!D60)</f>
        <v>NZ#9</v>
      </c>
      <c r="E60" s="72" t="str">
        <f>IF('Input Override'!F64&lt;&gt;"",'Input Override'!F64,'Consolidated Data'!E60)</f>
        <v>Process Optimisation</v>
      </c>
      <c r="F60" s="72" t="str">
        <f>IF('Input Override'!G64&lt;&gt;"",'Input Override'!G64,'Consolidated Data'!F60)</f>
        <v>Selected</v>
      </c>
      <c r="G60" s="208">
        <f>IF('Input Override'!H64&lt;&gt;"",'Input Override'!H64,'Consolidated Data'!G60)</f>
        <v>6.0449999999999999</v>
      </c>
      <c r="H60" s="208">
        <f>IF('Input Override'!I64&lt;&gt;"",'Input Override'!I64,'Consolidated Data'!H60)</f>
        <v>0</v>
      </c>
      <c r="I60" s="208">
        <f>IF('Input Override'!J64&lt;&gt;"",'Input Override'!J64,'Consolidated Data'!I60)</f>
        <v>0.73799999999999999</v>
      </c>
      <c r="J60" s="208">
        <f>IF('Input Override'!K64&lt;&gt;"",'Input Override'!K64,'Consolidated Data'!J60)</f>
        <v>1.0920000000000001</v>
      </c>
      <c r="K60" s="208">
        <f>IF('Input Override'!L64&lt;&gt;"",'Input Override'!L64,'Consolidated Data'!K60)</f>
        <v>1.0920000000000001</v>
      </c>
      <c r="L60" s="208">
        <f>IF('Input Override'!M64&lt;&gt;"",'Input Override'!M64,'Consolidated Data'!L60)</f>
        <v>8.9670000000000005</v>
      </c>
      <c r="M60" s="208">
        <f>IF('Input Override'!N64&lt;&gt;"",'Input Override'!N64,'Consolidated Data'!M60)</f>
        <v>0</v>
      </c>
      <c r="N60" s="208">
        <f>IF('Input Override'!O64&lt;&gt;"",'Input Override'!O64,'Consolidated Data'!N60)</f>
        <v>0</v>
      </c>
      <c r="O60" s="208">
        <f>IF('Input Override'!P64&lt;&gt;"",'Input Override'!P64,'Consolidated Data'!O60)</f>
        <v>-8200</v>
      </c>
      <c r="P60" s="208">
        <f>IF('Input Override'!Q64&lt;&gt;"",'Input Override'!Q64,'Consolidated Data'!P60)</f>
        <v>-16400</v>
      </c>
      <c r="Q60" s="208">
        <f>IF('Input Override'!R64&lt;&gt;"",'Input Override'!R64,'Consolidated Data'!Q60)</f>
        <v>-24600</v>
      </c>
      <c r="R60" s="208">
        <f>IF('Input Override'!S64&lt;&gt;"",'Input Override'!S64,'Consolidated Data'!R60)</f>
        <v>-24600</v>
      </c>
      <c r="S60" s="209">
        <f t="shared" si="0"/>
        <v>0.36451219512195121</v>
      </c>
      <c r="T60" s="209">
        <f t="shared" si="1"/>
        <v>364.51219512195121</v>
      </c>
      <c r="U60" s="72" t="str">
        <f>VLOOKUP(B60,'Phase 2 - Net Zero Value'!B60:X91,22,FALSE)</f>
        <v>Pass</v>
      </c>
    </row>
    <row r="61" spans="1:21">
      <c r="A61" s="2" t="s">
        <v>325</v>
      </c>
      <c r="B61" s="72">
        <v>57</v>
      </c>
      <c r="C61" s="98" t="str">
        <f>IF('Input Override'!D65&lt;&gt;"",'Input Override'!D65,'Consolidated Data'!C61)</f>
        <v>SVE</v>
      </c>
      <c r="D61" s="98" t="str">
        <f>IF('Input Override'!E65&lt;&gt;"",'Input Override'!E65,'Consolidated Data'!D61)</f>
        <v>NZ#10</v>
      </c>
      <c r="E61" s="72" t="str">
        <f>IF('Input Override'!F65&lt;&gt;"",'Input Override'!F65,'Consolidated Data'!E61)</f>
        <v>Hydrogen Production</v>
      </c>
      <c r="F61" s="72" t="str">
        <f>IF('Input Override'!G65&lt;&gt;"",'Input Override'!G65,'Consolidated Data'!F61)</f>
        <v>Feasible</v>
      </c>
      <c r="G61" s="208">
        <f>IF('Input Override'!H65&lt;&gt;"",'Input Override'!H65,'Consolidated Data'!G61)</f>
        <v>0.45</v>
      </c>
      <c r="H61" s="208">
        <f>IF('Input Override'!I65&lt;&gt;"",'Input Override'!I65,'Consolidated Data'!H61)</f>
        <v>0.45</v>
      </c>
      <c r="I61" s="208">
        <f>IF('Input Override'!J65&lt;&gt;"",'Input Override'!J65,'Consolidated Data'!I61)</f>
        <v>0.23700000000000002</v>
      </c>
      <c r="J61" s="208">
        <f>IF('Input Override'!K65&lt;&gt;"",'Input Override'!K65,'Consolidated Data'!J61)</f>
        <v>0.23700000000000002</v>
      </c>
      <c r="K61" s="208">
        <f>IF('Input Override'!L65&lt;&gt;"",'Input Override'!L65,'Consolidated Data'!K61)</f>
        <v>0.23700000000000002</v>
      </c>
      <c r="L61" s="208">
        <f>IF('Input Override'!M65&lt;&gt;"",'Input Override'!M65,'Consolidated Data'!L61)</f>
        <v>1.611</v>
      </c>
      <c r="M61" s="208">
        <f>IF('Input Override'!N65&lt;&gt;"",'Input Override'!N65,'Consolidated Data'!M61)</f>
        <v>0</v>
      </c>
      <c r="N61" s="208">
        <f>IF('Input Override'!O65&lt;&gt;"",'Input Override'!O65,'Consolidated Data'!N61)</f>
        <v>0</v>
      </c>
      <c r="O61" s="208">
        <f>IF('Input Override'!P65&lt;&gt;"",'Input Override'!P65,'Consolidated Data'!O61)</f>
        <v>-806.4</v>
      </c>
      <c r="P61" s="208">
        <f>IF('Input Override'!Q65&lt;&gt;"",'Input Override'!Q65,'Consolidated Data'!P61)</f>
        <v>-1612.8</v>
      </c>
      <c r="Q61" s="208">
        <f>IF('Input Override'!R65&lt;&gt;"",'Input Override'!R65,'Consolidated Data'!Q61)</f>
        <v>-2419.1999999999998</v>
      </c>
      <c r="R61" s="208">
        <f>IF('Input Override'!S65&lt;&gt;"",'Input Override'!S65,'Consolidated Data'!R61)</f>
        <v>-2419.1999999999998</v>
      </c>
      <c r="S61" s="209">
        <f t="shared" si="0"/>
        <v>0.66592261904761907</v>
      </c>
      <c r="T61" s="209">
        <f t="shared" si="1"/>
        <v>665.92261904761904</v>
      </c>
      <c r="U61" s="72" t="str">
        <f>VLOOKUP(B61,'Phase 2 - Net Zero Value'!B61:X92,22,FALSE)</f>
        <v>Fail</v>
      </c>
    </row>
    <row r="62" spans="1:21">
      <c r="A62" s="2" t="s">
        <v>325</v>
      </c>
      <c r="B62" s="72">
        <v>58</v>
      </c>
      <c r="C62" s="98" t="str">
        <f>IF('Input Override'!D66&lt;&gt;"",'Input Override'!D66,'Consolidated Data'!C62)</f>
        <v>SVE</v>
      </c>
      <c r="D62" s="98" t="str">
        <f>IF('Input Override'!E66&lt;&gt;"",'Input Override'!E66,'Consolidated Data'!D62)</f>
        <v>NZ#11</v>
      </c>
      <c r="E62" s="72" t="str">
        <f>IF('Input Override'!F66&lt;&gt;"",'Input Override'!F66,'Consolidated Data'!E62)</f>
        <v>Electrical storage</v>
      </c>
      <c r="F62" s="72" t="str">
        <f>IF('Input Override'!G66&lt;&gt;"",'Input Override'!G66,'Consolidated Data'!F62)</f>
        <v>Feasible</v>
      </c>
      <c r="G62" s="208">
        <f>IF('Input Override'!H66&lt;&gt;"",'Input Override'!H66,'Consolidated Data'!G62)</f>
        <v>0.99</v>
      </c>
      <c r="H62" s="208">
        <f>IF('Input Override'!I66&lt;&gt;"",'Input Override'!I66,'Consolidated Data'!H62)</f>
        <v>0.99</v>
      </c>
      <c r="I62" s="208">
        <f>IF('Input Override'!J66&lt;&gt;"",'Input Override'!J66,'Consolidated Data'!I62)</f>
        <v>0.57699999999999996</v>
      </c>
      <c r="J62" s="208">
        <f>IF('Input Override'!K66&lt;&gt;"",'Input Override'!K66,'Consolidated Data'!J62)</f>
        <v>0.57699999999999996</v>
      </c>
      <c r="K62" s="208">
        <f>IF('Input Override'!L66&lt;&gt;"",'Input Override'!L66,'Consolidated Data'!K62)</f>
        <v>0.57699999999999996</v>
      </c>
      <c r="L62" s="208">
        <f>IF('Input Override'!M66&lt;&gt;"",'Input Override'!M66,'Consolidated Data'!L62)</f>
        <v>3.7110000000000003</v>
      </c>
      <c r="M62" s="208">
        <f>IF('Input Override'!N66&lt;&gt;"",'Input Override'!N66,'Consolidated Data'!M62)</f>
        <v>0</v>
      </c>
      <c r="N62" s="208">
        <f>IF('Input Override'!O66&lt;&gt;"",'Input Override'!O66,'Consolidated Data'!N62)</f>
        <v>0</v>
      </c>
      <c r="O62" s="208">
        <f>IF('Input Override'!P66&lt;&gt;"",'Input Override'!P66,'Consolidated Data'!O62)</f>
        <v>-32.85</v>
      </c>
      <c r="P62" s="208">
        <f>IF('Input Override'!Q66&lt;&gt;"",'Input Override'!Q66,'Consolidated Data'!P62)</f>
        <v>-65.7</v>
      </c>
      <c r="Q62" s="208">
        <f>IF('Input Override'!R66&lt;&gt;"",'Input Override'!R66,'Consolidated Data'!Q62)</f>
        <v>-98.55</v>
      </c>
      <c r="R62" s="208">
        <f>IF('Input Override'!S66&lt;&gt;"",'Input Override'!S66,'Consolidated Data'!R62)</f>
        <v>-98.55</v>
      </c>
      <c r="S62" s="209">
        <f t="shared" si="0"/>
        <v>37.656012176560125</v>
      </c>
      <c r="T62" s="209">
        <f t="shared" si="1"/>
        <v>37656.012176560122</v>
      </c>
      <c r="U62" s="72" t="str">
        <f>VLOOKUP(B62,'Phase 2 - Net Zero Value'!B62:X93,22,FALSE)</f>
        <v>Fail</v>
      </c>
    </row>
    <row r="63" spans="1:21">
      <c r="A63" s="2" t="s">
        <v>325</v>
      </c>
      <c r="B63" s="72">
        <v>59</v>
      </c>
      <c r="C63" s="98" t="str">
        <f>IF('Input Override'!D67&lt;&gt;"",'Input Override'!D67,'Consolidated Data'!C63)</f>
        <v>SVE</v>
      </c>
      <c r="D63" s="98" t="str">
        <f>IF('Input Override'!E67&lt;&gt;"",'Input Override'!E67,'Consolidated Data'!D63)</f>
        <v>NZ#12</v>
      </c>
      <c r="E63" s="72" t="str">
        <f>IF('Input Override'!F67&lt;&gt;"",'Input Override'!F67,'Consolidated Data'!E63)</f>
        <v>EV fleet only</v>
      </c>
      <c r="F63" s="72" t="str">
        <f>IF('Input Override'!G67&lt;&gt;"",'Input Override'!G67,'Consolidated Data'!F63)</f>
        <v>Feasible</v>
      </c>
      <c r="G63" s="208">
        <f>IF('Input Override'!H67&lt;&gt;"",'Input Override'!H67,'Consolidated Data'!G63)</f>
        <v>0.65700000000000003</v>
      </c>
      <c r="H63" s="208">
        <f>IF('Input Override'!I67&lt;&gt;"",'Input Override'!I67,'Consolidated Data'!H63)</f>
        <v>0.65700000000000003</v>
      </c>
      <c r="I63" s="208">
        <f>IF('Input Override'!J67&lt;&gt;"",'Input Override'!J67,'Consolidated Data'!I63)</f>
        <v>0.65700000000000003</v>
      </c>
      <c r="J63" s="208">
        <f>IF('Input Override'!K67&lt;&gt;"",'Input Override'!K67,'Consolidated Data'!J63)</f>
        <v>0.65700000000000003</v>
      </c>
      <c r="K63" s="208">
        <f>IF('Input Override'!L67&lt;&gt;"",'Input Override'!L67,'Consolidated Data'!K63)</f>
        <v>0.65700000000000003</v>
      </c>
      <c r="L63" s="208">
        <f>IF('Input Override'!M67&lt;&gt;"",'Input Override'!M67,'Consolidated Data'!L63)</f>
        <v>3.2850000000000001</v>
      </c>
      <c r="M63" s="208">
        <f>IF('Input Override'!N67&lt;&gt;"",'Input Override'!N67,'Consolidated Data'!M63)</f>
        <v>0</v>
      </c>
      <c r="N63" s="208">
        <f>IF('Input Override'!O67&lt;&gt;"",'Input Override'!O67,'Consolidated Data'!N63)</f>
        <v>0</v>
      </c>
      <c r="O63" s="208">
        <f>IF('Input Override'!P67&lt;&gt;"",'Input Override'!P67,'Consolidated Data'!O63)</f>
        <v>-1557</v>
      </c>
      <c r="P63" s="208">
        <f>IF('Input Override'!Q67&lt;&gt;"",'Input Override'!Q67,'Consolidated Data'!P63)</f>
        <v>-3114</v>
      </c>
      <c r="Q63" s="208">
        <f>IF('Input Override'!R67&lt;&gt;"",'Input Override'!R67,'Consolidated Data'!Q63)</f>
        <v>-4671</v>
      </c>
      <c r="R63" s="208">
        <f>IF('Input Override'!S67&lt;&gt;"",'Input Override'!S67,'Consolidated Data'!R63)</f>
        <v>-4671</v>
      </c>
      <c r="S63" s="209">
        <f t="shared" si="0"/>
        <v>0.7032755298651252</v>
      </c>
      <c r="T63" s="209">
        <f t="shared" si="1"/>
        <v>703.27552986512524</v>
      </c>
      <c r="U63" s="72" t="str">
        <f>VLOOKUP(B63,'Phase 2 - Net Zero Value'!B63:X94,22,FALSE)</f>
        <v>Fail</v>
      </c>
    </row>
    <row r="64" spans="1:21">
      <c r="A64" s="2" t="s">
        <v>325</v>
      </c>
      <c r="B64" s="72">
        <v>60</v>
      </c>
      <c r="C64" s="98" t="str">
        <f>IF('Input Override'!D68&lt;&gt;"",'Input Override'!D68,'Consolidated Data'!C64)</f>
        <v>SVE</v>
      </c>
      <c r="D64" s="98" t="str">
        <f>IF('Input Override'!E68&lt;&gt;"",'Input Override'!E68,'Consolidated Data'!D64)</f>
        <v>NZ#13</v>
      </c>
      <c r="E64" s="72" t="str">
        <f>IF('Input Override'!F68&lt;&gt;"",'Input Override'!F68,'Consolidated Data'!E64)</f>
        <v>HVO fuel only</v>
      </c>
      <c r="F64" s="72" t="str">
        <f>IF('Input Override'!G68&lt;&gt;"",'Input Override'!G68,'Consolidated Data'!F64)</f>
        <v>Feasible</v>
      </c>
      <c r="G64" s="208">
        <f>IF('Input Override'!H68&lt;&gt;"",'Input Override'!H68,'Consolidated Data'!G64)</f>
        <v>0.36</v>
      </c>
      <c r="H64" s="208">
        <f>IF('Input Override'!I68&lt;&gt;"",'Input Override'!I68,'Consolidated Data'!H64)</f>
        <v>0.36</v>
      </c>
      <c r="I64" s="208">
        <f>IF('Input Override'!J68&lt;&gt;"",'Input Override'!J68,'Consolidated Data'!I64)</f>
        <v>0.36</v>
      </c>
      <c r="J64" s="208">
        <f>IF('Input Override'!K68&lt;&gt;"",'Input Override'!K68,'Consolidated Data'!J64)</f>
        <v>0.36</v>
      </c>
      <c r="K64" s="208">
        <f>IF('Input Override'!L68&lt;&gt;"",'Input Override'!L68,'Consolidated Data'!K64)</f>
        <v>0.36</v>
      </c>
      <c r="L64" s="208">
        <f>IF('Input Override'!M68&lt;&gt;"",'Input Override'!M68,'Consolidated Data'!L64)</f>
        <v>1.7999999999999998</v>
      </c>
      <c r="M64" s="208">
        <f>IF('Input Override'!N68&lt;&gt;"",'Input Override'!N68,'Consolidated Data'!M64)</f>
        <v>-2271.6</v>
      </c>
      <c r="N64" s="208">
        <f>IF('Input Override'!O68&lt;&gt;"",'Input Override'!O68,'Consolidated Data'!N64)</f>
        <v>-4543.2</v>
      </c>
      <c r="O64" s="208">
        <f>IF('Input Override'!P68&lt;&gt;"",'Input Override'!P68,'Consolidated Data'!O64)</f>
        <v>-6814.8</v>
      </c>
      <c r="P64" s="208">
        <f>IF('Input Override'!Q68&lt;&gt;"",'Input Override'!Q68,'Consolidated Data'!P64)</f>
        <v>-9086.4</v>
      </c>
      <c r="Q64" s="208">
        <f>IF('Input Override'!R68&lt;&gt;"",'Input Override'!R68,'Consolidated Data'!Q64)</f>
        <v>-11358</v>
      </c>
      <c r="R64" s="208">
        <f>IF('Input Override'!S68&lt;&gt;"",'Input Override'!S68,'Consolidated Data'!R64)</f>
        <v>-11358</v>
      </c>
      <c r="S64" s="209">
        <f t="shared" si="0"/>
        <v>0.15847860538827258</v>
      </c>
      <c r="T64" s="209">
        <f t="shared" si="1"/>
        <v>158.47860538827257</v>
      </c>
      <c r="U64" s="72" t="str">
        <f>VLOOKUP(B64,'Phase 2 - Net Zero Value'!B64:X95,22,FALSE)</f>
        <v>Fail</v>
      </c>
    </row>
    <row r="65" spans="1:21">
      <c r="A65" s="2" t="s">
        <v>325</v>
      </c>
      <c r="B65" s="72">
        <v>61</v>
      </c>
      <c r="C65" s="98" t="str">
        <f>IF('Input Override'!D69&lt;&gt;"",'Input Override'!D69,'Consolidated Data'!C65)</f>
        <v>SVE</v>
      </c>
      <c r="D65" s="98" t="str">
        <f>IF('Input Override'!E69&lt;&gt;"",'Input Override'!E69,'Consolidated Data'!D65)</f>
        <v>NZ#14</v>
      </c>
      <c r="E65" s="72" t="str">
        <f>IF('Input Override'!F69&lt;&gt;"",'Input Override'!F69,'Consolidated Data'!E65)</f>
        <v>Solar PV</v>
      </c>
      <c r="F65" s="72" t="str">
        <f>IF('Input Override'!G69&lt;&gt;"",'Input Override'!G69,'Consolidated Data'!F65)</f>
        <v>Feasible</v>
      </c>
      <c r="G65" s="208">
        <f>IF('Input Override'!H69&lt;&gt;"",'Input Override'!H69,'Consolidated Data'!G65)</f>
        <v>2.34</v>
      </c>
      <c r="H65" s="208">
        <f>IF('Input Override'!I69&lt;&gt;"",'Input Override'!I69,'Consolidated Data'!H65)</f>
        <v>2.34</v>
      </c>
      <c r="I65" s="208">
        <f>IF('Input Override'!J69&lt;&gt;"",'Input Override'!J69,'Consolidated Data'!I65)</f>
        <v>-0.28500000000000014</v>
      </c>
      <c r="J65" s="208">
        <f>IF('Input Override'!K69&lt;&gt;"",'Input Override'!K69,'Consolidated Data'!J65)</f>
        <v>-0.28500000000000014</v>
      </c>
      <c r="K65" s="208">
        <f>IF('Input Override'!L69&lt;&gt;"",'Input Override'!L69,'Consolidated Data'!K65)</f>
        <v>-0.28500000000000014</v>
      </c>
      <c r="L65" s="208">
        <f>IF('Input Override'!M69&lt;&gt;"",'Input Override'!M69,'Consolidated Data'!L65)</f>
        <v>3.8249999999999993</v>
      </c>
      <c r="M65" s="208">
        <f>IF('Input Override'!N69&lt;&gt;"",'Input Override'!N69,'Consolidated Data'!M65)</f>
        <v>0</v>
      </c>
      <c r="N65" s="208">
        <f>IF('Input Override'!O69&lt;&gt;"",'Input Override'!O69,'Consolidated Data'!N65)</f>
        <v>0</v>
      </c>
      <c r="O65" s="208">
        <f>IF('Input Override'!P69&lt;&gt;"",'Input Override'!P69,'Consolidated Data'!O65)</f>
        <v>-2625.37</v>
      </c>
      <c r="P65" s="208">
        <f>IF('Input Override'!Q69&lt;&gt;"",'Input Override'!Q69,'Consolidated Data'!P65)</f>
        <v>-5250.74</v>
      </c>
      <c r="Q65" s="208">
        <f>IF('Input Override'!R69&lt;&gt;"",'Input Override'!R69,'Consolidated Data'!Q65)</f>
        <v>-7876.12</v>
      </c>
      <c r="R65" s="208">
        <f>IF('Input Override'!S69&lt;&gt;"",'Input Override'!S69,'Consolidated Data'!R65)</f>
        <v>-7876.12</v>
      </c>
      <c r="S65" s="209">
        <f t="shared" si="0"/>
        <v>0.48564521617242995</v>
      </c>
      <c r="T65" s="209">
        <f t="shared" si="1"/>
        <v>485.64521617242997</v>
      </c>
      <c r="U65" s="72" t="str">
        <f>VLOOKUP(B65,'Phase 2 - Net Zero Value'!B65:X96,22,FALSE)</f>
        <v>Fail</v>
      </c>
    </row>
    <row r="66" spans="1:21">
      <c r="A66" s="2" t="s">
        <v>325</v>
      </c>
      <c r="B66" s="72">
        <v>62</v>
      </c>
      <c r="C66" s="98" t="str">
        <f>IF('Input Override'!D70&lt;&gt;"",'Input Override'!D70,'Consolidated Data'!C66)</f>
        <v>TMS</v>
      </c>
      <c r="D66" s="98" t="str">
        <f>IF('Input Override'!E70&lt;&gt;"",'Input Override'!E70,'Consolidated Data'!D66)</f>
        <v>CWW22_1</v>
      </c>
      <c r="E66" s="72" t="str">
        <f>IF('Input Override'!F70&lt;&gt;"",'Input Override'!F70,'Consolidated Data'!E66)</f>
        <v>S40749/1 (Long Reach - Installation of Biomethane Plant - Delta from botex for bidding process)</v>
      </c>
      <c r="F66" s="72" t="str">
        <f>IF('Input Override'!G70&lt;&gt;"",'Input Override'!G70,'Consolidated Data'!F66)</f>
        <v>Feasible</v>
      </c>
      <c r="G66" s="208">
        <f>IF('Input Override'!H70&lt;&gt;"",'Input Override'!H70,'Consolidated Data'!G66)</f>
        <v>5.8860000000000001</v>
      </c>
      <c r="H66" s="208">
        <f>IF('Input Override'!I70&lt;&gt;"",'Input Override'!I70,'Consolidated Data'!H66)</f>
        <v>3.7469999999999999</v>
      </c>
      <c r="I66" s="208">
        <f>IF('Input Override'!J70&lt;&gt;"",'Input Override'!J70,'Consolidated Data'!I66)</f>
        <v>2.9849999999999999</v>
      </c>
      <c r="J66" s="208">
        <f>IF('Input Override'!K70&lt;&gt;"",'Input Override'!K70,'Consolidated Data'!J66)</f>
        <v>3.0179999999999998</v>
      </c>
      <c r="K66" s="208">
        <f>IF('Input Override'!L70&lt;&gt;"",'Input Override'!L70,'Consolidated Data'!K66)</f>
        <v>3.1859999999999999</v>
      </c>
      <c r="L66" s="208">
        <f>IF('Input Override'!M70&lt;&gt;"",'Input Override'!M70,'Consolidated Data'!L66)</f>
        <v>18.821999999999999</v>
      </c>
      <c r="M66" s="208">
        <f>IF('Input Override'!N70&lt;&gt;"",'Input Override'!N70,'Consolidated Data'!M66)</f>
        <v>0</v>
      </c>
      <c r="N66" s="208">
        <f>IF('Input Override'!O70&lt;&gt;"",'Input Override'!O70,'Consolidated Data'!N66)</f>
        <v>0</v>
      </c>
      <c r="O66" s="208">
        <f>IF('Input Override'!P70&lt;&gt;"",'Input Override'!P70,'Consolidated Data'!O66)</f>
        <v>-2537.5700000000002</v>
      </c>
      <c r="P66" s="208">
        <f>IF('Input Override'!Q70&lt;&gt;"",'Input Override'!Q70,'Consolidated Data'!P66)</f>
        <v>-5075.1400000000003</v>
      </c>
      <c r="Q66" s="208">
        <f>IF('Input Override'!R70&lt;&gt;"",'Input Override'!R70,'Consolidated Data'!Q66)</f>
        <v>-7612.71</v>
      </c>
      <c r="R66" s="208">
        <f>IF('Input Override'!S70&lt;&gt;"",'Input Override'!S70,'Consolidated Data'!R66)</f>
        <v>-7612.71</v>
      </c>
      <c r="S66" s="209">
        <f t="shared" si="0"/>
        <v>2.4724441099161796</v>
      </c>
      <c r="T66" s="209">
        <f t="shared" si="1"/>
        <v>2472.4441099161795</v>
      </c>
      <c r="U66" s="72" t="str">
        <f>VLOOKUP(B66,'Phase 2 - Net Zero Value'!B66:X97,22,FALSE)</f>
        <v>Fail</v>
      </c>
    </row>
    <row r="67" spans="1:21">
      <c r="A67" s="2" t="s">
        <v>325</v>
      </c>
      <c r="B67" s="72">
        <v>63</v>
      </c>
      <c r="C67" s="98" t="str">
        <f>IF('Input Override'!D71&lt;&gt;"",'Input Override'!D71,'Consolidated Data'!C67)</f>
        <v>TMS</v>
      </c>
      <c r="D67" s="98" t="str">
        <f>IF('Input Override'!E71&lt;&gt;"",'Input Override'!E71,'Consolidated Data'!D67)</f>
        <v>CWW22_2</v>
      </c>
      <c r="E67" s="72" t="str">
        <f>IF('Input Override'!F71&lt;&gt;"",'Input Override'!F71,'Consolidated Data'!E67)</f>
        <v>Aylesbury - Installation of Biomethane Plant with heat pump - Delta from botex for bidding process</v>
      </c>
      <c r="F67" s="72" t="str">
        <f>IF('Input Override'!G71&lt;&gt;"",'Input Override'!G71,'Consolidated Data'!F67)</f>
        <v>Feasible</v>
      </c>
      <c r="G67" s="208">
        <f>IF('Input Override'!H71&lt;&gt;"",'Input Override'!H71,'Consolidated Data'!G67)</f>
        <v>0</v>
      </c>
      <c r="H67" s="208">
        <f>IF('Input Override'!I71&lt;&gt;"",'Input Override'!I71,'Consolidated Data'!H67)</f>
        <v>1.107</v>
      </c>
      <c r="I67" s="208">
        <f>IF('Input Override'!J71&lt;&gt;"",'Input Override'!J71,'Consolidated Data'!I67)</f>
        <v>0.371</v>
      </c>
      <c r="J67" s="208">
        <f>IF('Input Override'!K71&lt;&gt;"",'Input Override'!K71,'Consolidated Data'!J67)</f>
        <v>0.47199999999999998</v>
      </c>
      <c r="K67" s="208">
        <f>IF('Input Override'!L71&lt;&gt;"",'Input Override'!L71,'Consolidated Data'!K67)</f>
        <v>0.5</v>
      </c>
      <c r="L67" s="208">
        <f>IF('Input Override'!M71&lt;&gt;"",'Input Override'!M71,'Consolidated Data'!L67)</f>
        <v>2.4500000000000002</v>
      </c>
      <c r="M67" s="208">
        <f>IF('Input Override'!N71&lt;&gt;"",'Input Override'!N71,'Consolidated Data'!M67)</f>
        <v>0</v>
      </c>
      <c r="N67" s="208">
        <f>IF('Input Override'!O71&lt;&gt;"",'Input Override'!O71,'Consolidated Data'!N67)</f>
        <v>0</v>
      </c>
      <c r="O67" s="208">
        <f>IF('Input Override'!P71&lt;&gt;"",'Input Override'!P71,'Consolidated Data'!O67)</f>
        <v>0</v>
      </c>
      <c r="P67" s="208">
        <f>IF('Input Override'!Q71&lt;&gt;"",'Input Override'!Q71,'Consolidated Data'!P67)</f>
        <v>-476.34800000000001</v>
      </c>
      <c r="Q67" s="208">
        <f>IF('Input Override'!R71&lt;&gt;"",'Input Override'!R71,'Consolidated Data'!Q67)</f>
        <v>-952.697</v>
      </c>
      <c r="R67" s="208">
        <f>IF('Input Override'!S71&lt;&gt;"",'Input Override'!S71,'Consolidated Data'!R67)</f>
        <v>-952.697</v>
      </c>
      <c r="S67" s="209">
        <f t="shared" si="0"/>
        <v>2.5716465990760966</v>
      </c>
      <c r="T67" s="209">
        <f t="shared" si="1"/>
        <v>2571.6465990760967</v>
      </c>
      <c r="U67" s="72" t="str">
        <f>VLOOKUP(B67,'Phase 2 - Net Zero Value'!B67:X98,22,FALSE)</f>
        <v>Fail</v>
      </c>
    </row>
    <row r="68" spans="1:21">
      <c r="A68" s="2" t="s">
        <v>325</v>
      </c>
      <c r="B68" s="72">
        <v>64</v>
      </c>
      <c r="C68" s="98" t="str">
        <f>IF('Input Override'!D72&lt;&gt;"",'Input Override'!D72,'Consolidated Data'!C68)</f>
        <v>TMS</v>
      </c>
      <c r="D68" s="98" t="str">
        <f>IF('Input Override'!E72&lt;&gt;"",'Input Override'!E72,'Consolidated Data'!D68)</f>
        <v>CWW22_3</v>
      </c>
      <c r="E68" s="72" t="str">
        <f>IF('Input Override'!F72&lt;&gt;"",'Input Override'!F72,'Consolidated Data'!E68)</f>
        <v>Bishop Stortford - Installation of Biomethane Plant - enhancement from botex for bidding process</v>
      </c>
      <c r="F68" s="72" t="str">
        <f>IF('Input Override'!G72&lt;&gt;"",'Input Override'!G72,'Consolidated Data'!F68)</f>
        <v>Feasible</v>
      </c>
      <c r="G68" s="208">
        <f>IF('Input Override'!H72&lt;&gt;"",'Input Override'!H72,'Consolidated Data'!G68)</f>
        <v>0</v>
      </c>
      <c r="H68" s="208">
        <f>IF('Input Override'!I72&lt;&gt;"",'Input Override'!I72,'Consolidated Data'!H68)</f>
        <v>0</v>
      </c>
      <c r="I68" s="208">
        <f>IF('Input Override'!J72&lt;&gt;"",'Input Override'!J72,'Consolidated Data'!I68)</f>
        <v>0</v>
      </c>
      <c r="J68" s="208">
        <f>IF('Input Override'!K72&lt;&gt;"",'Input Override'!K72,'Consolidated Data'!J68)</f>
        <v>0.35499999999999998</v>
      </c>
      <c r="K68" s="208">
        <f>IF('Input Override'!L72&lt;&gt;"",'Input Override'!L72,'Consolidated Data'!K68)</f>
        <v>0.25800000000000001</v>
      </c>
      <c r="L68" s="208">
        <f>IF('Input Override'!M72&lt;&gt;"",'Input Override'!M72,'Consolidated Data'!L68)</f>
        <v>0.61299999999999999</v>
      </c>
      <c r="M68" s="208">
        <f>IF('Input Override'!N72&lt;&gt;"",'Input Override'!N72,'Consolidated Data'!M68)</f>
        <v>0</v>
      </c>
      <c r="N68" s="208">
        <f>IF('Input Override'!O72&lt;&gt;"",'Input Override'!O72,'Consolidated Data'!N68)</f>
        <v>0</v>
      </c>
      <c r="O68" s="208">
        <f>IF('Input Override'!P72&lt;&gt;"",'Input Override'!P72,'Consolidated Data'!O68)</f>
        <v>0</v>
      </c>
      <c r="P68" s="208">
        <f>IF('Input Override'!Q72&lt;&gt;"",'Input Override'!Q72,'Consolidated Data'!P68)</f>
        <v>-290.137</v>
      </c>
      <c r="Q68" s="208">
        <f>IF('Input Override'!R72&lt;&gt;"",'Input Override'!R72,'Consolidated Data'!Q68)</f>
        <v>-581.00900000000001</v>
      </c>
      <c r="R68" s="208">
        <f>IF('Input Override'!S72&lt;&gt;"",'Input Override'!S72,'Consolidated Data'!R68)</f>
        <v>-581.00900000000001</v>
      </c>
      <c r="S68" s="209">
        <f t="shared" si="0"/>
        <v>1.0550611092082911</v>
      </c>
      <c r="T68" s="209">
        <f t="shared" si="1"/>
        <v>1055.0611092082911</v>
      </c>
      <c r="U68" s="72" t="str">
        <f>VLOOKUP(B68,'Phase 2 - Net Zero Value'!B68:X99,22,FALSE)</f>
        <v>Fail</v>
      </c>
    </row>
    <row r="69" spans="1:21">
      <c r="A69" s="2" t="s">
        <v>325</v>
      </c>
      <c r="B69" s="72">
        <v>65</v>
      </c>
      <c r="C69" s="98" t="str">
        <f>IF('Input Override'!D73&lt;&gt;"",'Input Override'!D73,'Consolidated Data'!C69)</f>
        <v>TMS</v>
      </c>
      <c r="D69" s="98" t="str">
        <f>IF('Input Override'!E73&lt;&gt;"",'Input Override'!E73,'Consolidated Data'!D69)</f>
        <v>CWW22_4</v>
      </c>
      <c r="E69" s="72" t="str">
        <f>IF('Input Override'!F73&lt;&gt;"",'Input Override'!F73,'Consolidated Data'!E69)</f>
        <v>Didcot - Installation of Biomethane Plant - enhancement from botex for bidding process</v>
      </c>
      <c r="F69" s="72" t="str">
        <f>IF('Input Override'!G73&lt;&gt;"",'Input Override'!G73,'Consolidated Data'!F69)</f>
        <v>Feasible</v>
      </c>
      <c r="G69" s="208">
        <f>IF('Input Override'!H73&lt;&gt;"",'Input Override'!H73,'Consolidated Data'!G69)</f>
        <v>0</v>
      </c>
      <c r="H69" s="208">
        <f>IF('Input Override'!I73&lt;&gt;"",'Input Override'!I73,'Consolidated Data'!H69)</f>
        <v>0.1</v>
      </c>
      <c r="I69" s="208">
        <f>IF('Input Override'!J73&lt;&gt;"",'Input Override'!J73,'Consolidated Data'!I69)</f>
        <v>0.112</v>
      </c>
      <c r="J69" s="208">
        <f>IF('Input Override'!K73&lt;&gt;"",'Input Override'!K73,'Consolidated Data'!J69)</f>
        <v>0.115</v>
      </c>
      <c r="K69" s="208">
        <f>IF('Input Override'!L73&lt;&gt;"",'Input Override'!L73,'Consolidated Data'!K69)</f>
        <v>0.126</v>
      </c>
      <c r="L69" s="208">
        <f>IF('Input Override'!M73&lt;&gt;"",'Input Override'!M73,'Consolidated Data'!L69)</f>
        <v>0.45299999999999996</v>
      </c>
      <c r="M69" s="208">
        <f>IF('Input Override'!N73&lt;&gt;"",'Input Override'!N73,'Consolidated Data'!M69)</f>
        <v>0</v>
      </c>
      <c r="N69" s="208">
        <f>IF('Input Override'!O73&lt;&gt;"",'Input Override'!O73,'Consolidated Data'!N69)</f>
        <v>-369.42500000000001</v>
      </c>
      <c r="O69" s="208">
        <f>IF('Input Override'!P73&lt;&gt;"",'Input Override'!P73,'Consolidated Data'!O69)</f>
        <v>-677.40899999999999</v>
      </c>
      <c r="P69" s="208">
        <f>IF('Input Override'!Q73&lt;&gt;"",'Input Override'!Q73,'Consolidated Data'!P69)</f>
        <v>-985.39200000000005</v>
      </c>
      <c r="Q69" s="208">
        <f>IF('Input Override'!R73&lt;&gt;"",'Input Override'!R73,'Consolidated Data'!Q69)</f>
        <v>-1293.376</v>
      </c>
      <c r="R69" s="208">
        <f>IF('Input Override'!S73&lt;&gt;"",'Input Override'!S73,'Consolidated Data'!R69)</f>
        <v>-1293.376</v>
      </c>
      <c r="S69" s="209">
        <f t="shared" si="0"/>
        <v>0.35024617744569247</v>
      </c>
      <c r="T69" s="209">
        <f t="shared" si="1"/>
        <v>350.24617744569247</v>
      </c>
      <c r="U69" s="72" t="str">
        <f>VLOOKUP(B69,'Phase 2 - Net Zero Value'!B69:X100,22,FALSE)</f>
        <v>Fail</v>
      </c>
    </row>
    <row r="70" spans="1:21">
      <c r="A70" s="2" t="s">
        <v>325</v>
      </c>
      <c r="B70" s="72">
        <v>66</v>
      </c>
      <c r="C70" s="98" t="str">
        <f>IF('Input Override'!D74&lt;&gt;"",'Input Override'!D74,'Consolidated Data'!C70)</f>
        <v>TMS</v>
      </c>
      <c r="D70" s="98" t="str">
        <f>IF('Input Override'!E74&lt;&gt;"",'Input Override'!E74,'Consolidated Data'!D70)</f>
        <v>CWW22_5</v>
      </c>
      <c r="E70" s="72" t="str">
        <f>IF('Input Override'!F74&lt;&gt;"",'Input Override'!F74,'Consolidated Data'!E70)</f>
        <v>East Hyde - Installation of Biomethane Plant - enhancement from botex for bidding process</v>
      </c>
      <c r="F70" s="72" t="str">
        <f>IF('Input Override'!G74&lt;&gt;"",'Input Override'!G74,'Consolidated Data'!F70)</f>
        <v>Feasible</v>
      </c>
      <c r="G70" s="208">
        <f>IF('Input Override'!H74&lt;&gt;"",'Input Override'!H74,'Consolidated Data'!G70)</f>
        <v>0</v>
      </c>
      <c r="H70" s="208">
        <f>IF('Input Override'!I74&lt;&gt;"",'Input Override'!I74,'Consolidated Data'!H70)</f>
        <v>0</v>
      </c>
      <c r="I70" s="208">
        <f>IF('Input Override'!J74&lt;&gt;"",'Input Override'!J74,'Consolidated Data'!I70)</f>
        <v>0</v>
      </c>
      <c r="J70" s="208">
        <f>IF('Input Override'!K74&lt;&gt;"",'Input Override'!K74,'Consolidated Data'!J70)</f>
        <v>0.51900000000000002</v>
      </c>
      <c r="K70" s="208">
        <f>IF('Input Override'!L74&lt;&gt;"",'Input Override'!L74,'Consolidated Data'!K70)</f>
        <v>0.55500000000000005</v>
      </c>
      <c r="L70" s="208">
        <f>IF('Input Override'!M74&lt;&gt;"",'Input Override'!M74,'Consolidated Data'!L70)</f>
        <v>1.0740000000000001</v>
      </c>
      <c r="M70" s="208">
        <f>IF('Input Override'!N74&lt;&gt;"",'Input Override'!N74,'Consolidated Data'!M70)</f>
        <v>0</v>
      </c>
      <c r="N70" s="208">
        <f>IF('Input Override'!O74&lt;&gt;"",'Input Override'!O74,'Consolidated Data'!N70)</f>
        <v>0</v>
      </c>
      <c r="O70" s="208">
        <f>IF('Input Override'!P74&lt;&gt;"",'Input Override'!P74,'Consolidated Data'!O70)</f>
        <v>0</v>
      </c>
      <c r="P70" s="208">
        <f>IF('Input Override'!Q74&lt;&gt;"",'Input Override'!Q74,'Consolidated Data'!P70)</f>
        <v>-558.25199999999995</v>
      </c>
      <c r="Q70" s="208">
        <f>IF('Input Override'!R74&lt;&gt;"",'Input Override'!R74,'Consolidated Data'!Q70)</f>
        <v>-1116.5039999999999</v>
      </c>
      <c r="R70" s="208">
        <f>IF('Input Override'!S74&lt;&gt;"",'Input Override'!S74,'Consolidated Data'!R70)</f>
        <v>-1116.5039999999999</v>
      </c>
      <c r="S70" s="209">
        <f t="shared" ref="S70:S96" si="2">IFERROR(((ABS(L70)*1000)/ABS(R70)),"-")</f>
        <v>0.96193117086906998</v>
      </c>
      <c r="T70" s="209">
        <f t="shared" ref="T70:T95" si="3">IFERROR(S70*1000,"-")</f>
        <v>961.93117086907</v>
      </c>
      <c r="U70" s="72" t="str">
        <f>VLOOKUP(B70,'Phase 2 - Net Zero Value'!B70:X101,22,FALSE)</f>
        <v>Fail</v>
      </c>
    </row>
    <row r="71" spans="1:21">
      <c r="A71" s="2" t="s">
        <v>325</v>
      </c>
      <c r="B71" s="72">
        <v>67</v>
      </c>
      <c r="C71" s="98" t="str">
        <f>IF('Input Override'!D75&lt;&gt;"",'Input Override'!D75,'Consolidated Data'!C71)</f>
        <v>TMS</v>
      </c>
      <c r="D71" s="98" t="str">
        <f>IF('Input Override'!E75&lt;&gt;"",'Input Override'!E75,'Consolidated Data'!D71)</f>
        <v>CWW22_6</v>
      </c>
      <c r="E71" s="72" t="str">
        <f>IF('Input Override'!F75&lt;&gt;"",'Input Override'!F75,'Consolidated Data'!E71)</f>
        <v>Hogsmill -Installation of Biomethane Plant - enhancement from botex for bidding process</v>
      </c>
      <c r="F71" s="72" t="str">
        <f>IF('Input Override'!G75&lt;&gt;"",'Input Override'!G75,'Consolidated Data'!F71)</f>
        <v>Feasible</v>
      </c>
      <c r="G71" s="208">
        <f>IF('Input Override'!H75&lt;&gt;"",'Input Override'!H75,'Consolidated Data'!G71)</f>
        <v>0</v>
      </c>
      <c r="H71" s="208">
        <f>IF('Input Override'!I75&lt;&gt;"",'Input Override'!I75,'Consolidated Data'!H71)</f>
        <v>1.7769999999999999</v>
      </c>
      <c r="I71" s="208">
        <f>IF('Input Override'!J75&lt;&gt;"",'Input Override'!J75,'Consolidated Data'!I71)</f>
        <v>1.1850000000000001</v>
      </c>
      <c r="J71" s="208">
        <f>IF('Input Override'!K75&lt;&gt;"",'Input Override'!K75,'Consolidated Data'!J71)</f>
        <v>1.2390000000000001</v>
      </c>
      <c r="K71" s="208">
        <f>IF('Input Override'!L75&lt;&gt;"",'Input Override'!L75,'Consolidated Data'!K71)</f>
        <v>1.3029999999999999</v>
      </c>
      <c r="L71" s="208">
        <f>IF('Input Override'!M75&lt;&gt;"",'Input Override'!M75,'Consolidated Data'!L71)</f>
        <v>5.5039999999999996</v>
      </c>
      <c r="M71" s="208">
        <f>IF('Input Override'!N75&lt;&gt;"",'Input Override'!N75,'Consolidated Data'!M71)</f>
        <v>0</v>
      </c>
      <c r="N71" s="208">
        <f>IF('Input Override'!O75&lt;&gt;"",'Input Override'!O75,'Consolidated Data'!N71)</f>
        <v>0</v>
      </c>
      <c r="O71" s="208">
        <f>IF('Input Override'!P75&lt;&gt;"",'Input Override'!P75,'Consolidated Data'!O71)</f>
        <v>0</v>
      </c>
      <c r="P71" s="208">
        <f>IF('Input Override'!Q75&lt;&gt;"",'Input Override'!Q75,'Consolidated Data'!P71)</f>
        <v>-1109.173</v>
      </c>
      <c r="Q71" s="208">
        <f>IF('Input Override'!R75&lt;&gt;"",'Input Override'!R75,'Consolidated Data'!Q71)</f>
        <v>-2219.8139999999999</v>
      </c>
      <c r="R71" s="208">
        <f>IF('Input Override'!S75&lt;&gt;"",'Input Override'!S75,'Consolidated Data'!R71)</f>
        <v>-2219.8139999999999</v>
      </c>
      <c r="S71" s="209">
        <f t="shared" si="2"/>
        <v>2.4794870200836647</v>
      </c>
      <c r="T71" s="209">
        <f t="shared" si="3"/>
        <v>2479.4870200836649</v>
      </c>
      <c r="U71" s="72" t="str">
        <f>VLOOKUP(B71,'Phase 2 - Net Zero Value'!B71:X102,22,FALSE)</f>
        <v>Fail</v>
      </c>
    </row>
    <row r="72" spans="1:21">
      <c r="A72" s="2" t="s">
        <v>325</v>
      </c>
      <c r="B72" s="72">
        <v>68</v>
      </c>
      <c r="C72" s="98" t="str">
        <f>IF('Input Override'!D76&lt;&gt;"",'Input Override'!D76,'Consolidated Data'!C72)</f>
        <v>TMS</v>
      </c>
      <c r="D72" s="98" t="str">
        <f>IF('Input Override'!E76&lt;&gt;"",'Input Override'!E76,'Consolidated Data'!D72)</f>
        <v>CWW22_7</v>
      </c>
      <c r="E72" s="72" t="str">
        <f>IF('Input Override'!F76&lt;&gt;"",'Input Override'!F76,'Consolidated Data'!E72)</f>
        <v>Reading - Installation of Biomethane Plant - enhancement from botex for bidding process</v>
      </c>
      <c r="F72" s="72" t="str">
        <f>IF('Input Override'!G76&lt;&gt;"",'Input Override'!G76,'Consolidated Data'!F72)</f>
        <v>Feasible</v>
      </c>
      <c r="G72" s="208">
        <f>IF('Input Override'!H76&lt;&gt;"",'Input Override'!H76,'Consolidated Data'!G72)</f>
        <v>0</v>
      </c>
      <c r="H72" s="208">
        <f>IF('Input Override'!I76&lt;&gt;"",'Input Override'!I76,'Consolidated Data'!H72)</f>
        <v>0</v>
      </c>
      <c r="I72" s="208">
        <f>IF('Input Override'!J76&lt;&gt;"",'Input Override'!J76,'Consolidated Data'!I72)</f>
        <v>0</v>
      </c>
      <c r="J72" s="208">
        <f>IF('Input Override'!K76&lt;&gt;"",'Input Override'!K76,'Consolidated Data'!J72)</f>
        <v>0.92300000000000004</v>
      </c>
      <c r="K72" s="208">
        <f>IF('Input Override'!L76&lt;&gt;"",'Input Override'!L76,'Consolidated Data'!K72)</f>
        <v>1.044</v>
      </c>
      <c r="L72" s="208">
        <f>IF('Input Override'!M76&lt;&gt;"",'Input Override'!M76,'Consolidated Data'!L72)</f>
        <v>1.9670000000000001</v>
      </c>
      <c r="M72" s="208">
        <f>IF('Input Override'!N76&lt;&gt;"",'Input Override'!N76,'Consolidated Data'!M72)</f>
        <v>0</v>
      </c>
      <c r="N72" s="208">
        <f>IF('Input Override'!O76&lt;&gt;"",'Input Override'!O76,'Consolidated Data'!N72)</f>
        <v>0</v>
      </c>
      <c r="O72" s="208">
        <f>IF('Input Override'!P76&lt;&gt;"",'Input Override'!P76,'Consolidated Data'!O72)</f>
        <v>0</v>
      </c>
      <c r="P72" s="208">
        <f>IF('Input Override'!Q76&lt;&gt;"",'Input Override'!Q76,'Consolidated Data'!P72)</f>
        <v>-1040.0329999999999</v>
      </c>
      <c r="Q72" s="208">
        <f>IF('Input Override'!R76&lt;&gt;"",'Input Override'!R76,'Consolidated Data'!Q72)</f>
        <v>-2138.6060000000002</v>
      </c>
      <c r="R72" s="208">
        <f>IF('Input Override'!S76&lt;&gt;"",'Input Override'!S76,'Consolidated Data'!R72)</f>
        <v>-2138.6060000000002</v>
      </c>
      <c r="S72" s="209">
        <f t="shared" si="2"/>
        <v>0.91975801059194628</v>
      </c>
      <c r="T72" s="209">
        <f t="shared" si="3"/>
        <v>919.75801059194623</v>
      </c>
      <c r="U72" s="72" t="str">
        <f>VLOOKUP(B72,'Phase 2 - Net Zero Value'!B72:X103,22,FALSE)</f>
        <v>Fail</v>
      </c>
    </row>
    <row r="73" spans="1:21">
      <c r="A73" s="2" t="s">
        <v>325</v>
      </c>
      <c r="B73" s="72">
        <v>69</v>
      </c>
      <c r="C73" s="98" t="str">
        <f>IF('Input Override'!D77&lt;&gt;"",'Input Override'!D77,'Consolidated Data'!C73)</f>
        <v>TMS</v>
      </c>
      <c r="D73" s="98" t="str">
        <f>IF('Input Override'!E77&lt;&gt;"",'Input Override'!E77,'Consolidated Data'!D73)</f>
        <v>CWW22_8</v>
      </c>
      <c r="E73" s="72" t="str">
        <f>IF('Input Override'!F77&lt;&gt;"",'Input Override'!F77,'Consolidated Data'!E73)</f>
        <v>S40040/4 (PR24 Fleet - Life expired Enhancement (cost to convert to electrical) (Waste))</v>
      </c>
      <c r="F73" s="72" t="str">
        <f>IF('Input Override'!G77&lt;&gt;"",'Input Override'!G77,'Consolidated Data'!F73)</f>
        <v>Feasible</v>
      </c>
      <c r="G73" s="208">
        <f>IF('Input Override'!H77&lt;&gt;"",'Input Override'!H77,'Consolidated Data'!G73)</f>
        <v>6.7169999999999996</v>
      </c>
      <c r="H73" s="208">
        <f>IF('Input Override'!I77&lt;&gt;"",'Input Override'!I77,'Consolidated Data'!H73)</f>
        <v>6.0279999999999996</v>
      </c>
      <c r="I73" s="208">
        <f>IF('Input Override'!J77&lt;&gt;"",'Input Override'!J77,'Consolidated Data'!I73)</f>
        <v>4.7269999999999994</v>
      </c>
      <c r="J73" s="208">
        <f>IF('Input Override'!K77&lt;&gt;"",'Input Override'!K77,'Consolidated Data'!J73)</f>
        <v>3.1989999999999998</v>
      </c>
      <c r="K73" s="208">
        <f>IF('Input Override'!L77&lt;&gt;"",'Input Override'!L77,'Consolidated Data'!K73)</f>
        <v>0.13900000000000001</v>
      </c>
      <c r="L73" s="208">
        <f>IF('Input Override'!M77&lt;&gt;"",'Input Override'!M77,'Consolidated Data'!L73)</f>
        <v>20.81</v>
      </c>
      <c r="M73" s="208">
        <f>IF('Input Override'!N77&lt;&gt;"",'Input Override'!N77,'Consolidated Data'!M73)</f>
        <v>-1212</v>
      </c>
      <c r="N73" s="208">
        <f>IF('Input Override'!O77&lt;&gt;"",'Input Override'!O77,'Consolidated Data'!N73)</f>
        <v>-3150</v>
      </c>
      <c r="O73" s="208">
        <f>IF('Input Override'!P77&lt;&gt;"",'Input Override'!P77,'Consolidated Data'!O73)</f>
        <v>-5770</v>
      </c>
      <c r="P73" s="208">
        <f>IF('Input Override'!Q77&lt;&gt;"",'Input Override'!Q77,'Consolidated Data'!P73)</f>
        <v>-9140</v>
      </c>
      <c r="Q73" s="208">
        <f>IF('Input Override'!R77&lt;&gt;"",'Input Override'!R77,'Consolidated Data'!Q73)</f>
        <v>-13142</v>
      </c>
      <c r="R73" s="208">
        <f>IF('Input Override'!S77&lt;&gt;"",'Input Override'!S77,'Consolidated Data'!R73)</f>
        <v>-13142</v>
      </c>
      <c r="S73" s="209">
        <f t="shared" si="2"/>
        <v>1.5834728351849034</v>
      </c>
      <c r="T73" s="209">
        <f t="shared" si="3"/>
        <v>1583.4728351849035</v>
      </c>
      <c r="U73" s="72" t="str">
        <f>VLOOKUP(B73,'Phase 2 - Net Zero Value'!B73:X104,22,FALSE)</f>
        <v>Fail</v>
      </c>
    </row>
    <row r="74" spans="1:21">
      <c r="A74" s="2" t="s">
        <v>325</v>
      </c>
      <c r="B74" s="72">
        <v>70</v>
      </c>
      <c r="C74" s="98" t="str">
        <f>IF('Input Override'!D78&lt;&gt;"",'Input Override'!D78,'Consolidated Data'!C74)</f>
        <v>TMS</v>
      </c>
      <c r="D74" s="98" t="str">
        <f>IF('Input Override'!E78&lt;&gt;"",'Input Override'!E78,'Consolidated Data'!D74)</f>
        <v>CWW22_9</v>
      </c>
      <c r="E74" s="72" t="str">
        <f>IF('Input Override'!F78&lt;&gt;"",'Input Override'!F78,'Consolidated Data'!E74)</f>
        <v>S40841/1 (PR24 Hybrid air source heat pump/existing boiler for 4 corporate offices (Waste))</v>
      </c>
      <c r="F74" s="72" t="str">
        <f>IF('Input Override'!G78&lt;&gt;"",'Input Override'!G78,'Consolidated Data'!F74)</f>
        <v>Feasible</v>
      </c>
      <c r="G74" s="208">
        <f>IF('Input Override'!H78&lt;&gt;"",'Input Override'!H78,'Consolidated Data'!G74)</f>
        <v>0.60499999999999998</v>
      </c>
      <c r="H74" s="208">
        <f>IF('Input Override'!I78&lt;&gt;"",'Input Override'!I78,'Consolidated Data'!H74)</f>
        <v>0.52900000000000003</v>
      </c>
      <c r="I74" s="208">
        <f>IF('Input Override'!J78&lt;&gt;"",'Input Override'!J78,'Consolidated Data'!I74)</f>
        <v>-5.3999999999999999E-2</v>
      </c>
      <c r="J74" s="208">
        <f>IF('Input Override'!K78&lt;&gt;"",'Input Override'!K78,'Consolidated Data'!J74)</f>
        <v>-3.6999999999999998E-2</v>
      </c>
      <c r="K74" s="208">
        <f>IF('Input Override'!L78&lt;&gt;"",'Input Override'!L78,'Consolidated Data'!K74)</f>
        <v>-2.5000000000000001E-2</v>
      </c>
      <c r="L74" s="208">
        <f>IF('Input Override'!M78&lt;&gt;"",'Input Override'!M78,'Consolidated Data'!L74)</f>
        <v>1.018</v>
      </c>
      <c r="M74" s="208">
        <f>IF('Input Override'!N78&lt;&gt;"",'Input Override'!N78,'Consolidated Data'!M74)</f>
        <v>-198.77</v>
      </c>
      <c r="N74" s="208">
        <f>IF('Input Override'!O78&lt;&gt;"",'Input Override'!O78,'Consolidated Data'!N74)</f>
        <v>-596.29999999999995</v>
      </c>
      <c r="O74" s="208">
        <f>IF('Input Override'!P78&lt;&gt;"",'Input Override'!P78,'Consolidated Data'!O74)</f>
        <v>-993.83</v>
      </c>
      <c r="P74" s="208">
        <f>IF('Input Override'!Q78&lt;&gt;"",'Input Override'!Q78,'Consolidated Data'!P74)</f>
        <v>-1391.36</v>
      </c>
      <c r="Q74" s="208">
        <f>IF('Input Override'!R78&lt;&gt;"",'Input Override'!R78,'Consolidated Data'!Q74)</f>
        <v>-1788.89</v>
      </c>
      <c r="R74" s="208">
        <f>IF('Input Override'!S78&lt;&gt;"",'Input Override'!S78,'Consolidated Data'!R74)</f>
        <v>-1788.89</v>
      </c>
      <c r="S74" s="209">
        <f t="shared" si="2"/>
        <v>0.56906796952300032</v>
      </c>
      <c r="T74" s="209">
        <f t="shared" si="3"/>
        <v>569.06796952300033</v>
      </c>
      <c r="U74" s="72" t="str">
        <f>VLOOKUP(B74,'Phase 2 - Net Zero Value'!B74:X105,22,FALSE)</f>
        <v>Fail</v>
      </c>
    </row>
    <row r="75" spans="1:21">
      <c r="A75" s="2" t="s">
        <v>325</v>
      </c>
      <c r="B75" s="72">
        <v>71</v>
      </c>
      <c r="C75" s="98" t="str">
        <f>IF('Input Override'!D79&lt;&gt;"",'Input Override'!D79,'Consolidated Data'!C75)</f>
        <v>TMS</v>
      </c>
      <c r="D75" s="98" t="str">
        <f>IF('Input Override'!E79&lt;&gt;"",'Input Override'!E79,'Consolidated Data'!D75)</f>
        <v>CWW22_10</v>
      </c>
      <c r="E75" s="72" t="str">
        <f>IF('Input Override'!F79&lt;&gt;"",'Input Override'!F79,'Consolidated Data'!E75)</f>
        <v>S40842/2 (PR24 Air source heat pump for site office (enhancement cost) (Waste))</v>
      </c>
      <c r="F75" s="72" t="str">
        <f>IF('Input Override'!G79&lt;&gt;"",'Input Override'!G79,'Consolidated Data'!F75)</f>
        <v>Feasible</v>
      </c>
      <c r="G75" s="208">
        <f>IF('Input Override'!H79&lt;&gt;"",'Input Override'!H79,'Consolidated Data'!G75)</f>
        <v>0.50600000000000001</v>
      </c>
      <c r="H75" s="208">
        <f>IF('Input Override'!I79&lt;&gt;"",'Input Override'!I79,'Consolidated Data'!H75)</f>
        <v>0.52500000000000002</v>
      </c>
      <c r="I75" s="208">
        <f>IF('Input Override'!J79&lt;&gt;"",'Input Override'!J79,'Consolidated Data'!I75)</f>
        <v>0.54600000000000004</v>
      </c>
      <c r="J75" s="208">
        <f>IF('Input Override'!K79&lt;&gt;"",'Input Override'!K79,'Consolidated Data'!J75)</f>
        <v>0.56699999999999995</v>
      </c>
      <c r="K75" s="208">
        <f>IF('Input Override'!L79&lt;&gt;"",'Input Override'!L79,'Consolidated Data'!K75)</f>
        <v>0.59099999999999997</v>
      </c>
      <c r="L75" s="208">
        <f>IF('Input Override'!M79&lt;&gt;"",'Input Override'!M79,'Consolidated Data'!L75)</f>
        <v>2.7350000000000003</v>
      </c>
      <c r="M75" s="208">
        <f>IF('Input Override'!N79&lt;&gt;"",'Input Override'!N79,'Consolidated Data'!M75)</f>
        <v>-50</v>
      </c>
      <c r="N75" s="208">
        <f>IF('Input Override'!O79&lt;&gt;"",'Input Override'!O79,'Consolidated Data'!N75)</f>
        <v>-150.01900000000001</v>
      </c>
      <c r="O75" s="208">
        <f>IF('Input Override'!P79&lt;&gt;"",'Input Override'!P79,'Consolidated Data'!O75)</f>
        <v>-300.03800000000001</v>
      </c>
      <c r="P75" s="208">
        <f>IF('Input Override'!Q79&lt;&gt;"",'Input Override'!Q79,'Consolidated Data'!P75)</f>
        <v>-500.06700000000001</v>
      </c>
      <c r="Q75" s="208">
        <f>IF('Input Override'!R79&lt;&gt;"",'Input Override'!R79,'Consolidated Data'!Q75)</f>
        <v>-750.06600000000003</v>
      </c>
      <c r="R75" s="208">
        <f>IF('Input Override'!S79&lt;&gt;"",'Input Override'!S79,'Consolidated Data'!R75)</f>
        <v>-750.06600000000003</v>
      </c>
      <c r="S75" s="209">
        <f t="shared" si="2"/>
        <v>3.6463457882373023</v>
      </c>
      <c r="T75" s="209">
        <f t="shared" si="3"/>
        <v>3646.3457882373023</v>
      </c>
      <c r="U75" s="72" t="str">
        <f>VLOOKUP(B75,'Phase 2 - Net Zero Value'!B75:X106,22,FALSE)</f>
        <v>Fail</v>
      </c>
    </row>
    <row r="76" spans="1:21">
      <c r="A76" s="216" t="s">
        <v>327</v>
      </c>
      <c r="B76" s="169">
        <v>72</v>
      </c>
      <c r="C76" s="170" t="str">
        <f>IF('Input Override'!D80&lt;&gt;"",'Input Override'!D80,'Consolidated Data'!C76)</f>
        <v>NWT</v>
      </c>
      <c r="D76" s="170" t="str">
        <f>IF('Input Override'!E80&lt;&gt;"",'Input Override'!E80,'Consolidated Data'!D76)</f>
        <v>E00001337</v>
      </c>
      <c r="E76" s="169" t="str">
        <f>IF('Input Override'!F80&lt;&gt;"",'Input Override'!F80,'Consolidated Data'!E76)</f>
        <v>Stationary fossil fuel reductions</v>
      </c>
      <c r="F76" s="169" t="str">
        <f>IF('Input Override'!G80&lt;&gt;"",'Input Override'!G80,'Consolidated Data'!F76)</f>
        <v>Selected</v>
      </c>
      <c r="G76" s="217">
        <f>IF('Input Override'!H80&lt;&gt;"",'Input Override'!H80,'Consolidated Data'!G76)</f>
        <v>0</v>
      </c>
      <c r="H76" s="217">
        <f>IF('Input Override'!I80&lt;&gt;"",'Input Override'!I80,'Consolidated Data'!H76)</f>
        <v>0</v>
      </c>
      <c r="I76" s="217">
        <f>IF('Input Override'!J80&lt;&gt;"",'Input Override'!J80,'Consolidated Data'!I76)</f>
        <v>0</v>
      </c>
      <c r="J76" s="217">
        <f>IF('Input Override'!K80&lt;&gt;"",'Input Override'!K80,'Consolidated Data'!J76)</f>
        <v>0</v>
      </c>
      <c r="K76" s="217">
        <f>IF('Input Override'!L80&lt;&gt;"",'Input Override'!L80,'Consolidated Data'!K76)</f>
        <v>0</v>
      </c>
      <c r="L76" s="217">
        <f>IF('Input Override'!M80&lt;&gt;"",'Input Override'!M80,'Consolidated Data'!L76)</f>
        <v>0</v>
      </c>
      <c r="M76" s="217">
        <f>IF('Input Override'!N80&lt;&gt;"",'Input Override'!N80,'Consolidated Data'!M76)</f>
        <v>0</v>
      </c>
      <c r="N76" s="217">
        <f>IF('Input Override'!O80&lt;&gt;"",'Input Override'!O80,'Consolidated Data'!N76)</f>
        <v>0</v>
      </c>
      <c r="O76" s="217">
        <f>IF('Input Override'!P80&lt;&gt;"",'Input Override'!P80,'Consolidated Data'!O76)</f>
        <v>0</v>
      </c>
      <c r="P76" s="217">
        <f>IF('Input Override'!Q80&lt;&gt;"",'Input Override'!Q80,'Consolidated Data'!P76)</f>
        <v>0</v>
      </c>
      <c r="Q76" s="217">
        <f>IF('Input Override'!R80&lt;&gt;"",'Input Override'!R80,'Consolidated Data'!Q76)</f>
        <v>0</v>
      </c>
      <c r="R76" s="217">
        <f>IF('Input Override'!S80&lt;&gt;"",'Input Override'!S80,'Consolidated Data'!R76)</f>
        <v>0</v>
      </c>
      <c r="S76" s="218" t="str">
        <f t="shared" si="2"/>
        <v>-</v>
      </c>
      <c r="T76" s="218" t="str">
        <f t="shared" si="3"/>
        <v>-</v>
      </c>
      <c r="U76" s="72" t="str">
        <f>VLOOKUP(B76,'Phase 2 - Net Zero Value'!B76:X107,22,FALSE)</f>
        <v>Fail</v>
      </c>
    </row>
    <row r="77" spans="1:21">
      <c r="A77" s="216" t="s">
        <v>327</v>
      </c>
      <c r="B77" s="169">
        <v>73</v>
      </c>
      <c r="C77" s="170" t="str">
        <f>IF('Input Override'!D81&lt;&gt;"",'Input Override'!D81,'Consolidated Data'!C77)</f>
        <v>NWT</v>
      </c>
      <c r="D77" s="170" t="str">
        <f>IF('Input Override'!E81&lt;&gt;"",'Input Override'!E81,'Consolidated Data'!D77)</f>
        <v>E00001338</v>
      </c>
      <c r="E77" s="169" t="str">
        <f>IF('Input Override'!F81&lt;&gt;"",'Input Override'!F81,'Consolidated Data'!E77)</f>
        <v>Process emissions (Bioresources)</v>
      </c>
      <c r="F77" s="169" t="str">
        <f>IF('Input Override'!G81&lt;&gt;"",'Input Override'!G81,'Consolidated Data'!F77)</f>
        <v>Selected</v>
      </c>
      <c r="G77" s="217">
        <f>IF('Input Override'!H81&lt;&gt;"",'Input Override'!H81,'Consolidated Data'!G77)</f>
        <v>0</v>
      </c>
      <c r="H77" s="217">
        <f>IF('Input Override'!I81&lt;&gt;"",'Input Override'!I81,'Consolidated Data'!H77)</f>
        <v>0</v>
      </c>
      <c r="I77" s="217">
        <f>IF('Input Override'!J81&lt;&gt;"",'Input Override'!J81,'Consolidated Data'!I77)</f>
        <v>0</v>
      </c>
      <c r="J77" s="217">
        <f>IF('Input Override'!K81&lt;&gt;"",'Input Override'!K81,'Consolidated Data'!J77)</f>
        <v>0</v>
      </c>
      <c r="K77" s="217">
        <f>IF('Input Override'!L81&lt;&gt;"",'Input Override'!L81,'Consolidated Data'!K77)</f>
        <v>0</v>
      </c>
      <c r="L77" s="217">
        <f>IF('Input Override'!M81&lt;&gt;"",'Input Override'!M81,'Consolidated Data'!L77)</f>
        <v>0</v>
      </c>
      <c r="M77" s="217">
        <f>IF('Input Override'!N81&lt;&gt;"",'Input Override'!N81,'Consolidated Data'!M77)</f>
        <v>0</v>
      </c>
      <c r="N77" s="217">
        <f>IF('Input Override'!O81&lt;&gt;"",'Input Override'!O81,'Consolidated Data'!N77)</f>
        <v>0</v>
      </c>
      <c r="O77" s="217">
        <f>IF('Input Override'!P81&lt;&gt;"",'Input Override'!P81,'Consolidated Data'!O77)</f>
        <v>0</v>
      </c>
      <c r="P77" s="217">
        <f>IF('Input Override'!Q81&lt;&gt;"",'Input Override'!Q81,'Consolidated Data'!P77)</f>
        <v>0</v>
      </c>
      <c r="Q77" s="217">
        <f>IF('Input Override'!R81&lt;&gt;"",'Input Override'!R81,'Consolidated Data'!Q77)</f>
        <v>0</v>
      </c>
      <c r="R77" s="217">
        <f>IF('Input Override'!S81&lt;&gt;"",'Input Override'!S81,'Consolidated Data'!R77)</f>
        <v>0</v>
      </c>
      <c r="S77" s="218" t="str">
        <f t="shared" si="2"/>
        <v>-</v>
      </c>
      <c r="T77" s="218" t="str">
        <f t="shared" si="3"/>
        <v>-</v>
      </c>
      <c r="U77" s="72" t="str">
        <f>VLOOKUP(B77,'Phase 2 - Net Zero Value'!B77:X108,22,FALSE)</f>
        <v>Fail</v>
      </c>
    </row>
    <row r="78" spans="1:21">
      <c r="A78" s="2" t="s">
        <v>325</v>
      </c>
      <c r="B78" s="72">
        <v>74</v>
      </c>
      <c r="C78" s="98" t="str">
        <f>IF('Input Override'!D82&lt;&gt;"",'Input Override'!D82,'Consolidated Data'!C78)</f>
        <v>NWT</v>
      </c>
      <c r="D78" s="98" t="str">
        <f>IF('Input Override'!E82&lt;&gt;"",'Input Override'!E82,'Consolidated Data'!D78)</f>
        <v>E00001339</v>
      </c>
      <c r="E78" s="72" t="str">
        <f>IF('Input Override'!F82&lt;&gt;"",'Input Override'!F82,'Consolidated Data'!E78)</f>
        <v>Process emissions (Wastewater)</v>
      </c>
      <c r="F78" s="72" t="str">
        <f>IF('Input Override'!G82&lt;&gt;"",'Input Override'!G82,'Consolidated Data'!F78)</f>
        <v>Selected</v>
      </c>
      <c r="G78" s="208">
        <f>IF('Input Override'!H82&lt;&gt;"",'Input Override'!H82,'Consolidated Data'!G78)</f>
        <v>27.220433534481948</v>
      </c>
      <c r="H78" s="208">
        <f>IF('Input Override'!I82&lt;&gt;"",'Input Override'!I82,'Consolidated Data'!H78)</f>
        <v>1.6983718704829385</v>
      </c>
      <c r="I78" s="208">
        <f>IF('Input Override'!J82&lt;&gt;"",'Input Override'!J82,'Consolidated Data'!I78)</f>
        <v>1.7132662933187459</v>
      </c>
      <c r="J78" s="208">
        <f>IF('Input Override'!K82&lt;&gt;"",'Input Override'!K82,'Consolidated Data'!J78)</f>
        <v>1.7119023665265773</v>
      </c>
      <c r="K78" s="208">
        <f>IF('Input Override'!L82&lt;&gt;"",'Input Override'!L82,'Consolidated Data'!K78)</f>
        <v>1.7604349415045832</v>
      </c>
      <c r="L78" s="208">
        <f>IF('Input Override'!M82&lt;&gt;"",'Input Override'!M82,'Consolidated Data'!L78)</f>
        <v>34.104409006314796</v>
      </c>
      <c r="M78" s="208">
        <f>IF('Input Override'!N82&lt;&gt;"",'Input Override'!N82,'Consolidated Data'!M78)</f>
        <v>0</v>
      </c>
      <c r="N78" s="208">
        <f>IF('Input Override'!O82&lt;&gt;"",'Input Override'!O82,'Consolidated Data'!N78)</f>
        <v>0</v>
      </c>
      <c r="O78" s="208">
        <f>IF('Input Override'!P82&lt;&gt;"",'Input Override'!P82,'Consolidated Data'!O78)</f>
        <v>-12541.040999999999</v>
      </c>
      <c r="P78" s="208">
        <f>IF('Input Override'!Q82&lt;&gt;"",'Input Override'!Q82,'Consolidated Data'!P78)</f>
        <v>-37623.123</v>
      </c>
      <c r="Q78" s="208">
        <f>IF('Input Override'!R82&lt;&gt;"",'Input Override'!R82,'Consolidated Data'!Q78)</f>
        <v>-62705.205999999998</v>
      </c>
      <c r="R78" s="208">
        <f>IF('Input Override'!S82&lt;&gt;"",'Input Override'!S82,'Consolidated Data'!R78)</f>
        <v>-62705.205999999998</v>
      </c>
      <c r="S78" s="209">
        <f t="shared" si="2"/>
        <v>0.54388480928225957</v>
      </c>
      <c r="T78" s="209">
        <f t="shared" si="3"/>
        <v>543.88480928225954</v>
      </c>
      <c r="U78" s="72" t="str">
        <f>VLOOKUP(B78,'Phase 2 - Net Zero Value'!B78:X109,22,FALSE)</f>
        <v>Pass</v>
      </c>
    </row>
    <row r="79" spans="1:21">
      <c r="A79" s="2" t="s">
        <v>325</v>
      </c>
      <c r="B79" s="72">
        <v>75</v>
      </c>
      <c r="C79" s="98" t="str">
        <f>IF('Input Override'!D83&lt;&gt;"",'Input Override'!D83,'Consolidated Data'!C79)</f>
        <v>NWT</v>
      </c>
      <c r="D79" s="98" t="str">
        <f>IF('Input Override'!E83&lt;&gt;"",'Input Override'!E83,'Consolidated Data'!D79)</f>
        <v>E00001340</v>
      </c>
      <c r="E79" s="72" t="str">
        <f>IF('Input Override'!F83&lt;&gt;"",'Input Override'!F83,'Consolidated Data'!E79)</f>
        <v>Transport fossil fuel reductions - Green fleet LCVs phase 1</v>
      </c>
      <c r="F79" s="72" t="str">
        <f>IF('Input Override'!G83&lt;&gt;"",'Input Override'!G83,'Consolidated Data'!F79)</f>
        <v>Selected</v>
      </c>
      <c r="G79" s="208">
        <f>IF('Input Override'!H83&lt;&gt;"",'Input Override'!H83,'Consolidated Data'!G79)</f>
        <v>1.5426493078771129</v>
      </c>
      <c r="H79" s="208">
        <f>IF('Input Override'!I83&lt;&gt;"",'Input Override'!I83,'Consolidated Data'!H79)</f>
        <v>1.6034555903617671</v>
      </c>
      <c r="I79" s="208">
        <f>IF('Input Override'!J83&lt;&gt;"",'Input Override'!J83,'Consolidated Data'!I79)</f>
        <v>3.0676468939168613</v>
      </c>
      <c r="J79" s="208">
        <f>IF('Input Override'!K83&lt;&gt;"",'Input Override'!K83,'Consolidated Data'!J79)</f>
        <v>1.8107470003209714</v>
      </c>
      <c r="K79" s="208">
        <f>IF('Input Override'!L83&lt;&gt;"",'Input Override'!L83,'Consolidated Data'!K79)</f>
        <v>-2.2168982727194257</v>
      </c>
      <c r="L79" s="208">
        <f>IF('Input Override'!M83&lt;&gt;"",'Input Override'!M83,'Consolidated Data'!L79)</f>
        <v>5.8076005197572869</v>
      </c>
      <c r="M79" s="208">
        <f>IF('Input Override'!N83&lt;&gt;"",'Input Override'!N83,'Consolidated Data'!M79)</f>
        <v>-338</v>
      </c>
      <c r="N79" s="208">
        <f>IF('Input Override'!O83&lt;&gt;"",'Input Override'!O83,'Consolidated Data'!N79)</f>
        <v>-1438</v>
      </c>
      <c r="O79" s="208">
        <f>IF('Input Override'!P83&lt;&gt;"",'Input Override'!P83,'Consolidated Data'!O79)</f>
        <v>-3807</v>
      </c>
      <c r="P79" s="208">
        <f>IF('Input Override'!Q83&lt;&gt;"",'Input Override'!Q83,'Consolidated Data'!P79)</f>
        <v>-7739</v>
      </c>
      <c r="Q79" s="208">
        <f>IF('Input Override'!R83&lt;&gt;"",'Input Override'!R83,'Consolidated Data'!Q79)</f>
        <v>-12389</v>
      </c>
      <c r="R79" s="208">
        <f>IF('Input Override'!S83&lt;&gt;"",'Input Override'!S83,'Consolidated Data'!R79)</f>
        <v>-12389</v>
      </c>
      <c r="S79" s="209">
        <f t="shared" si="2"/>
        <v>0.4687707256241252</v>
      </c>
      <c r="T79" s="209">
        <f t="shared" si="3"/>
        <v>468.77072562412519</v>
      </c>
      <c r="U79" s="72" t="str">
        <f>VLOOKUP(B79,'Phase 2 - Net Zero Value'!B79:X110,22,FALSE)</f>
        <v>Fail</v>
      </c>
    </row>
    <row r="80" spans="1:21">
      <c r="A80" s="216" t="s">
        <v>327</v>
      </c>
      <c r="B80" s="169">
        <v>76</v>
      </c>
      <c r="C80" s="170" t="str">
        <f>IF('Input Override'!D84&lt;&gt;"",'Input Override'!D84,'Consolidated Data'!C80)</f>
        <v>NWT</v>
      </c>
      <c r="D80" s="170" t="str">
        <f>IF('Input Override'!E84&lt;&gt;"",'Input Override'!E84,'Consolidated Data'!D80)</f>
        <v>E00001341</v>
      </c>
      <c r="E80" s="169" t="str">
        <f>IF('Input Override'!F84&lt;&gt;"",'Input Override'!F84,'Consolidated Data'!E80)</f>
        <v xml:space="preserve">Transport fossil fuel reductions - Green fleet LCVs phase 2 </v>
      </c>
      <c r="F80" s="169" t="str">
        <f>IF('Input Override'!G84&lt;&gt;"",'Input Override'!G84,'Consolidated Data'!F80)</f>
        <v>Selected</v>
      </c>
      <c r="G80" s="217">
        <f>IF('Input Override'!H84&lt;&gt;"",'Input Override'!H84,'Consolidated Data'!G80)</f>
        <v>0</v>
      </c>
      <c r="H80" s="217">
        <f>IF('Input Override'!I84&lt;&gt;"",'Input Override'!I84,'Consolidated Data'!H80)</f>
        <v>0</v>
      </c>
      <c r="I80" s="217">
        <f>IF('Input Override'!J84&lt;&gt;"",'Input Override'!J84,'Consolidated Data'!I80)</f>
        <v>0</v>
      </c>
      <c r="J80" s="217">
        <f>IF('Input Override'!K84&lt;&gt;"",'Input Override'!K84,'Consolidated Data'!J80)</f>
        <v>0</v>
      </c>
      <c r="K80" s="217">
        <f>IF('Input Override'!L84&lt;&gt;"",'Input Override'!L84,'Consolidated Data'!K80)</f>
        <v>0</v>
      </c>
      <c r="L80" s="217">
        <f>IF('Input Override'!M84&lt;&gt;"",'Input Override'!M84,'Consolidated Data'!L80)</f>
        <v>0</v>
      </c>
      <c r="M80" s="217">
        <f>IF('Input Override'!N84&lt;&gt;"",'Input Override'!N84,'Consolidated Data'!M80)</f>
        <v>0</v>
      </c>
      <c r="N80" s="217">
        <f>IF('Input Override'!O84&lt;&gt;"",'Input Override'!O84,'Consolidated Data'!N80)</f>
        <v>0</v>
      </c>
      <c r="O80" s="217">
        <f>IF('Input Override'!P84&lt;&gt;"",'Input Override'!P84,'Consolidated Data'!O80)</f>
        <v>0</v>
      </c>
      <c r="P80" s="217">
        <f>IF('Input Override'!Q84&lt;&gt;"",'Input Override'!Q84,'Consolidated Data'!P80)</f>
        <v>0</v>
      </c>
      <c r="Q80" s="217">
        <f>IF('Input Override'!R84&lt;&gt;"",'Input Override'!R84,'Consolidated Data'!Q80)</f>
        <v>0</v>
      </c>
      <c r="R80" s="217">
        <f>IF('Input Override'!S84&lt;&gt;"",'Input Override'!S84,'Consolidated Data'!R80)</f>
        <v>0</v>
      </c>
      <c r="S80" s="218" t="str">
        <f t="shared" si="2"/>
        <v>-</v>
      </c>
      <c r="T80" s="218" t="str">
        <f t="shared" si="3"/>
        <v>-</v>
      </c>
      <c r="U80" s="72" t="str">
        <f>VLOOKUP(B80,'Phase 2 - Net Zero Value'!B80:X111,22,FALSE)</f>
        <v>Fail</v>
      </c>
    </row>
    <row r="81" spans="1:21">
      <c r="A81" s="2" t="s">
        <v>325</v>
      </c>
      <c r="B81" s="72">
        <v>77</v>
      </c>
      <c r="C81" s="98" t="str">
        <f>IF('Input Override'!D85&lt;&gt;"",'Input Override'!D85,'Consolidated Data'!C81)</f>
        <v>NWT</v>
      </c>
      <c r="D81" s="98" t="str">
        <f>IF('Input Override'!E85&lt;&gt;"",'Input Override'!E85,'Consolidated Data'!D81)</f>
        <v>E00001342</v>
      </c>
      <c r="E81" s="72" t="str">
        <f>IF('Input Override'!F85&lt;&gt;"",'Input Override'!F85,'Consolidated Data'!E81)</f>
        <v xml:space="preserve">Transport fossil fuel reductions - Green fleet Biomethane HGVs </v>
      </c>
      <c r="F81" s="72" t="str">
        <f>IF('Input Override'!G85&lt;&gt;"",'Input Override'!G85,'Consolidated Data'!F81)</f>
        <v>Selected</v>
      </c>
      <c r="G81" s="208">
        <f>IF('Input Override'!H85&lt;&gt;"",'Input Override'!H85,'Consolidated Data'!G81)</f>
        <v>0.29426866275072772</v>
      </c>
      <c r="H81" s="208">
        <f>IF('Input Override'!I85&lt;&gt;"",'Input Override'!I85,'Consolidated Data'!H81)</f>
        <v>0.2723521175671258</v>
      </c>
      <c r="I81" s="208">
        <f>IF('Input Override'!J85&lt;&gt;"",'Input Override'!J85,'Consolidated Data'!I81)</f>
        <v>0.24384124320142886</v>
      </c>
      <c r="J81" s="208">
        <f>IF('Input Override'!K85&lt;&gt;"",'Input Override'!K85,'Consolidated Data'!J81)</f>
        <v>0.22062501140646421</v>
      </c>
      <c r="K81" s="208">
        <f>IF('Input Override'!L85&lt;&gt;"",'Input Override'!L85,'Consolidated Data'!K81)</f>
        <v>0.19318503088281586</v>
      </c>
      <c r="L81" s="208">
        <f>IF('Input Override'!M85&lt;&gt;"",'Input Override'!M85,'Consolidated Data'!L81)</f>
        <v>1.2242720658085626</v>
      </c>
      <c r="M81" s="208">
        <f>IF('Input Override'!N85&lt;&gt;"",'Input Override'!N85,'Consolidated Data'!M81)</f>
        <v>-155</v>
      </c>
      <c r="N81" s="208">
        <f>IF('Input Override'!O85&lt;&gt;"",'Input Override'!O85,'Consolidated Data'!N81)</f>
        <v>-619</v>
      </c>
      <c r="O81" s="208">
        <f>IF('Input Override'!P85&lt;&gt;"",'Input Override'!P85,'Consolidated Data'!O81)</f>
        <v>-1392</v>
      </c>
      <c r="P81" s="208">
        <f>IF('Input Override'!Q85&lt;&gt;"",'Input Override'!Q85,'Consolidated Data'!P81)</f>
        <v>-2474</v>
      </c>
      <c r="Q81" s="208">
        <f>IF('Input Override'!R85&lt;&gt;"",'Input Override'!R85,'Consolidated Data'!Q81)</f>
        <v>-3866</v>
      </c>
      <c r="R81" s="208">
        <f>IF('Input Override'!S85&lt;&gt;"",'Input Override'!S85,'Consolidated Data'!R81)</f>
        <v>-3866</v>
      </c>
      <c r="S81" s="209">
        <f t="shared" si="2"/>
        <v>0.3166766854134927</v>
      </c>
      <c r="T81" s="209">
        <f t="shared" si="3"/>
        <v>316.67668541349269</v>
      </c>
      <c r="U81" s="72" t="str">
        <f>VLOOKUP(B81,'Phase 2 - Net Zero Value'!B81:X112,22,FALSE)</f>
        <v>Fail</v>
      </c>
    </row>
    <row r="82" spans="1:21">
      <c r="A82" s="216" t="s">
        <v>327</v>
      </c>
      <c r="B82" s="169">
        <v>78</v>
      </c>
      <c r="C82" s="170" t="str">
        <f>IF('Input Override'!D86&lt;&gt;"",'Input Override'!D86,'Consolidated Data'!C82)</f>
        <v>NWT</v>
      </c>
      <c r="D82" s="170" t="str">
        <f>IF('Input Override'!E86&lt;&gt;"",'Input Override'!E86,'Consolidated Data'!D82)</f>
        <v>E00001426</v>
      </c>
      <c r="E82" s="169" t="str">
        <f>IF('Input Override'!F86&lt;&gt;"",'Input Override'!F86,'Consolidated Data'!E82)</f>
        <v>Phase 2 – Further low regrets emissions reductions in AMP8</v>
      </c>
      <c r="F82" s="169" t="str">
        <f>IF('Input Override'!G86&lt;&gt;"",'Input Override'!G86,'Consolidated Data'!F82)</f>
        <v>Selected</v>
      </c>
      <c r="G82" s="217">
        <f>IF('Input Override'!H86&lt;&gt;"",'Input Override'!H86,'Consolidated Data'!G82)</f>
        <v>0</v>
      </c>
      <c r="H82" s="217">
        <f>IF('Input Override'!I86&lt;&gt;"",'Input Override'!I86,'Consolidated Data'!H82)</f>
        <v>0</v>
      </c>
      <c r="I82" s="217">
        <f>IF('Input Override'!J86&lt;&gt;"",'Input Override'!J86,'Consolidated Data'!I82)</f>
        <v>0</v>
      </c>
      <c r="J82" s="217">
        <f>IF('Input Override'!K86&lt;&gt;"",'Input Override'!K86,'Consolidated Data'!J82)</f>
        <v>0</v>
      </c>
      <c r="K82" s="217">
        <f>IF('Input Override'!L86&lt;&gt;"",'Input Override'!L86,'Consolidated Data'!K82)</f>
        <v>0</v>
      </c>
      <c r="L82" s="217">
        <f>IF('Input Override'!M86&lt;&gt;"",'Input Override'!M86,'Consolidated Data'!L82)</f>
        <v>0</v>
      </c>
      <c r="M82" s="217">
        <f>IF('Input Override'!N86&lt;&gt;"",'Input Override'!N86,'Consolidated Data'!M82)</f>
        <v>0</v>
      </c>
      <c r="N82" s="217">
        <f>IF('Input Override'!O86&lt;&gt;"",'Input Override'!O86,'Consolidated Data'!N82)</f>
        <v>0</v>
      </c>
      <c r="O82" s="217">
        <f>IF('Input Override'!P86&lt;&gt;"",'Input Override'!P86,'Consolidated Data'!O82)</f>
        <v>0</v>
      </c>
      <c r="P82" s="217">
        <f>IF('Input Override'!Q86&lt;&gt;"",'Input Override'!Q86,'Consolidated Data'!P82)</f>
        <v>0</v>
      </c>
      <c r="Q82" s="217">
        <f>IF('Input Override'!R86&lt;&gt;"",'Input Override'!R86,'Consolidated Data'!Q82)</f>
        <v>0</v>
      </c>
      <c r="R82" s="217">
        <f>IF('Input Override'!S86&lt;&gt;"",'Input Override'!S86,'Consolidated Data'!R82)</f>
        <v>0</v>
      </c>
      <c r="S82" s="218" t="str">
        <f t="shared" si="2"/>
        <v>-</v>
      </c>
      <c r="T82" s="218" t="str">
        <f t="shared" si="3"/>
        <v>-</v>
      </c>
      <c r="U82" s="72" t="str">
        <f>VLOOKUP(B82,'Phase 2 - Net Zero Value'!B82:X113,22,FALSE)</f>
        <v>Fail</v>
      </c>
    </row>
    <row r="83" spans="1:21">
      <c r="A83" s="216" t="s">
        <v>327</v>
      </c>
      <c r="B83" s="169">
        <v>79</v>
      </c>
      <c r="C83" s="170" t="str">
        <f>IF('Input Override'!D87&lt;&gt;"",'Input Override'!D87,'Consolidated Data'!C83)</f>
        <v>NWT</v>
      </c>
      <c r="D83" s="170" t="str">
        <f>IF('Input Override'!E87&lt;&gt;"",'Input Override'!E87,'Consolidated Data'!D83)</f>
        <v>E00001346</v>
      </c>
      <c r="E83" s="169" t="str">
        <f>IF('Input Override'!F87&lt;&gt;"",'Input Override'!F87,'Consolidated Data'!E83)</f>
        <v xml:space="preserve">Property emissions reductions </v>
      </c>
      <c r="F83" s="169" t="str">
        <f>IF('Input Override'!G87&lt;&gt;"",'Input Override'!G87,'Consolidated Data'!F83)</f>
        <v>Selected</v>
      </c>
      <c r="G83" s="217">
        <f>IF('Input Override'!H87&lt;&gt;"",'Input Override'!H87,'Consolidated Data'!G83)</f>
        <v>0</v>
      </c>
      <c r="H83" s="217">
        <f>IF('Input Override'!I87&lt;&gt;"",'Input Override'!I87,'Consolidated Data'!H83)</f>
        <v>0</v>
      </c>
      <c r="I83" s="217">
        <f>IF('Input Override'!J87&lt;&gt;"",'Input Override'!J87,'Consolidated Data'!I83)</f>
        <v>0</v>
      </c>
      <c r="J83" s="217">
        <f>IF('Input Override'!K87&lt;&gt;"",'Input Override'!K87,'Consolidated Data'!J83)</f>
        <v>0</v>
      </c>
      <c r="K83" s="217">
        <f>IF('Input Override'!L87&lt;&gt;"",'Input Override'!L87,'Consolidated Data'!K83)</f>
        <v>0</v>
      </c>
      <c r="L83" s="217">
        <f>IF('Input Override'!M87&lt;&gt;"",'Input Override'!M87,'Consolidated Data'!L83)</f>
        <v>0</v>
      </c>
      <c r="M83" s="217">
        <f>IF('Input Override'!N87&lt;&gt;"",'Input Override'!N87,'Consolidated Data'!M83)</f>
        <v>0</v>
      </c>
      <c r="N83" s="217">
        <f>IF('Input Override'!O87&lt;&gt;"",'Input Override'!O87,'Consolidated Data'!N83)</f>
        <v>0</v>
      </c>
      <c r="O83" s="217">
        <f>IF('Input Override'!P87&lt;&gt;"",'Input Override'!P87,'Consolidated Data'!O83)</f>
        <v>0</v>
      </c>
      <c r="P83" s="217">
        <f>IF('Input Override'!Q87&lt;&gt;"",'Input Override'!Q87,'Consolidated Data'!P83)</f>
        <v>0</v>
      </c>
      <c r="Q83" s="217">
        <f>IF('Input Override'!R87&lt;&gt;"",'Input Override'!R87,'Consolidated Data'!Q83)</f>
        <v>0</v>
      </c>
      <c r="R83" s="217">
        <f>IF('Input Override'!S87&lt;&gt;"",'Input Override'!S87,'Consolidated Data'!R83)</f>
        <v>0</v>
      </c>
      <c r="S83" s="218" t="str">
        <f t="shared" si="2"/>
        <v>-</v>
      </c>
      <c r="T83" s="218" t="str">
        <f t="shared" si="3"/>
        <v>-</v>
      </c>
      <c r="U83" s="72" t="str">
        <f>VLOOKUP(B83,'Phase 2 - Net Zero Value'!B83:X114,22,FALSE)</f>
        <v>Fail</v>
      </c>
    </row>
    <row r="84" spans="1:21">
      <c r="A84" s="2" t="s">
        <v>325</v>
      </c>
      <c r="B84" s="72">
        <v>80</v>
      </c>
      <c r="C84" s="98" t="str">
        <f>IF('Input Override'!D88&lt;&gt;"",'Input Override'!D88,'Consolidated Data'!C84)</f>
        <v>NWT</v>
      </c>
      <c r="D84" s="98" t="str">
        <f>IF('Input Override'!E88&lt;&gt;"",'Input Override'!E88,'Consolidated Data'!D84)</f>
        <v>E00001425</v>
      </c>
      <c r="E84" s="72" t="str">
        <f>IF('Input Override'!F88&lt;&gt;"",'Input Override'!F88,'Consolidated Data'!E84)</f>
        <v>Net zero catchment strategy</v>
      </c>
      <c r="F84" s="72" t="str">
        <f>IF('Input Override'!G88&lt;&gt;"",'Input Override'!G88,'Consolidated Data'!F84)</f>
        <v>Selected</v>
      </c>
      <c r="G84" s="208">
        <f>IF('Input Override'!H88&lt;&gt;"",'Input Override'!H88,'Consolidated Data'!G84)</f>
        <v>0.50404497388209291</v>
      </c>
      <c r="H84" s="208">
        <f>IF('Input Override'!I88&lt;&gt;"",'Input Override'!I88,'Consolidated Data'!H84)</f>
        <v>0.25636299373868798</v>
      </c>
      <c r="I84" s="208">
        <f>IF('Input Override'!J88&lt;&gt;"",'Input Override'!J88,'Consolidated Data'!I84)</f>
        <v>0.15266370918180494</v>
      </c>
      <c r="J84" s="208">
        <f>IF('Input Override'!K88&lt;&gt;"",'Input Override'!K88,'Consolidated Data'!J84)</f>
        <v>0.10336214896124114</v>
      </c>
      <c r="K84" s="208">
        <f>IF('Input Override'!L88&lt;&gt;"",'Input Override'!L88,'Consolidated Data'!K84)</f>
        <v>0</v>
      </c>
      <c r="L84" s="208">
        <f>IF('Input Override'!M88&lt;&gt;"",'Input Override'!M88,'Consolidated Data'!L84)</f>
        <v>1.016433825763827</v>
      </c>
      <c r="M84" s="208">
        <f>IF('Input Override'!N88&lt;&gt;"",'Input Override'!N88,'Consolidated Data'!M84)</f>
        <v>0</v>
      </c>
      <c r="N84" s="208">
        <f>IF('Input Override'!O88&lt;&gt;"",'Input Override'!O88,'Consolidated Data'!N84)</f>
        <v>0</v>
      </c>
      <c r="O84" s="208">
        <f>IF('Input Override'!P88&lt;&gt;"",'Input Override'!P88,'Consolidated Data'!O84)</f>
        <v>0</v>
      </c>
      <c r="P84" s="208">
        <f>IF('Input Override'!Q88&lt;&gt;"",'Input Override'!Q88,'Consolidated Data'!P84)</f>
        <v>0</v>
      </c>
      <c r="Q84" s="208">
        <f>IF('Input Override'!R88&lt;&gt;"",'Input Override'!R88,'Consolidated Data'!Q84)</f>
        <v>0</v>
      </c>
      <c r="R84" s="208">
        <f>IF('Input Override'!S88&lt;&gt;"",'Input Override'!S88,'Consolidated Data'!R84)</f>
        <v>0</v>
      </c>
      <c r="S84" s="209" t="str">
        <f t="shared" si="2"/>
        <v>-</v>
      </c>
      <c r="T84" s="209" t="str">
        <f t="shared" si="3"/>
        <v>-</v>
      </c>
      <c r="U84" s="72" t="str">
        <f>VLOOKUP(B84,'Phase 2 - Net Zero Value'!B84:X115,22,FALSE)</f>
        <v>Pass</v>
      </c>
    </row>
    <row r="85" spans="1:21">
      <c r="A85" s="2" t="s">
        <v>325</v>
      </c>
      <c r="B85" s="72">
        <v>81</v>
      </c>
      <c r="C85" s="98" t="str">
        <f>IF('Input Override'!D89&lt;&gt;"",'Input Override'!D89,'Consolidated Data'!C85)</f>
        <v>WSH</v>
      </c>
      <c r="D85" s="98" t="str">
        <f>IF('Input Override'!E89&lt;&gt;"",'Input Override'!E89,'Consolidated Data'!D85)</f>
        <v>CWW22_1</v>
      </c>
      <c r="E85" s="72" t="str">
        <f>IF('Input Override'!F89&lt;&gt;"",'Input Override'!F89,'Consolidated Data'!E85)</f>
        <v>Net Zero Carbon Strategy:  Network Control Systems (Wastewater)</v>
      </c>
      <c r="F85" s="72" t="str">
        <f>IF('Input Override'!G89&lt;&gt;"",'Input Override'!G89,'Consolidated Data'!F85)</f>
        <v>Selected</v>
      </c>
      <c r="G85" s="208">
        <f>IF('Input Override'!H89&lt;&gt;"",'Input Override'!H89,'Consolidated Data'!G85)</f>
        <v>0.12930894568426976</v>
      </c>
      <c r="H85" s="208">
        <f>IF('Input Override'!I89&lt;&gt;"",'Input Override'!I89,'Consolidated Data'!H85)</f>
        <v>0.28986156468765495</v>
      </c>
      <c r="I85" s="208">
        <f>IF('Input Override'!J89&lt;&gt;"",'Input Override'!J89,'Consolidated Data'!I85)</f>
        <v>0.28938347492985206</v>
      </c>
      <c r="J85" s="208">
        <f>IF('Input Override'!K89&lt;&gt;"",'Input Override'!K89,'Consolidated Data'!J85)</f>
        <v>0.3045637079695741</v>
      </c>
      <c r="K85" s="208">
        <f>IF('Input Override'!L89&lt;&gt;"",'Input Override'!L89,'Consolidated Data'!K85)</f>
        <v>0.25759502020124447</v>
      </c>
      <c r="L85" s="208">
        <f>IF('Input Override'!M89&lt;&gt;"",'Input Override'!M89,'Consolidated Data'!L85)</f>
        <v>1.2707127134725953</v>
      </c>
      <c r="M85" s="208">
        <f>IF('Input Override'!N89&lt;&gt;"",'Input Override'!N89,'Consolidated Data'!M85)</f>
        <v>-50</v>
      </c>
      <c r="N85" s="208">
        <f>IF('Input Override'!O89&lt;&gt;"",'Input Override'!O89,'Consolidated Data'!N85)</f>
        <v>-165</v>
      </c>
      <c r="O85" s="208">
        <f>IF('Input Override'!P89&lt;&gt;"",'Input Override'!P89,'Consolidated Data'!O85)</f>
        <v>-285</v>
      </c>
      <c r="P85" s="208">
        <f>IF('Input Override'!Q89&lt;&gt;"",'Input Override'!Q89,'Consolidated Data'!P85)</f>
        <v>-400</v>
      </c>
      <c r="Q85" s="208">
        <f>IF('Input Override'!R89&lt;&gt;"",'Input Override'!R89,'Consolidated Data'!Q85)</f>
        <v>-500</v>
      </c>
      <c r="R85" s="208">
        <f>IF('Input Override'!S89&lt;&gt;"",'Input Override'!S89,'Consolidated Data'!R85)</f>
        <v>-500</v>
      </c>
      <c r="S85" s="209">
        <f t="shared" si="2"/>
        <v>2.5414254269451906</v>
      </c>
      <c r="T85" s="209">
        <f t="shared" si="3"/>
        <v>2541.4254269451908</v>
      </c>
      <c r="U85" s="72" t="str">
        <f>VLOOKUP(B85,'Phase 2 - Net Zero Value'!B85:X116,22,FALSE)</f>
        <v>Fail</v>
      </c>
    </row>
    <row r="86" spans="1:21">
      <c r="A86" s="2" t="s">
        <v>325</v>
      </c>
      <c r="B86" s="72">
        <v>82</v>
      </c>
      <c r="C86" s="98" t="str">
        <f>IF('Input Override'!D90&lt;&gt;"",'Input Override'!D90,'Consolidated Data'!C86)</f>
        <v>WSH</v>
      </c>
      <c r="D86" s="98" t="str">
        <f>IF('Input Override'!E90&lt;&gt;"",'Input Override'!E90,'Consolidated Data'!D86)</f>
        <v>CWW22_2</v>
      </c>
      <c r="E86" s="72" t="str">
        <f>IF('Input Override'!F90&lt;&gt;"",'Input Override'!F90,'Consolidated Data'!E86)</f>
        <v>Net Zero Carbon Strategy:  Reduction of Process Emissions</v>
      </c>
      <c r="F86" s="72" t="str">
        <f>IF('Input Override'!G90&lt;&gt;"",'Input Override'!G90,'Consolidated Data'!F86)</f>
        <v>Selected</v>
      </c>
      <c r="G86" s="208">
        <f>IF('Input Override'!H90&lt;&gt;"",'Input Override'!H90,'Consolidated Data'!G86)</f>
        <v>6.307942177482956</v>
      </c>
      <c r="H86" s="208">
        <f>IF('Input Override'!I90&lt;&gt;"",'Input Override'!I90,'Consolidated Data'!H86)</f>
        <v>7.2758030372403422</v>
      </c>
      <c r="I86" s="208">
        <f>IF('Input Override'!J90&lt;&gt;"",'Input Override'!J90,'Consolidated Data'!I86)</f>
        <v>7.2641251466704251</v>
      </c>
      <c r="J86" s="208">
        <f>IF('Input Override'!K90&lt;&gt;"",'Input Override'!K90,'Consolidated Data'!J86)</f>
        <v>7.384500349800966</v>
      </c>
      <c r="K86" s="208">
        <f>IF('Input Override'!L90&lt;&gt;"",'Input Override'!L90,'Consolidated Data'!K86)</f>
        <v>7.1255856644901474</v>
      </c>
      <c r="L86" s="208">
        <f>IF('Input Override'!M90&lt;&gt;"",'Input Override'!M90,'Consolidated Data'!L86)</f>
        <v>35.357956375684836</v>
      </c>
      <c r="M86" s="208">
        <f>IF('Input Override'!N90&lt;&gt;"",'Input Override'!N90,'Consolidated Data'!M86)</f>
        <v>-10045</v>
      </c>
      <c r="N86" s="208">
        <f>IF('Input Override'!O90&lt;&gt;"",'Input Override'!O90,'Consolidated Data'!N86)</f>
        <v>-13831.5</v>
      </c>
      <c r="O86" s="208">
        <f>IF('Input Override'!P90&lt;&gt;"",'Input Override'!P90,'Consolidated Data'!O86)</f>
        <v>-16453</v>
      </c>
      <c r="P86" s="208">
        <f>IF('Input Override'!Q90&lt;&gt;"",'Input Override'!Q90,'Consolidated Data'!P86)</f>
        <v>-18157</v>
      </c>
      <c r="Q86" s="208">
        <f>IF('Input Override'!R90&lt;&gt;"",'Input Override'!R90,'Consolidated Data'!Q86)</f>
        <v>-19372</v>
      </c>
      <c r="R86" s="208">
        <f>IF('Input Override'!S90&lt;&gt;"",'Input Override'!S90,'Consolidated Data'!R86)</f>
        <v>-19372</v>
      </c>
      <c r="S86" s="209">
        <f t="shared" si="2"/>
        <v>1.8252093937479268</v>
      </c>
      <c r="T86" s="209">
        <f t="shared" si="3"/>
        <v>1825.2093937479267</v>
      </c>
      <c r="U86" s="72" t="str">
        <f>VLOOKUP(B86,'Phase 2 - Net Zero Value'!B86:X117,22,FALSE)</f>
        <v>Pass</v>
      </c>
    </row>
    <row r="87" spans="1:21">
      <c r="A87" s="2" t="s">
        <v>325</v>
      </c>
      <c r="B87" s="72">
        <v>83</v>
      </c>
      <c r="C87" s="98" t="str">
        <f>IF('Input Override'!D91&lt;&gt;"",'Input Override'!D91,'Consolidated Data'!C87)</f>
        <v>WSX</v>
      </c>
      <c r="D87" s="98" t="str">
        <f>IF('Input Override'!E91&lt;&gt;"",'Input Override'!E91,'Consolidated Data'!D87)</f>
        <v>CWW22_1</v>
      </c>
      <c r="E87" s="72" t="str">
        <f>IF('Input Override'!F91&lt;&gt;"",'Input Override'!F91,'Consolidated Data'!E87)</f>
        <v>Heat recovery</v>
      </c>
      <c r="F87" s="72" t="str">
        <f>IF('Input Override'!G91&lt;&gt;"",'Input Override'!G91,'Consolidated Data'!F87)</f>
        <v>Selected</v>
      </c>
      <c r="G87" s="208">
        <f>IF('Input Override'!H91&lt;&gt;"",'Input Override'!H91,'Consolidated Data'!G87)</f>
        <v>1.0791681864826499</v>
      </c>
      <c r="H87" s="208">
        <f>IF('Input Override'!I91&lt;&gt;"",'Input Override'!I91,'Consolidated Data'!H87)</f>
        <v>-1.18337458116</v>
      </c>
      <c r="I87" s="208">
        <f>IF('Input Override'!J91&lt;&gt;"",'Input Override'!J91,'Consolidated Data'!I87)</f>
        <v>-1.1892914534800001</v>
      </c>
      <c r="J87" s="208">
        <f>IF('Input Override'!K91&lt;&gt;"",'Input Override'!K91,'Consolidated Data'!J87)</f>
        <v>-1.1952379104399999</v>
      </c>
      <c r="K87" s="208">
        <f>IF('Input Override'!L91&lt;&gt;"",'Input Override'!L91,'Consolidated Data'!K87)</f>
        <v>-1.2012141005200001</v>
      </c>
      <c r="L87" s="208">
        <f>IF('Input Override'!M91&lt;&gt;"",'Input Override'!M91,'Consolidated Data'!L87)</f>
        <v>-3.6899498591173501</v>
      </c>
      <c r="M87" s="208">
        <f>IF('Input Override'!N91&lt;&gt;"",'Input Override'!N91,'Consolidated Data'!M87)</f>
        <v>0</v>
      </c>
      <c r="N87" s="208">
        <f>IF('Input Override'!O91&lt;&gt;"",'Input Override'!O91,'Consolidated Data'!N87)</f>
        <v>-729.8</v>
      </c>
      <c r="O87" s="208">
        <f>IF('Input Override'!P91&lt;&gt;"",'Input Override'!P91,'Consolidated Data'!O87)</f>
        <v>-729.8</v>
      </c>
      <c r="P87" s="208">
        <f>IF('Input Override'!Q91&lt;&gt;"",'Input Override'!Q91,'Consolidated Data'!P87)</f>
        <v>-729.8</v>
      </c>
      <c r="Q87" s="208">
        <f>IF('Input Override'!R91&lt;&gt;"",'Input Override'!R91,'Consolidated Data'!Q87)</f>
        <v>-729.8</v>
      </c>
      <c r="R87" s="208">
        <f>IF('Input Override'!S91&lt;&gt;"",'Input Override'!S91,'Consolidated Data'!R87)</f>
        <v>-729.8</v>
      </c>
      <c r="S87" s="209">
        <f t="shared" si="2"/>
        <v>5.0561110703170051</v>
      </c>
      <c r="T87" s="209">
        <f t="shared" si="3"/>
        <v>5056.1110703170052</v>
      </c>
      <c r="U87" s="72" t="str">
        <f>VLOOKUP(B87,'Phase 2 - Net Zero Value'!B87:X118,22,FALSE)</f>
        <v>Fail</v>
      </c>
    </row>
    <row r="88" spans="1:21">
      <c r="A88" s="2" t="s">
        <v>325</v>
      </c>
      <c r="B88" s="72">
        <v>84</v>
      </c>
      <c r="C88" s="98" t="str">
        <f>IF('Input Override'!D92&lt;&gt;"",'Input Override'!D92,'Consolidated Data'!C88)</f>
        <v>WSX</v>
      </c>
      <c r="D88" s="98" t="str">
        <f>IF('Input Override'!E92&lt;&gt;"",'Input Override'!E92,'Consolidated Data'!D88)</f>
        <v>CWW22_2</v>
      </c>
      <c r="E88" s="72" t="str">
        <f>IF('Input Override'!F92&lt;&gt;"",'Input Override'!F92,'Consolidated Data'!E88)</f>
        <v>Nitrous oxide - standard enhancement</v>
      </c>
      <c r="F88" s="72" t="str">
        <f>IF('Input Override'!G92&lt;&gt;"",'Input Override'!G92,'Consolidated Data'!F88)</f>
        <v>Selected</v>
      </c>
      <c r="G88" s="208">
        <f>IF('Input Override'!H92&lt;&gt;"",'Input Override'!H92,'Consolidated Data'!G88)</f>
        <v>0</v>
      </c>
      <c r="H88" s="208">
        <f>IF('Input Override'!I92&lt;&gt;"",'Input Override'!I92,'Consolidated Data'!H88)</f>
        <v>0</v>
      </c>
      <c r="I88" s="208">
        <f>IF('Input Override'!J92&lt;&gt;"",'Input Override'!J92,'Consolidated Data'!I88)</f>
        <v>0.61354233763429356</v>
      </c>
      <c r="J88" s="208">
        <f>IF('Input Override'!K92&lt;&gt;"",'Input Override'!K92,'Consolidated Data'!J88)</f>
        <v>0.1186994890368</v>
      </c>
      <c r="K88" s="208">
        <f>IF('Input Override'!L92&lt;&gt;"",'Input Override'!L92,'Consolidated Data'!K88)</f>
        <v>0.1192929865344</v>
      </c>
      <c r="L88" s="208">
        <f>IF('Input Override'!M92&lt;&gt;"",'Input Override'!M92,'Consolidated Data'!L88)</f>
        <v>0.85153481320549362</v>
      </c>
      <c r="M88" s="208">
        <f>IF('Input Override'!N92&lt;&gt;"",'Input Override'!N92,'Consolidated Data'!M88)</f>
        <v>0</v>
      </c>
      <c r="N88" s="208">
        <f>IF('Input Override'!O92&lt;&gt;"",'Input Override'!O92,'Consolidated Data'!N88)</f>
        <v>0</v>
      </c>
      <c r="O88" s="208">
        <f>IF('Input Override'!P92&lt;&gt;"",'Input Override'!P92,'Consolidated Data'!O88)</f>
        <v>-652.74</v>
      </c>
      <c r="P88" s="208">
        <f>IF('Input Override'!Q92&lt;&gt;"",'Input Override'!Q92,'Consolidated Data'!P88)</f>
        <v>-1305.5</v>
      </c>
      <c r="Q88" s="208">
        <f>IF('Input Override'!R92&lt;&gt;"",'Input Override'!R92,'Consolidated Data'!Q88)</f>
        <v>-1978</v>
      </c>
      <c r="R88" s="208">
        <f>IF('Input Override'!S92&lt;&gt;"",'Input Override'!S92,'Consolidated Data'!R88)</f>
        <v>-1978</v>
      </c>
      <c r="S88" s="209">
        <f t="shared" si="2"/>
        <v>0.43050293893098768</v>
      </c>
      <c r="T88" s="209">
        <f t="shared" si="3"/>
        <v>430.50293893098768</v>
      </c>
      <c r="U88" s="72" t="str">
        <f>VLOOKUP(B88,'Phase 2 - Net Zero Value'!B88:X119,22,FALSE)</f>
        <v>Pass</v>
      </c>
    </row>
    <row r="89" spans="1:21">
      <c r="A89" s="2" t="s">
        <v>325</v>
      </c>
      <c r="B89" s="72">
        <v>85</v>
      </c>
      <c r="C89" s="98" t="str">
        <f>IF('Input Override'!D93&lt;&gt;"",'Input Override'!D93,'Consolidated Data'!C89)</f>
        <v>WSX</v>
      </c>
      <c r="D89" s="98" t="str">
        <f>IF('Input Override'!E93&lt;&gt;"",'Input Override'!E93,'Consolidated Data'!D89)</f>
        <v>CWW22_3</v>
      </c>
      <c r="E89" s="72" t="str">
        <f>IF('Input Override'!F93&lt;&gt;"",'Input Override'!F93,'Consolidated Data'!E89)</f>
        <v>Nitrous oxide - NZ challenge</v>
      </c>
      <c r="F89" s="72" t="str">
        <f>IF('Input Override'!G93&lt;&gt;"",'Input Override'!G93,'Consolidated Data'!F89)</f>
        <v>Selected</v>
      </c>
      <c r="G89" s="208">
        <f>IF('Input Override'!H93&lt;&gt;"",'Input Override'!H93,'Consolidated Data'!G89)</f>
        <v>0.74424260607471004</v>
      </c>
      <c r="H89" s="208">
        <f>IF('Input Override'!I93&lt;&gt;"",'Input Override'!I93,'Consolidated Data'!H89)</f>
        <v>0.1175213377152</v>
      </c>
      <c r="I89" s="208">
        <f>IF('Input Override'!J93&lt;&gt;"",'Input Override'!J93,'Consolidated Data'!I89)</f>
        <v>0.29788716165965118</v>
      </c>
      <c r="J89" s="208">
        <f>IF('Input Override'!K93&lt;&gt;"",'Input Override'!K93,'Consolidated Data'!J89)</f>
        <v>0.1046863549144</v>
      </c>
      <c r="K89" s="208">
        <f>IF('Input Override'!L93&lt;&gt;"",'Input Override'!L93,'Consolidated Data'!K89)</f>
        <v>0.1052097867352</v>
      </c>
      <c r="L89" s="208">
        <f>IF('Input Override'!M93&lt;&gt;"",'Input Override'!M93,'Consolidated Data'!L89)</f>
        <v>1.3695472470991612</v>
      </c>
      <c r="M89" s="208">
        <f>IF('Input Override'!N93&lt;&gt;"",'Input Override'!N93,'Consolidated Data'!M89)</f>
        <v>0</v>
      </c>
      <c r="N89" s="208">
        <f>IF('Input Override'!O93&lt;&gt;"",'Input Override'!O93,'Consolidated Data'!N89)</f>
        <v>0</v>
      </c>
      <c r="O89" s="208">
        <f>IF('Input Override'!P93&lt;&gt;"",'Input Override'!P93,'Consolidated Data'!O89)</f>
        <v>-294.49200000000002</v>
      </c>
      <c r="P89" s="208">
        <f>IF('Input Override'!Q93&lt;&gt;"",'Input Override'!Q93,'Consolidated Data'!P89)</f>
        <v>-589</v>
      </c>
      <c r="Q89" s="208">
        <f>IF('Input Override'!R93&lt;&gt;"",'Input Override'!R93,'Consolidated Data'!Q89)</f>
        <v>-892.4</v>
      </c>
      <c r="R89" s="208">
        <f>IF('Input Override'!S93&lt;&gt;"",'Input Override'!S93,'Consolidated Data'!R89)</f>
        <v>-892.4</v>
      </c>
      <c r="S89" s="209">
        <f t="shared" si="2"/>
        <v>1.5346786722312431</v>
      </c>
      <c r="T89" s="209">
        <f t="shared" si="3"/>
        <v>1534.6786722312431</v>
      </c>
      <c r="U89" s="72" t="str">
        <f>VLOOKUP(B89,'Phase 2 - Net Zero Value'!B89:X120,22,FALSE)</f>
        <v>Pass</v>
      </c>
    </row>
    <row r="90" spans="1:21">
      <c r="A90" s="2" t="s">
        <v>325</v>
      </c>
      <c r="B90" s="72">
        <v>86</v>
      </c>
      <c r="C90" s="98" t="str">
        <f>IF('Input Override'!D94&lt;&gt;"",'Input Override'!D94,'Consolidated Data'!C90)</f>
        <v>WSX</v>
      </c>
      <c r="D90" s="98" t="str">
        <f>IF('Input Override'!E94&lt;&gt;"",'Input Override'!E94,'Consolidated Data'!D90)</f>
        <v>CWW22_4</v>
      </c>
      <c r="E90" s="72" t="str">
        <f>IF('Input Override'!F94&lt;&gt;"",'Input Override'!F94,'Consolidated Data'!E90)</f>
        <v>Transport</v>
      </c>
      <c r="F90" s="72" t="str">
        <f>IF('Input Override'!G94&lt;&gt;"",'Input Override'!G94,'Consolidated Data'!F90)</f>
        <v>Selected</v>
      </c>
      <c r="G90" s="208">
        <f>IF('Input Override'!H94&lt;&gt;"",'Input Override'!H94,'Consolidated Data'!G90)</f>
        <v>0.92105379154687506</v>
      </c>
      <c r="H90" s="208">
        <f>IF('Input Override'!I94&lt;&gt;"",'Input Override'!I94,'Consolidated Data'!H90)</f>
        <v>1.48134013949208</v>
      </c>
      <c r="I90" s="208">
        <f>IF('Input Override'!J94&lt;&gt;"",'Input Override'!J94,'Consolidated Data'!I90)</f>
        <v>1.8663161183985502</v>
      </c>
      <c r="J90" s="208">
        <f>IF('Input Override'!K94&lt;&gt;"",'Input Override'!K94,'Consolidated Data'!J90)</f>
        <v>1.8792540197896499</v>
      </c>
      <c r="K90" s="208">
        <f>IF('Input Override'!L94&lt;&gt;"",'Input Override'!L94,'Consolidated Data'!K90)</f>
        <v>0.98254815082835445</v>
      </c>
      <c r="L90" s="208">
        <f>IF('Input Override'!M94&lt;&gt;"",'Input Override'!M94,'Consolidated Data'!L90)</f>
        <v>7.1305122200555093</v>
      </c>
      <c r="M90" s="208">
        <v>0</v>
      </c>
      <c r="N90" s="208">
        <v>0</v>
      </c>
      <c r="O90" s="208">
        <v>0</v>
      </c>
      <c r="P90" s="208">
        <v>0</v>
      </c>
      <c r="Q90" s="208">
        <v>0</v>
      </c>
      <c r="R90" s="208">
        <f>IF('Input Override'!S94&lt;&gt;"",'Input Override'!S94,'Consolidated Data'!R90)</f>
        <v>-2941</v>
      </c>
      <c r="S90" s="209">
        <f t="shared" si="2"/>
        <v>2.424519625996433</v>
      </c>
      <c r="T90" s="209">
        <f t="shared" si="3"/>
        <v>2424.5196259964332</v>
      </c>
      <c r="U90" s="72" t="str">
        <f>VLOOKUP(B90,'Phase 2 - Net Zero Value'!B90:X121,22,FALSE)</f>
        <v>Fail</v>
      </c>
    </row>
    <row r="91" spans="1:21">
      <c r="A91" s="2" t="s">
        <v>325</v>
      </c>
      <c r="B91" s="72">
        <v>87</v>
      </c>
      <c r="C91" s="98" t="str">
        <f>IF('Input Override'!D95&lt;&gt;"",'Input Override'!D95,'Consolidated Data'!C91)</f>
        <v>WSX</v>
      </c>
      <c r="D91" s="98" t="str">
        <f>IF('Input Override'!E95&lt;&gt;"",'Input Override'!E95,'Consolidated Data'!D91)</f>
        <v>CWW22_5</v>
      </c>
      <c r="E91" s="72" t="str">
        <f>IF('Input Override'!F95&lt;&gt;"",'Input Override'!F95,'Consolidated Data'!E91)</f>
        <v>On-site renewables</v>
      </c>
      <c r="F91" s="72" t="str">
        <f>IF('Input Override'!G95&lt;&gt;"",'Input Override'!G95,'Consolidated Data'!F91)</f>
        <v>Feasible</v>
      </c>
      <c r="G91" s="208">
        <f>IF('Input Override'!H95&lt;&gt;"",'Input Override'!H95,'Consolidated Data'!G91)</f>
        <v>0</v>
      </c>
      <c r="H91" s="208">
        <f>IF('Input Override'!I95&lt;&gt;"",'Input Override'!I95,'Consolidated Data'!H91)</f>
        <v>0</v>
      </c>
      <c r="I91" s="208">
        <f>IF('Input Override'!J95&lt;&gt;"",'Input Override'!J95,'Consolidated Data'!I91)</f>
        <v>0</v>
      </c>
      <c r="J91" s="208">
        <f>IF('Input Override'!K95&lt;&gt;"",'Input Override'!K95,'Consolidated Data'!J91)</f>
        <v>0</v>
      </c>
      <c r="K91" s="208">
        <f>IF('Input Override'!L95&lt;&gt;"",'Input Override'!L95,'Consolidated Data'!K91)</f>
        <v>3.9</v>
      </c>
      <c r="L91" s="208">
        <f>IF('Input Override'!M95&lt;&gt;"",'Input Override'!M95,'Consolidated Data'!L91)</f>
        <v>3.9</v>
      </c>
      <c r="M91" s="208">
        <f>IF('Input Override'!N95&lt;&gt;"",'Input Override'!N95,'Consolidated Data'!M91)</f>
        <v>0</v>
      </c>
      <c r="N91" s="208">
        <f>IF('Input Override'!O95&lt;&gt;"",'Input Override'!O95,'Consolidated Data'!N91)</f>
        <v>0</v>
      </c>
      <c r="O91" s="208">
        <f>IF('Input Override'!P95&lt;&gt;"",'Input Override'!P95,'Consolidated Data'!O91)</f>
        <v>-1752</v>
      </c>
      <c r="P91" s="208">
        <f>IF('Input Override'!Q95&lt;&gt;"",'Input Override'!Q95,'Consolidated Data'!P91)</f>
        <v>-3504</v>
      </c>
      <c r="Q91" s="208">
        <f>IF('Input Override'!R95&lt;&gt;"",'Input Override'!R95,'Consolidated Data'!Q91)</f>
        <v>-5256</v>
      </c>
      <c r="R91" s="208">
        <f>IF('Input Override'!S95&lt;&gt;"",'Input Override'!S95,'Consolidated Data'!R91)</f>
        <v>-5256</v>
      </c>
      <c r="S91" s="209">
        <f t="shared" si="2"/>
        <v>0.74200913242009137</v>
      </c>
      <c r="T91" s="209">
        <f t="shared" si="3"/>
        <v>742.00913242009142</v>
      </c>
      <c r="U91" s="72" t="str">
        <f>VLOOKUP(B91,'Phase 2 - Net Zero Value'!B91:X122,22,FALSE)</f>
        <v>Fail</v>
      </c>
    </row>
    <row r="92" spans="1:21">
      <c r="A92" s="2" t="s">
        <v>325</v>
      </c>
      <c r="B92" s="72">
        <v>88</v>
      </c>
      <c r="C92" s="98" t="str">
        <f>IF('Input Override'!D96&lt;&gt;"",'Input Override'!D96,'Consolidated Data'!C92)</f>
        <v>WSX</v>
      </c>
      <c r="D92" s="98" t="str">
        <f>IF('Input Override'!E96&lt;&gt;"",'Input Override'!E96,'Consolidated Data'!D92)</f>
        <v>CWW22_6</v>
      </c>
      <c r="E92" s="72" t="str">
        <f>IF('Input Override'!F96&lt;&gt;"",'Input Override'!F96,'Consolidated Data'!E92)</f>
        <v>Exported heat</v>
      </c>
      <c r="F92" s="72" t="str">
        <f>IF('Input Override'!G96&lt;&gt;"",'Input Override'!G96,'Consolidated Data'!F92)</f>
        <v>Feasible</v>
      </c>
      <c r="G92" s="208">
        <f>IF('Input Override'!H96&lt;&gt;"",'Input Override'!H96,'Consolidated Data'!G92)</f>
        <v>0</v>
      </c>
      <c r="H92" s="208">
        <f>IF('Input Override'!I96&lt;&gt;"",'Input Override'!I96,'Consolidated Data'!H92)</f>
        <v>0</v>
      </c>
      <c r="I92" s="208">
        <f>IF('Input Override'!J96&lt;&gt;"",'Input Override'!J96,'Consolidated Data'!I92)</f>
        <v>0</v>
      </c>
      <c r="J92" s="208">
        <f>IF('Input Override'!K96&lt;&gt;"",'Input Override'!K96,'Consolidated Data'!J92)</f>
        <v>2.4270999999999998</v>
      </c>
      <c r="K92" s="208">
        <f>IF('Input Override'!L96&lt;&gt;"",'Input Override'!L96,'Consolidated Data'!K92)</f>
        <v>-0.14580000000000001</v>
      </c>
      <c r="L92" s="208">
        <f>IF('Input Override'!M96&lt;&gt;"",'Input Override'!M96,'Consolidated Data'!L92)</f>
        <v>2.2812999999999999</v>
      </c>
      <c r="M92" s="208">
        <f>IF('Input Override'!N96&lt;&gt;"",'Input Override'!N96,'Consolidated Data'!M92)</f>
        <v>0</v>
      </c>
      <c r="N92" s="208">
        <f>IF('Input Override'!O96&lt;&gt;"",'Input Override'!O96,'Consolidated Data'!N92)</f>
        <v>0</v>
      </c>
      <c r="O92" s="208">
        <f>IF('Input Override'!P96&lt;&gt;"",'Input Override'!P96,'Consolidated Data'!O92)</f>
        <v>-1213.3499999999999</v>
      </c>
      <c r="P92" s="208">
        <f>IF('Input Override'!Q96&lt;&gt;"",'Input Override'!Q96,'Consolidated Data'!P92)</f>
        <v>-2426.6999999999998</v>
      </c>
      <c r="Q92" s="208">
        <f>IF('Input Override'!R96&lt;&gt;"",'Input Override'!R96,'Consolidated Data'!Q92)</f>
        <v>-3640.05</v>
      </c>
      <c r="R92" s="208">
        <f>IF('Input Override'!S96&lt;&gt;"",'Input Override'!S96,'Consolidated Data'!R92)</f>
        <v>-3640.05</v>
      </c>
      <c r="S92" s="209">
        <f t="shared" si="2"/>
        <v>0.62672216040988438</v>
      </c>
      <c r="T92" s="209">
        <f t="shared" si="3"/>
        <v>626.7221604098844</v>
      </c>
      <c r="U92" s="72" t="str">
        <f>VLOOKUP(B92,'Phase 2 - Net Zero Value'!B92:X123,22,FALSE)</f>
        <v>Fail</v>
      </c>
    </row>
    <row r="93" spans="1:21">
      <c r="A93" s="216" t="s">
        <v>327</v>
      </c>
      <c r="B93" s="169">
        <v>89</v>
      </c>
      <c r="C93" s="170" t="str">
        <f>IF('Input Override'!D97&lt;&gt;"",'Input Override'!D97,'Consolidated Data'!C93)</f>
        <v>YKY</v>
      </c>
      <c r="D93" s="170" t="str">
        <f>IF('Input Override'!E97&lt;&gt;"",'Input Override'!E97,'Consolidated Data'!D93)</f>
        <v>CWW22-1</v>
      </c>
      <c r="E93" s="169" t="str">
        <f>IF('Input Override'!F97&lt;&gt;"",'Input Override'!F97,'Consolidated Data'!E93)</f>
        <v xml:space="preserve">Solar </v>
      </c>
      <c r="F93" s="169" t="str">
        <f>IF('Input Override'!G97&lt;&gt;"",'Input Override'!G97,'Consolidated Data'!F93)</f>
        <v>Selected</v>
      </c>
      <c r="G93" s="217">
        <f>IF('Input Override'!H97&lt;&gt;"",'Input Override'!H97,'Consolidated Data'!G93)</f>
        <v>0</v>
      </c>
      <c r="H93" s="217">
        <f>IF('Input Override'!I97&lt;&gt;"",'Input Override'!I97,'Consolidated Data'!H93)</f>
        <v>0</v>
      </c>
      <c r="I93" s="217">
        <f>IF('Input Override'!J97&lt;&gt;"",'Input Override'!J97,'Consolidated Data'!I93)</f>
        <v>0</v>
      </c>
      <c r="J93" s="217">
        <f>IF('Input Override'!K97&lt;&gt;"",'Input Override'!K97,'Consolidated Data'!J93)</f>
        <v>0</v>
      </c>
      <c r="K93" s="217">
        <f>IF('Input Override'!L97&lt;&gt;"",'Input Override'!L97,'Consolidated Data'!K93)</f>
        <v>0</v>
      </c>
      <c r="L93" s="217">
        <f>IF('Input Override'!M97&lt;&gt;"",'Input Override'!M97,'Consolidated Data'!L93)</f>
        <v>0</v>
      </c>
      <c r="M93" s="217">
        <f>IF('Input Override'!N97&lt;&gt;"",'Input Override'!N97,'Consolidated Data'!M93)</f>
        <v>0</v>
      </c>
      <c r="N93" s="217">
        <f>IF('Input Override'!O97&lt;&gt;"",'Input Override'!O97,'Consolidated Data'!N93)</f>
        <v>0</v>
      </c>
      <c r="O93" s="217">
        <f>IF('Input Override'!P97&lt;&gt;"",'Input Override'!P97,'Consolidated Data'!O93)</f>
        <v>0</v>
      </c>
      <c r="P93" s="217">
        <f>IF('Input Override'!Q97&lt;&gt;"",'Input Override'!Q97,'Consolidated Data'!P93)</f>
        <v>0</v>
      </c>
      <c r="Q93" s="217">
        <f>IF('Input Override'!R97&lt;&gt;"",'Input Override'!R97,'Consolidated Data'!Q93)</f>
        <v>0</v>
      </c>
      <c r="R93" s="217">
        <f>IF('Input Override'!S97&lt;&gt;"",'Input Override'!S97,'Consolidated Data'!R93)</f>
        <v>0</v>
      </c>
      <c r="S93" s="218" t="str">
        <f t="shared" si="2"/>
        <v>-</v>
      </c>
      <c r="T93" s="218" t="str">
        <f t="shared" si="3"/>
        <v>-</v>
      </c>
      <c r="U93" s="72" t="str">
        <f>VLOOKUP(B93,'Phase 2 - Net Zero Value'!B93:X124,22,FALSE)</f>
        <v>Fail</v>
      </c>
    </row>
    <row r="94" spans="1:21">
      <c r="A94" s="2" t="s">
        <v>325</v>
      </c>
      <c r="B94" s="72">
        <v>90</v>
      </c>
      <c r="C94" s="98" t="str">
        <f>IF('Input Override'!D98&lt;&gt;"",'Input Override'!D98,'Consolidated Data'!C94)</f>
        <v>YKY</v>
      </c>
      <c r="D94" s="98" t="str">
        <f>IF('Input Override'!E98&lt;&gt;"",'Input Override'!E98,'Consolidated Data'!D94)</f>
        <v>CWW22-2</v>
      </c>
      <c r="E94" s="72" t="str">
        <f>IF('Input Override'!F98&lt;&gt;"",'Input Override'!F98,'Consolidated Data'!E94)</f>
        <v>Methane reduction</v>
      </c>
      <c r="F94" s="72" t="str">
        <f>IF('Input Override'!G98&lt;&gt;"",'Input Override'!G98,'Consolidated Data'!F94)</f>
        <v>Selected</v>
      </c>
      <c r="G94" s="208">
        <f>IF('Input Override'!H98&lt;&gt;"",'Input Override'!H98,'Consolidated Data'!G94)</f>
        <v>3.2869999999999999</v>
      </c>
      <c r="H94" s="208">
        <f>IF('Input Override'!I98&lt;&gt;"",'Input Override'!I98,'Consolidated Data'!H94)</f>
        <v>6.1679999999999993</v>
      </c>
      <c r="I94" s="208">
        <f>IF('Input Override'!J98&lt;&gt;"",'Input Override'!J98,'Consolidated Data'!I94)</f>
        <v>0.185</v>
      </c>
      <c r="J94" s="208">
        <f>IF('Input Override'!K98&lt;&gt;"",'Input Override'!K98,'Consolidated Data'!J94)</f>
        <v>0.185</v>
      </c>
      <c r="K94" s="208">
        <f>IF('Input Override'!L98&lt;&gt;"",'Input Override'!L98,'Consolidated Data'!K94)</f>
        <v>0.184</v>
      </c>
      <c r="L94" s="208">
        <f>IF('Input Override'!M98&lt;&gt;"",'Input Override'!M98,'Consolidated Data'!L94)</f>
        <v>10.009</v>
      </c>
      <c r="M94" s="208">
        <f>IF('Input Override'!N98&lt;&gt;"",'Input Override'!N98,'Consolidated Data'!M94)</f>
        <v>0</v>
      </c>
      <c r="N94" s="208">
        <f>IF('Input Override'!O98&lt;&gt;"",'Input Override'!O98,'Consolidated Data'!N94)</f>
        <v>-5397</v>
      </c>
      <c r="O94" s="208">
        <f>IF('Input Override'!P98&lt;&gt;"",'Input Override'!P98,'Consolidated Data'!O94)</f>
        <v>-19300</v>
      </c>
      <c r="P94" s="208">
        <f>IF('Input Override'!Q98&lt;&gt;"",'Input Override'!Q98,'Consolidated Data'!P94)</f>
        <v>-27806</v>
      </c>
      <c r="Q94" s="208">
        <f>IF('Input Override'!R98&lt;&gt;"",'Input Override'!R98,'Consolidated Data'!Q94)</f>
        <v>-41709</v>
      </c>
      <c r="R94" s="208">
        <f>IF('Input Override'!S98&lt;&gt;"",'Input Override'!S98,'Consolidated Data'!R94)</f>
        <v>-41709</v>
      </c>
      <c r="S94" s="209">
        <f t="shared" si="2"/>
        <v>0.23997218825673117</v>
      </c>
      <c r="T94" s="209">
        <f t="shared" si="3"/>
        <v>239.97218825673116</v>
      </c>
      <c r="U94" s="72" t="str">
        <f>VLOOKUP(B94,'Phase 2 - Net Zero Value'!B94:X125,22,FALSE)</f>
        <v>Pass</v>
      </c>
    </row>
    <row r="95" spans="1:21">
      <c r="A95" s="2" t="s">
        <v>325</v>
      </c>
      <c r="B95" s="72">
        <v>91</v>
      </c>
      <c r="C95" s="98" t="str">
        <f>IF('Input Override'!D99&lt;&gt;"",'Input Override'!D99,'Consolidated Data'!C95)</f>
        <v>YKY</v>
      </c>
      <c r="D95" s="98" t="str">
        <f>IF('Input Override'!E99&lt;&gt;"",'Input Override'!E99,'Consolidated Data'!D95)</f>
        <v>CWW22-3</v>
      </c>
      <c r="E95" s="72" t="str">
        <f>IF('Input Override'!F99&lt;&gt;"",'Input Override'!F99,'Consolidated Data'!E95)</f>
        <v>Nitrous oxide reduction</v>
      </c>
      <c r="F95" s="72" t="str">
        <f>IF('Input Override'!G99&lt;&gt;"",'Input Override'!G99,'Consolidated Data'!F95)</f>
        <v>Selected</v>
      </c>
      <c r="G95" s="208">
        <f>IF('Input Override'!H99&lt;&gt;"",'Input Override'!H99,'Consolidated Data'!G95)</f>
        <v>5.6929999999999996</v>
      </c>
      <c r="H95" s="208">
        <f>IF('Input Override'!I99&lt;&gt;"",'Input Override'!I99,'Consolidated Data'!H95)</f>
        <v>3.875</v>
      </c>
      <c r="I95" s="208">
        <f>IF('Input Override'!J99&lt;&gt;"",'Input Override'!J99,'Consolidated Data'!I95)</f>
        <v>1.2110000000000001</v>
      </c>
      <c r="J95" s="208">
        <f>IF('Input Override'!K99&lt;&gt;"",'Input Override'!K99,'Consolidated Data'!J95)</f>
        <v>1.2110000000000001</v>
      </c>
      <c r="K95" s="208">
        <f>IF('Input Override'!L99&lt;&gt;"",'Input Override'!L99,'Consolidated Data'!K95)</f>
        <v>1.2110000000000001</v>
      </c>
      <c r="L95" s="208">
        <f>IF('Input Override'!M99&lt;&gt;"",'Input Override'!M99,'Consolidated Data'!L95)</f>
        <v>13.201000000000001</v>
      </c>
      <c r="M95" s="208">
        <f>IF('Input Override'!N99&lt;&gt;"",'Input Override'!N99,'Consolidated Data'!M95)</f>
        <v>0</v>
      </c>
      <c r="N95" s="208">
        <f>IF('Input Override'!O99&lt;&gt;"",'Input Override'!O99,'Consolidated Data'!N95)</f>
        <v>-2500</v>
      </c>
      <c r="O95" s="208">
        <f>IF('Input Override'!P99&lt;&gt;"",'Input Override'!P99,'Consolidated Data'!O95)</f>
        <v>-7000</v>
      </c>
      <c r="P95" s="208">
        <f>IF('Input Override'!Q99&lt;&gt;"",'Input Override'!Q99,'Consolidated Data'!P95)</f>
        <v>-9918</v>
      </c>
      <c r="Q95" s="208">
        <f>IF('Input Override'!R99&lt;&gt;"",'Input Override'!R99,'Consolidated Data'!Q95)</f>
        <v>-16254</v>
      </c>
      <c r="R95" s="208">
        <f>IF('Input Override'!S99&lt;&gt;"",'Input Override'!S99,'Consolidated Data'!R95)</f>
        <v>-16254</v>
      </c>
      <c r="S95" s="209">
        <f t="shared" si="2"/>
        <v>0.81216931216931221</v>
      </c>
      <c r="T95" s="209">
        <f t="shared" si="3"/>
        <v>812.16931216931221</v>
      </c>
      <c r="U95" s="72" t="str">
        <f>VLOOKUP(B95,'Phase 2 - Net Zero Value'!B95:X126,22,FALSE)</f>
        <v>Pass</v>
      </c>
    </row>
    <row r="96" spans="1:21" s="99" customFormat="1">
      <c r="C96" s="210"/>
      <c r="D96" s="210"/>
      <c r="E96" s="211" t="s">
        <v>343</v>
      </c>
      <c r="F96" s="212">
        <f>COUNTA(F5:F95)</f>
        <v>91</v>
      </c>
      <c r="G96" s="212"/>
      <c r="H96" s="212"/>
      <c r="I96" s="212"/>
      <c r="J96" s="212"/>
      <c r="K96" s="212"/>
      <c r="L96" s="213">
        <f>SUM(L5:L95)</f>
        <v>625.94066887311453</v>
      </c>
      <c r="M96" s="213"/>
      <c r="N96" s="213"/>
      <c r="O96" s="213"/>
      <c r="P96" s="213"/>
      <c r="Q96" s="213"/>
      <c r="R96" s="214">
        <f>SUM(R5:R95)</f>
        <v>-428498.46299999993</v>
      </c>
      <c r="S96" s="215">
        <f t="shared" si="2"/>
        <v>1.460776929025098</v>
      </c>
      <c r="T96" s="215">
        <f t="shared" ref="T96" si="4">S96*1000</f>
        <v>1460.7769290250981</v>
      </c>
      <c r="U96" s="72"/>
    </row>
    <row r="97" spans="18:18">
      <c r="R97" s="101"/>
    </row>
    <row r="99" spans="18:18">
      <c r="R99" s="101"/>
    </row>
  </sheetData>
  <autoFilter ref="B4:U98" xr:uid="{CD6B91B6-4305-44A5-8433-99DFD3821C95}"/>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9377FE-D041-4580-AA8F-5E8729E8A30E}">
  <sheetPr>
    <tabColor rgb="FFCCCCCE"/>
  </sheetPr>
  <dimension ref="A1"/>
  <sheetViews>
    <sheetView zoomScale="80" zoomScaleNormal="80" workbookViewId="0"/>
  </sheetViews>
  <sheetFormatPr defaultRowHeight="12.75"/>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49C9D-D853-44DF-B414-5B12F081C3B8}">
  <sheetPr codeName="Sheet16">
    <tabColor rgb="FFCCCCCE"/>
  </sheetPr>
  <dimension ref="A1:Z131"/>
  <sheetViews>
    <sheetView zoomScale="80" zoomScaleNormal="80" workbookViewId="0">
      <pane xSplit="5" topLeftCell="F1" activePane="topRight" state="frozen"/>
      <selection pane="topRight"/>
    </sheetView>
  </sheetViews>
  <sheetFormatPr defaultColWidth="8.7109375" defaultRowHeight="13.15"/>
  <cols>
    <col min="1" max="2" width="8.7109375" style="2"/>
    <col min="3" max="3" width="9.5703125" style="2" bestFit="1" customWidth="1"/>
    <col min="4" max="4" width="22.28515625" style="2" customWidth="1"/>
    <col min="5" max="5" width="48.7109375" style="2" customWidth="1"/>
    <col min="6" max="6" width="8.7109375" style="2"/>
    <col min="7" max="7" width="111.5703125" style="2" customWidth="1"/>
    <col min="8" max="8" width="28.28515625" style="2" customWidth="1"/>
    <col min="9" max="9" width="9.28515625" style="2" bestFit="1" customWidth="1"/>
    <col min="10" max="10" width="35" style="2" customWidth="1"/>
    <col min="11" max="11" width="88.7109375" style="2" customWidth="1"/>
    <col min="12" max="12" width="9.28515625" style="2" customWidth="1"/>
    <col min="13" max="13" width="31.5703125" style="2" customWidth="1"/>
    <col min="14" max="14" width="68" style="2" customWidth="1"/>
    <col min="15" max="15" width="9.28515625" style="2" customWidth="1"/>
    <col min="16" max="16" width="31.5703125" style="2" customWidth="1"/>
    <col min="17" max="17" width="30.42578125" style="2" customWidth="1"/>
    <col min="18" max="18" width="8.7109375" style="2" customWidth="1"/>
    <col min="19" max="19" width="34.7109375" style="2" customWidth="1"/>
    <col min="20" max="20" width="44.28515625" style="2" customWidth="1"/>
    <col min="21" max="23" width="8.7109375" style="2"/>
    <col min="24" max="24" width="13.7109375" style="2" bestFit="1" customWidth="1"/>
    <col min="25" max="25" width="87.7109375" style="2" customWidth="1"/>
    <col min="26" max="16384" width="8.7109375" style="2"/>
  </cols>
  <sheetData>
    <row r="1" spans="1:26" ht="30.75">
      <c r="A1" s="1" t="e">
        <f ca="1" xml:space="preserve"> RIGHT(CELL("filename", $A$1), LEN(CELL("filename", $A$1)) - SEARCH("]", CELL("filename", $A$1)))</f>
        <v>#VALUE!</v>
      </c>
      <c r="B1" s="1"/>
      <c r="C1" s="1"/>
      <c r="D1" s="1"/>
      <c r="E1" s="1"/>
      <c r="F1" s="1"/>
      <c r="G1" s="1"/>
      <c r="H1" s="1"/>
      <c r="I1" s="1"/>
      <c r="J1" s="1"/>
      <c r="K1" s="1"/>
    </row>
    <row r="2" spans="1:26" s="106" customFormat="1" ht="18">
      <c r="A2" s="105" t="s">
        <v>344</v>
      </c>
      <c r="C2" s="107"/>
      <c r="D2" s="107"/>
      <c r="E2" s="107"/>
    </row>
    <row r="3" spans="1:26" s="99" customFormat="1">
      <c r="B3" s="99" t="s">
        <v>345</v>
      </c>
      <c r="J3" s="99" t="s">
        <v>346</v>
      </c>
      <c r="M3" s="99" t="s">
        <v>347</v>
      </c>
      <c r="P3" s="99" t="s">
        <v>348</v>
      </c>
      <c r="S3" s="99" t="s">
        <v>349</v>
      </c>
      <c r="V3" s="99" t="s">
        <v>350</v>
      </c>
    </row>
    <row r="4" spans="1:26" s="100" customFormat="1" ht="26.25">
      <c r="B4" s="108"/>
      <c r="C4" s="108" t="s">
        <v>34</v>
      </c>
      <c r="D4" s="108" t="s">
        <v>37</v>
      </c>
      <c r="E4" s="108" t="s">
        <v>38</v>
      </c>
      <c r="G4" s="96" t="s">
        <v>39</v>
      </c>
      <c r="H4" s="109" t="s">
        <v>351</v>
      </c>
      <c r="J4" s="96" t="s">
        <v>352</v>
      </c>
      <c r="K4" s="96" t="s">
        <v>353</v>
      </c>
      <c r="M4" s="96" t="s">
        <v>354</v>
      </c>
      <c r="N4" s="96" t="s">
        <v>353</v>
      </c>
      <c r="P4" s="96" t="s">
        <v>355</v>
      </c>
      <c r="Q4" s="96" t="s">
        <v>353</v>
      </c>
      <c r="S4" s="96" t="s">
        <v>356</v>
      </c>
      <c r="T4" s="96" t="s">
        <v>357</v>
      </c>
      <c r="V4" s="96"/>
      <c r="W4" s="96" t="s">
        <v>34</v>
      </c>
      <c r="X4" s="96" t="s">
        <v>37</v>
      </c>
      <c r="Y4" s="96" t="s">
        <v>38</v>
      </c>
      <c r="Z4" s="110"/>
    </row>
    <row r="5" spans="1:26">
      <c r="B5" s="72">
        <v>1</v>
      </c>
      <c r="C5" s="98" t="str">
        <f>IF('Input Override'!D9&lt;&gt;"",'Input Override'!D9,'Consolidated Data'!C5)</f>
        <v>ANH</v>
      </c>
      <c r="D5" s="151" t="s">
        <v>62</v>
      </c>
      <c r="E5" s="72" t="str">
        <f>IF('Input Override'!F9&lt;&gt;"",'Input Override'!F9,'Consolidated Data'!E5)</f>
        <v>Cotton Valley STC - Centrate quality</v>
      </c>
      <c r="G5" s="72" t="s">
        <v>358</v>
      </c>
      <c r="H5" s="143" t="s">
        <v>359</v>
      </c>
      <c r="J5" s="98" t="s">
        <v>327</v>
      </c>
      <c r="K5" s="72" t="s">
        <v>360</v>
      </c>
      <c r="M5" s="98" t="s">
        <v>325</v>
      </c>
      <c r="N5" s="72" t="s">
        <v>361</v>
      </c>
      <c r="P5" s="98" t="s">
        <v>325</v>
      </c>
      <c r="Q5" s="72"/>
      <c r="S5" s="98" t="str">
        <f>IF(OR(J5="Yes",M5="No",P5="No"),"Fail","Pass")</f>
        <v>Pass</v>
      </c>
      <c r="T5" s="72" t="s">
        <v>362</v>
      </c>
      <c r="V5" s="72">
        <v>1</v>
      </c>
      <c r="W5" s="98" t="str">
        <f t="shared" ref="W5:W36" si="0">IF($S5="Pass",C5,"")</f>
        <v>ANH</v>
      </c>
      <c r="X5" s="98" t="str">
        <f t="shared" ref="X5:X36" si="1">IF($S5="Pass",D5,"")</f>
        <v>CWW22.1</v>
      </c>
      <c r="Y5" s="111" t="str">
        <f t="shared" ref="Y5:Y36" si="2">IF($S5="Pass",E5,"")</f>
        <v>Cotton Valley STC - Centrate quality</v>
      </c>
    </row>
    <row r="6" spans="1:26">
      <c r="B6" s="72">
        <v>2</v>
      </c>
      <c r="C6" s="98" t="str">
        <f>IF('Input Override'!D10&lt;&gt;"",'Input Override'!D10,'Consolidated Data'!C6)</f>
        <v>ANH</v>
      </c>
      <c r="D6" s="152" t="s">
        <v>67</v>
      </c>
      <c r="E6" s="72" t="str">
        <f>IF('Input Override'!F10&lt;&gt;"",'Input Override'!F10,'Consolidated Data'!E6)</f>
        <v>Cotton Valley STC gas to grid</v>
      </c>
      <c r="G6" s="72" t="s">
        <v>363</v>
      </c>
      <c r="H6" s="143" t="s">
        <v>364</v>
      </c>
      <c r="J6" s="98" t="s">
        <v>327</v>
      </c>
      <c r="K6" s="72" t="s">
        <v>365</v>
      </c>
      <c r="M6" s="98" t="s">
        <v>325</v>
      </c>
      <c r="N6" s="72" t="s">
        <v>366</v>
      </c>
      <c r="P6" s="98" t="s">
        <v>327</v>
      </c>
      <c r="Q6" s="72"/>
      <c r="S6" s="98" t="str">
        <f>IF(OR(J6="Yes",M6="No",P6="No"),"Fail","Pass")</f>
        <v>Fail</v>
      </c>
      <c r="T6" s="72" t="s">
        <v>367</v>
      </c>
      <c r="V6" s="72">
        <v>2</v>
      </c>
      <c r="W6" s="98" t="str">
        <f t="shared" si="0"/>
        <v/>
      </c>
      <c r="X6" s="98" t="str">
        <f t="shared" si="1"/>
        <v/>
      </c>
      <c r="Y6" s="111" t="str">
        <f t="shared" si="2"/>
        <v/>
      </c>
    </row>
    <row r="7" spans="1:26">
      <c r="B7" s="72">
        <v>3</v>
      </c>
      <c r="C7" s="98" t="str">
        <f>IF('Input Override'!D11&lt;&gt;"",'Input Override'!D11,'Consolidated Data'!C7)</f>
        <v>ANH</v>
      </c>
      <c r="D7" s="152" t="s">
        <v>70</v>
      </c>
      <c r="E7" s="72" t="str">
        <f>IF('Input Override'!F11&lt;&gt;"",'Input Override'!F11,'Consolidated Data'!E7)</f>
        <v>Great Billing STC gas to grid</v>
      </c>
      <c r="G7" s="72" t="s">
        <v>363</v>
      </c>
      <c r="H7" s="143" t="s">
        <v>364</v>
      </c>
      <c r="J7" s="98" t="s">
        <v>327</v>
      </c>
      <c r="K7" s="72" t="s">
        <v>365</v>
      </c>
      <c r="M7" s="98" t="s">
        <v>325</v>
      </c>
      <c r="N7" s="72" t="s">
        <v>366</v>
      </c>
      <c r="P7" s="98" t="s">
        <v>327</v>
      </c>
      <c r="Q7" s="72"/>
      <c r="S7" s="98" t="str">
        <f t="shared" ref="S7:S35" si="3">IF(OR(J7="Yes",M7="No",P7="No"),"Fail","Pass")</f>
        <v>Fail</v>
      </c>
      <c r="T7" s="72" t="s">
        <v>367</v>
      </c>
      <c r="V7" s="72">
        <v>3</v>
      </c>
      <c r="W7" s="98" t="str">
        <f t="shared" si="0"/>
        <v/>
      </c>
      <c r="X7" s="98" t="str">
        <f t="shared" si="1"/>
        <v/>
      </c>
      <c r="Y7" s="111" t="str">
        <f t="shared" si="2"/>
        <v/>
      </c>
    </row>
    <row r="8" spans="1:26">
      <c r="B8" s="72">
        <v>4</v>
      </c>
      <c r="C8" s="98" t="str">
        <f>IF('Input Override'!D12&lt;&gt;"",'Input Override'!D12,'Consolidated Data'!C8)</f>
        <v>ANH</v>
      </c>
      <c r="D8" s="152" t="s">
        <v>72</v>
      </c>
      <c r="E8" s="72" t="str">
        <f>IF('Input Override'!F12&lt;&gt;"",'Input Override'!F12,'Consolidated Data'!E8)</f>
        <v>Cotton Valley STC Fugitive emissions CH4</v>
      </c>
      <c r="G8" s="72" t="s">
        <v>368</v>
      </c>
      <c r="H8" s="143" t="s">
        <v>359</v>
      </c>
      <c r="J8" s="98" t="s">
        <v>327</v>
      </c>
      <c r="K8" s="72" t="s">
        <v>369</v>
      </c>
      <c r="M8" s="98" t="s">
        <v>325</v>
      </c>
      <c r="N8" s="72" t="s">
        <v>370</v>
      </c>
      <c r="P8" s="98" t="s">
        <v>327</v>
      </c>
      <c r="Q8" s="72"/>
      <c r="S8" s="98" t="str">
        <f t="shared" si="3"/>
        <v>Fail</v>
      </c>
      <c r="T8" s="72" t="s">
        <v>371</v>
      </c>
      <c r="V8" s="72">
        <v>4</v>
      </c>
      <c r="W8" s="98" t="str">
        <f t="shared" si="0"/>
        <v/>
      </c>
      <c r="X8" s="98" t="str">
        <f t="shared" si="1"/>
        <v/>
      </c>
      <c r="Y8" s="111" t="str">
        <f t="shared" si="2"/>
        <v/>
      </c>
    </row>
    <row r="9" spans="1:26">
      <c r="B9" s="72">
        <v>5</v>
      </c>
      <c r="C9" s="98" t="str">
        <f>IF('Input Override'!D13&lt;&gt;"",'Input Override'!D13,'Consolidated Data'!C9)</f>
        <v>ANH</v>
      </c>
      <c r="D9" s="152" t="s">
        <v>75</v>
      </c>
      <c r="E9" s="72" t="str">
        <f>IF('Input Override'!F13&lt;&gt;"",'Input Override'!F13,'Consolidated Data'!E9)</f>
        <v>Whitlingham STC Gas to Grid (AMP8)</v>
      </c>
      <c r="G9" s="72" t="s">
        <v>363</v>
      </c>
      <c r="H9" s="143" t="s">
        <v>364</v>
      </c>
      <c r="J9" s="98" t="s">
        <v>327</v>
      </c>
      <c r="K9" s="72" t="s">
        <v>365</v>
      </c>
      <c r="M9" s="98" t="s">
        <v>325</v>
      </c>
      <c r="N9" s="72" t="s">
        <v>366</v>
      </c>
      <c r="P9" s="98" t="s">
        <v>327</v>
      </c>
      <c r="Q9" s="72"/>
      <c r="S9" s="98" t="str">
        <f t="shared" si="3"/>
        <v>Fail</v>
      </c>
      <c r="T9" s="72" t="s">
        <v>367</v>
      </c>
      <c r="V9" s="72">
        <v>5</v>
      </c>
      <c r="W9" s="98" t="str">
        <f t="shared" si="0"/>
        <v/>
      </c>
      <c r="X9" s="98" t="str">
        <f t="shared" si="1"/>
        <v/>
      </c>
      <c r="Y9" s="111" t="str">
        <f t="shared" si="2"/>
        <v/>
      </c>
    </row>
    <row r="10" spans="1:26">
      <c r="B10" s="72">
        <v>6</v>
      </c>
      <c r="C10" s="98" t="str">
        <f>IF('Input Override'!D14&lt;&gt;"",'Input Override'!D14,'Consolidated Data'!C10)</f>
        <v>ANH</v>
      </c>
      <c r="D10" s="152" t="s">
        <v>77</v>
      </c>
      <c r="E10" s="72" t="str">
        <f>IF('Input Override'!F14&lt;&gt;"",'Input Override'!F14,'Consolidated Data'!E10)</f>
        <v>Great Billing STC Fugitive emissions CH4</v>
      </c>
      <c r="G10" s="72" t="s">
        <v>372</v>
      </c>
      <c r="H10" s="143" t="s">
        <v>359</v>
      </c>
      <c r="J10" s="98" t="s">
        <v>327</v>
      </c>
      <c r="K10" s="72" t="s">
        <v>369</v>
      </c>
      <c r="M10" s="98" t="s">
        <v>325</v>
      </c>
      <c r="N10" s="72" t="s">
        <v>373</v>
      </c>
      <c r="P10" s="98" t="s">
        <v>327</v>
      </c>
      <c r="Q10" s="72"/>
      <c r="S10" s="98" t="str">
        <f t="shared" si="3"/>
        <v>Fail</v>
      </c>
      <c r="T10" s="72" t="s">
        <v>374</v>
      </c>
      <c r="V10" s="72">
        <v>6</v>
      </c>
      <c r="W10" s="98" t="str">
        <f t="shared" si="0"/>
        <v/>
      </c>
      <c r="X10" s="98" t="str">
        <f t="shared" si="1"/>
        <v/>
      </c>
      <c r="Y10" s="111" t="str">
        <f t="shared" si="2"/>
        <v/>
      </c>
    </row>
    <row r="11" spans="1:26">
      <c r="B11" s="72">
        <v>7</v>
      </c>
      <c r="C11" s="98" t="str">
        <f>IF('Input Override'!D15&lt;&gt;"",'Input Override'!D15,'Consolidated Data'!C11)</f>
        <v>ANH</v>
      </c>
      <c r="D11" s="152" t="s">
        <v>79</v>
      </c>
      <c r="E11" s="72" t="str">
        <f>IF('Input Override'!F15&lt;&gt;"",'Input Override'!F15,'Consolidated Data'!E11)</f>
        <v>Whitlingham STC Fugitive emissions CH4</v>
      </c>
      <c r="G11" s="72" t="s">
        <v>372</v>
      </c>
      <c r="H11" s="143" t="s">
        <v>359</v>
      </c>
      <c r="J11" s="98" t="s">
        <v>327</v>
      </c>
      <c r="K11" s="72" t="s">
        <v>369</v>
      </c>
      <c r="M11" s="98" t="s">
        <v>325</v>
      </c>
      <c r="N11" s="72" t="s">
        <v>373</v>
      </c>
      <c r="P11" s="98" t="s">
        <v>327</v>
      </c>
      <c r="Q11" s="72"/>
      <c r="S11" s="98" t="str">
        <f t="shared" si="3"/>
        <v>Fail</v>
      </c>
      <c r="T11" s="72" t="s">
        <v>374</v>
      </c>
      <c r="V11" s="72">
        <v>7</v>
      </c>
      <c r="W11" s="98" t="str">
        <f t="shared" si="0"/>
        <v/>
      </c>
      <c r="X11" s="98" t="str">
        <f t="shared" si="1"/>
        <v/>
      </c>
      <c r="Y11" s="111" t="str">
        <f t="shared" si="2"/>
        <v/>
      </c>
    </row>
    <row r="12" spans="1:26">
      <c r="B12" s="72">
        <v>8</v>
      </c>
      <c r="C12" s="98" t="str">
        <f>IF('Input Override'!D16&lt;&gt;"",'Input Override'!D16,'Consolidated Data'!C12)</f>
        <v>ANH</v>
      </c>
      <c r="D12" s="152" t="s">
        <v>81</v>
      </c>
      <c r="E12" s="72" t="str">
        <f>IF('Input Override'!F16&lt;&gt;"",'Input Override'!F16,'Consolidated Data'!E12)</f>
        <v>Cliff Quay STC Fugitive Emissions CH4</v>
      </c>
      <c r="G12" s="72" t="s">
        <v>372</v>
      </c>
      <c r="H12" s="143" t="s">
        <v>359</v>
      </c>
      <c r="J12" s="98" t="s">
        <v>327</v>
      </c>
      <c r="K12" s="72" t="s">
        <v>369</v>
      </c>
      <c r="M12" s="98" t="s">
        <v>325</v>
      </c>
      <c r="N12" s="72" t="s">
        <v>373</v>
      </c>
      <c r="P12" s="98" t="s">
        <v>327</v>
      </c>
      <c r="Q12" s="72"/>
      <c r="S12" s="98" t="str">
        <f t="shared" si="3"/>
        <v>Fail</v>
      </c>
      <c r="T12" s="72" t="s">
        <v>374</v>
      </c>
      <c r="V12" s="72">
        <v>8</v>
      </c>
      <c r="W12" s="98" t="str">
        <f t="shared" si="0"/>
        <v/>
      </c>
      <c r="X12" s="98" t="str">
        <f t="shared" si="1"/>
        <v/>
      </c>
      <c r="Y12" s="111" t="str">
        <f t="shared" si="2"/>
        <v/>
      </c>
    </row>
    <row r="13" spans="1:26">
      <c r="B13" s="72">
        <v>9</v>
      </c>
      <c r="C13" s="98" t="str">
        <f>IF('Input Override'!D17&lt;&gt;"",'Input Override'!D17,'Consolidated Data'!C13)</f>
        <v>ANH</v>
      </c>
      <c r="D13" s="152" t="s">
        <v>83</v>
      </c>
      <c r="E13" s="72" t="str">
        <f>IF('Input Override'!F17&lt;&gt;"",'Input Override'!F17,'Consolidated Data'!E13)</f>
        <v>Pyewipe STC Fugitive emissions CH4</v>
      </c>
      <c r="G13" s="72" t="s">
        <v>372</v>
      </c>
      <c r="H13" s="143" t="s">
        <v>359</v>
      </c>
      <c r="J13" s="98" t="s">
        <v>327</v>
      </c>
      <c r="K13" s="72" t="s">
        <v>369</v>
      </c>
      <c r="M13" s="98" t="s">
        <v>325</v>
      </c>
      <c r="N13" s="72" t="s">
        <v>373</v>
      </c>
      <c r="P13" s="98" t="s">
        <v>327</v>
      </c>
      <c r="Q13" s="72"/>
      <c r="S13" s="98" t="str">
        <f t="shared" si="3"/>
        <v>Fail</v>
      </c>
      <c r="T13" s="72" t="s">
        <v>374</v>
      </c>
      <c r="V13" s="72">
        <v>9</v>
      </c>
      <c r="W13" s="98" t="str">
        <f t="shared" si="0"/>
        <v/>
      </c>
      <c r="X13" s="98" t="str">
        <f t="shared" si="1"/>
        <v/>
      </c>
      <c r="Y13" s="111" t="str">
        <f t="shared" si="2"/>
        <v/>
      </c>
    </row>
    <row r="14" spans="1:26">
      <c r="B14" s="72">
        <v>10</v>
      </c>
      <c r="C14" s="98" t="str">
        <f>IF('Input Override'!D18&lt;&gt;"",'Input Override'!D18,'Consolidated Data'!C14)</f>
        <v>ANH</v>
      </c>
      <c r="D14" s="152" t="s">
        <v>85</v>
      </c>
      <c r="E14" s="72" t="str">
        <f>IF('Input Override'!F18&lt;&gt;"",'Input Override'!F18,'Consolidated Data'!E14)</f>
        <v>Colchester STC Fugitive emissions CH4</v>
      </c>
      <c r="G14" s="72" t="s">
        <v>372</v>
      </c>
      <c r="H14" s="143" t="s">
        <v>359</v>
      </c>
      <c r="J14" s="98" t="s">
        <v>327</v>
      </c>
      <c r="K14" s="72" t="s">
        <v>369</v>
      </c>
      <c r="M14" s="98" t="s">
        <v>325</v>
      </c>
      <c r="N14" s="72" t="s">
        <v>373</v>
      </c>
      <c r="P14" s="98" t="s">
        <v>327</v>
      </c>
      <c r="Q14" s="72"/>
      <c r="S14" s="98" t="str">
        <f t="shared" si="3"/>
        <v>Fail</v>
      </c>
      <c r="T14" s="72" t="s">
        <v>374</v>
      </c>
      <c r="V14" s="72">
        <v>10</v>
      </c>
      <c r="W14" s="98" t="str">
        <f t="shared" si="0"/>
        <v/>
      </c>
      <c r="X14" s="98" t="str">
        <f t="shared" si="1"/>
        <v/>
      </c>
      <c r="Y14" s="111" t="str">
        <f t="shared" si="2"/>
        <v/>
      </c>
    </row>
    <row r="15" spans="1:26">
      <c r="B15" s="72">
        <v>11</v>
      </c>
      <c r="C15" s="98" t="str">
        <f>IF('Input Override'!D19&lt;&gt;"",'Input Override'!D19,'Consolidated Data'!C15)</f>
        <v>ANH</v>
      </c>
      <c r="D15" s="152" t="s">
        <v>87</v>
      </c>
      <c r="E15" s="72" t="str">
        <f>IF('Input Override'!F19&lt;&gt;"",'Input Override'!F19,'Consolidated Data'!E15)</f>
        <v>Basildon STC Fugitive emissions CH4</v>
      </c>
      <c r="G15" s="72" t="s">
        <v>372</v>
      </c>
      <c r="H15" s="143" t="s">
        <v>359</v>
      </c>
      <c r="J15" s="98" t="s">
        <v>327</v>
      </c>
      <c r="K15" s="72" t="s">
        <v>369</v>
      </c>
      <c r="M15" s="98" t="s">
        <v>325</v>
      </c>
      <c r="N15" s="72" t="s">
        <v>373</v>
      </c>
      <c r="P15" s="98" t="s">
        <v>327</v>
      </c>
      <c r="Q15" s="72"/>
      <c r="S15" s="98" t="str">
        <f t="shared" si="3"/>
        <v>Fail</v>
      </c>
      <c r="T15" s="72" t="s">
        <v>374</v>
      </c>
      <c r="V15" s="72">
        <v>11</v>
      </c>
      <c r="W15" s="98" t="str">
        <f t="shared" si="0"/>
        <v/>
      </c>
      <c r="X15" s="98" t="str">
        <f t="shared" si="1"/>
        <v/>
      </c>
      <c r="Y15" s="111" t="str">
        <f t="shared" si="2"/>
        <v/>
      </c>
    </row>
    <row r="16" spans="1:26">
      <c r="B16" s="72">
        <v>12</v>
      </c>
      <c r="C16" s="98" t="str">
        <f>IF('Input Override'!D20&lt;&gt;"",'Input Override'!D20,'Consolidated Data'!C16)</f>
        <v>ANH</v>
      </c>
      <c r="D16" s="152" t="s">
        <v>89</v>
      </c>
      <c r="E16" s="72" t="str">
        <f>IF('Input Override'!F20&lt;&gt;"",'Input Override'!F20,'Consolidated Data'!E16)</f>
        <v>Kings Lynn STC Fugitive emissions CH4</v>
      </c>
      <c r="G16" s="72" t="s">
        <v>372</v>
      </c>
      <c r="H16" s="143" t="s">
        <v>359</v>
      </c>
      <c r="J16" s="98" t="s">
        <v>327</v>
      </c>
      <c r="K16" s="72" t="s">
        <v>369</v>
      </c>
      <c r="M16" s="98" t="s">
        <v>325</v>
      </c>
      <c r="N16" s="72" t="s">
        <v>373</v>
      </c>
      <c r="P16" s="98" t="s">
        <v>327</v>
      </c>
      <c r="Q16" s="72"/>
      <c r="S16" s="98" t="str">
        <f t="shared" si="3"/>
        <v>Fail</v>
      </c>
      <c r="T16" s="72" t="s">
        <v>374</v>
      </c>
      <c r="V16" s="72">
        <v>12</v>
      </c>
      <c r="W16" s="98" t="str">
        <f t="shared" si="0"/>
        <v/>
      </c>
      <c r="X16" s="98" t="str">
        <f t="shared" si="1"/>
        <v/>
      </c>
      <c r="Y16" s="111" t="str">
        <f t="shared" si="2"/>
        <v/>
      </c>
    </row>
    <row r="17" spans="2:25">
      <c r="B17" s="72">
        <v>13</v>
      </c>
      <c r="C17" s="98" t="str">
        <f>IF('Input Override'!D21&lt;&gt;"",'Input Override'!D21,'Consolidated Data'!C17)</f>
        <v>ANH</v>
      </c>
      <c r="D17" s="152" t="s">
        <v>91</v>
      </c>
      <c r="E17" s="72" t="str">
        <f>IF('Input Override'!F21&lt;&gt;"",'Input Override'!F21,'Consolidated Data'!E17)</f>
        <v>Cotton Valley WRC Fugitive emissions CH4</v>
      </c>
      <c r="G17" s="72" t="s">
        <v>372</v>
      </c>
      <c r="H17" s="143" t="s">
        <v>359</v>
      </c>
      <c r="J17" s="98" t="s">
        <v>327</v>
      </c>
      <c r="K17" s="72" t="s">
        <v>369</v>
      </c>
      <c r="M17" s="98" t="s">
        <v>325</v>
      </c>
      <c r="N17" s="72" t="s">
        <v>373</v>
      </c>
      <c r="P17" s="98" t="s">
        <v>327</v>
      </c>
      <c r="Q17" s="72"/>
      <c r="S17" s="98" t="str">
        <f t="shared" si="3"/>
        <v>Fail</v>
      </c>
      <c r="T17" s="72" t="s">
        <v>374</v>
      </c>
      <c r="V17" s="72">
        <v>13</v>
      </c>
      <c r="W17" s="98" t="str">
        <f t="shared" si="0"/>
        <v/>
      </c>
      <c r="X17" s="98" t="str">
        <f t="shared" si="1"/>
        <v/>
      </c>
      <c r="Y17" s="111" t="str">
        <f t="shared" si="2"/>
        <v/>
      </c>
    </row>
    <row r="18" spans="2:25">
      <c r="B18" s="72">
        <v>14</v>
      </c>
      <c r="C18" s="98" t="str">
        <f>IF('Input Override'!D22&lt;&gt;"",'Input Override'!D22,'Consolidated Data'!C18)</f>
        <v>ANH</v>
      </c>
      <c r="D18" s="151" t="s">
        <v>94</v>
      </c>
      <c r="E18" s="72" t="str">
        <f>IF('Input Override'!F22&lt;&gt;"",'Input Override'!F22,'Consolidated Data'!E18)</f>
        <v>Basildon STC Fugitive emissions N2O</v>
      </c>
      <c r="G18" s="112" t="s">
        <v>375</v>
      </c>
      <c r="H18" s="143" t="s">
        <v>359</v>
      </c>
      <c r="J18" s="98" t="s">
        <v>327</v>
      </c>
      <c r="K18" s="72" t="s">
        <v>376</v>
      </c>
      <c r="M18" s="98" t="s">
        <v>325</v>
      </c>
      <c r="N18" s="72" t="s">
        <v>377</v>
      </c>
      <c r="P18" s="98" t="s">
        <v>325</v>
      </c>
      <c r="Q18" s="72"/>
      <c r="S18" s="98" t="str">
        <f t="shared" si="3"/>
        <v>Pass</v>
      </c>
      <c r="T18" s="72" t="s">
        <v>378</v>
      </c>
      <c r="V18" s="72">
        <v>14</v>
      </c>
      <c r="W18" s="98" t="str">
        <f t="shared" si="0"/>
        <v>ANH</v>
      </c>
      <c r="X18" s="98" t="str">
        <f t="shared" si="1"/>
        <v>CWW22.14</v>
      </c>
      <c r="Y18" s="111" t="str">
        <f t="shared" si="2"/>
        <v>Basildon STC Fugitive emissions N2O</v>
      </c>
    </row>
    <row r="19" spans="2:25">
      <c r="B19" s="72">
        <v>15</v>
      </c>
      <c r="C19" s="98" t="str">
        <f>IF('Input Override'!D23&lt;&gt;"",'Input Override'!D23,'Consolidated Data'!C19)</f>
        <v>ANH</v>
      </c>
      <c r="D19" s="151" t="s">
        <v>96</v>
      </c>
      <c r="E19" s="72" t="str">
        <f>IF('Input Override'!F23&lt;&gt;"",'Input Override'!F23,'Consolidated Data'!E19)</f>
        <v>Colchester STC Fugitive emissions N2O</v>
      </c>
      <c r="G19" s="112" t="s">
        <v>375</v>
      </c>
      <c r="H19" s="143" t="s">
        <v>359</v>
      </c>
      <c r="J19" s="98" t="s">
        <v>327</v>
      </c>
      <c r="K19" s="72" t="s">
        <v>376</v>
      </c>
      <c r="M19" s="98" t="s">
        <v>325</v>
      </c>
      <c r="N19" s="72" t="s">
        <v>377</v>
      </c>
      <c r="P19" s="98" t="s">
        <v>325</v>
      </c>
      <c r="Q19" s="72"/>
      <c r="S19" s="98" t="str">
        <f t="shared" si="3"/>
        <v>Pass</v>
      </c>
      <c r="T19" s="72" t="s">
        <v>378</v>
      </c>
      <c r="V19" s="72">
        <v>15</v>
      </c>
      <c r="W19" s="98" t="str">
        <f t="shared" si="0"/>
        <v>ANH</v>
      </c>
      <c r="X19" s="98" t="str">
        <f t="shared" si="1"/>
        <v>CWW22.15</v>
      </c>
      <c r="Y19" s="111" t="str">
        <f t="shared" si="2"/>
        <v>Colchester STC Fugitive emissions N2O</v>
      </c>
    </row>
    <row r="20" spans="2:25">
      <c r="B20" s="72">
        <v>16</v>
      </c>
      <c r="C20" s="98" t="str">
        <f>IF('Input Override'!D24&lt;&gt;"",'Input Override'!D24,'Consolidated Data'!C20)</f>
        <v>ANH</v>
      </c>
      <c r="D20" s="151" t="s">
        <v>99</v>
      </c>
      <c r="E20" s="72" t="str">
        <f>IF('Input Override'!F24&lt;&gt;"",'Input Override'!F24,'Consolidated Data'!E20)</f>
        <v>Cliff Quay STC Fugitive emissions N2O</v>
      </c>
      <c r="G20" s="112" t="s">
        <v>375</v>
      </c>
      <c r="H20" s="143" t="s">
        <v>359</v>
      </c>
      <c r="J20" s="98" t="s">
        <v>327</v>
      </c>
      <c r="K20" s="72" t="s">
        <v>376</v>
      </c>
      <c r="M20" s="98" t="s">
        <v>325</v>
      </c>
      <c r="N20" s="72" t="s">
        <v>377</v>
      </c>
      <c r="P20" s="98" t="s">
        <v>325</v>
      </c>
      <c r="Q20" s="72"/>
      <c r="S20" s="98" t="str">
        <f t="shared" si="3"/>
        <v>Pass</v>
      </c>
      <c r="T20" s="72" t="s">
        <v>378</v>
      </c>
      <c r="V20" s="72">
        <v>16</v>
      </c>
      <c r="W20" s="98" t="str">
        <f t="shared" si="0"/>
        <v>ANH</v>
      </c>
      <c r="X20" s="98" t="str">
        <f t="shared" si="1"/>
        <v>CWW22.16</v>
      </c>
      <c r="Y20" s="111" t="str">
        <f t="shared" si="2"/>
        <v>Cliff Quay STC Fugitive emissions N2O</v>
      </c>
    </row>
    <row r="21" spans="2:25">
      <c r="B21" s="72">
        <v>17</v>
      </c>
      <c r="C21" s="98" t="str">
        <f>IF('Input Override'!D25&lt;&gt;"",'Input Override'!D25,'Consolidated Data'!C21)</f>
        <v>ANH</v>
      </c>
      <c r="D21" s="151" t="s">
        <v>101</v>
      </c>
      <c r="E21" s="72" t="str">
        <f>IF('Input Override'!F25&lt;&gt;"",'Input Override'!F25,'Consolidated Data'!E21)</f>
        <v>Whitlingham STC Fugitive Emissions N2O</v>
      </c>
      <c r="G21" s="112" t="s">
        <v>379</v>
      </c>
      <c r="H21" s="143" t="s">
        <v>359</v>
      </c>
      <c r="J21" s="98" t="s">
        <v>327</v>
      </c>
      <c r="K21" s="72" t="s">
        <v>376</v>
      </c>
      <c r="M21" s="98" t="s">
        <v>325</v>
      </c>
      <c r="N21" s="72" t="s">
        <v>377</v>
      </c>
      <c r="P21" s="98" t="s">
        <v>325</v>
      </c>
      <c r="Q21" s="72"/>
      <c r="S21" s="98" t="str">
        <f t="shared" si="3"/>
        <v>Pass</v>
      </c>
      <c r="T21" s="72" t="s">
        <v>378</v>
      </c>
      <c r="V21" s="72">
        <v>17</v>
      </c>
      <c r="W21" s="98" t="str">
        <f t="shared" si="0"/>
        <v>ANH</v>
      </c>
      <c r="X21" s="98" t="str">
        <f t="shared" si="1"/>
        <v>CWW22.17</v>
      </c>
      <c r="Y21" s="111" t="str">
        <f t="shared" si="2"/>
        <v>Whitlingham STC Fugitive Emissions N2O</v>
      </c>
    </row>
    <row r="22" spans="2:25">
      <c r="B22" s="72">
        <v>18</v>
      </c>
      <c r="C22" s="98" t="str">
        <f>IF('Input Override'!D26&lt;&gt;"",'Input Override'!D26,'Consolidated Data'!C22)</f>
        <v>ANH</v>
      </c>
      <c r="D22" s="151" t="s">
        <v>103</v>
      </c>
      <c r="E22" s="72" t="str">
        <f>IF('Input Override'!F26&lt;&gt;"",'Input Override'!F26,'Consolidated Data'!E22)</f>
        <v>Cotton Valley WRC Fugitive emissions N2O</v>
      </c>
      <c r="G22" s="112" t="s">
        <v>380</v>
      </c>
      <c r="H22" s="143" t="s">
        <v>359</v>
      </c>
      <c r="J22" s="98" t="s">
        <v>327</v>
      </c>
      <c r="K22" s="72" t="s">
        <v>381</v>
      </c>
      <c r="M22" s="98" t="s">
        <v>325</v>
      </c>
      <c r="N22" s="72" t="s">
        <v>382</v>
      </c>
      <c r="P22" s="98" t="s">
        <v>325</v>
      </c>
      <c r="Q22" s="72"/>
      <c r="S22" s="98" t="s">
        <v>383</v>
      </c>
      <c r="T22" s="72" t="s">
        <v>378</v>
      </c>
      <c r="V22" s="72">
        <v>18</v>
      </c>
      <c r="W22" s="98" t="str">
        <f t="shared" si="0"/>
        <v>ANH</v>
      </c>
      <c r="X22" s="98" t="str">
        <f t="shared" si="1"/>
        <v>CWW22.18</v>
      </c>
      <c r="Y22" s="111" t="str">
        <f t="shared" si="2"/>
        <v>Cotton Valley WRC Fugitive emissions N2O</v>
      </c>
    </row>
    <row r="23" spans="2:25">
      <c r="B23" s="72">
        <v>19</v>
      </c>
      <c r="C23" s="98" t="str">
        <f>IF('Input Override'!D27&lt;&gt;"",'Input Override'!D27,'Consolidated Data'!C23)</f>
        <v>ANH</v>
      </c>
      <c r="D23" s="151" t="s">
        <v>106</v>
      </c>
      <c r="E23" s="72" t="str">
        <f>IF('Input Override'!F27&lt;&gt;"",'Input Override'!F27,'Consolidated Data'!E23)</f>
        <v>Great Billing WRC Fugitive Emissions N2O</v>
      </c>
      <c r="G23" s="112" t="s">
        <v>384</v>
      </c>
      <c r="H23" s="143" t="s">
        <v>359</v>
      </c>
      <c r="J23" s="98" t="s">
        <v>327</v>
      </c>
      <c r="K23" s="72" t="s">
        <v>381</v>
      </c>
      <c r="M23" s="98" t="s">
        <v>325</v>
      </c>
      <c r="N23" s="72" t="s">
        <v>382</v>
      </c>
      <c r="P23" s="98" t="s">
        <v>325</v>
      </c>
      <c r="Q23" s="72"/>
      <c r="S23" s="98" t="s">
        <v>383</v>
      </c>
      <c r="T23" s="72" t="s">
        <v>378</v>
      </c>
      <c r="V23" s="72">
        <v>19</v>
      </c>
      <c r="W23" s="98" t="str">
        <f t="shared" si="0"/>
        <v>ANH</v>
      </c>
      <c r="X23" s="98" t="str">
        <f t="shared" si="1"/>
        <v>CWW22.19</v>
      </c>
      <c r="Y23" s="111" t="str">
        <f t="shared" si="2"/>
        <v>Great Billing WRC Fugitive Emissions N2O</v>
      </c>
    </row>
    <row r="24" spans="2:25">
      <c r="B24" s="72">
        <v>20</v>
      </c>
      <c r="C24" s="98" t="str">
        <f>IF('Input Override'!D28&lt;&gt;"",'Input Override'!D28,'Consolidated Data'!C24)</f>
        <v>ANH</v>
      </c>
      <c r="D24" s="151" t="s">
        <v>109</v>
      </c>
      <c r="E24" s="72" t="str">
        <f>IF('Input Override'!F28&lt;&gt;"",'Input Override'!F28,'Consolidated Data'!E24)</f>
        <v>Basildon WRC Fugitive Emissions N2O</v>
      </c>
      <c r="G24" s="112" t="s">
        <v>385</v>
      </c>
      <c r="H24" s="143" t="s">
        <v>359</v>
      </c>
      <c r="J24" s="98" t="s">
        <v>327</v>
      </c>
      <c r="K24" s="72" t="s">
        <v>381</v>
      </c>
      <c r="M24" s="98" t="s">
        <v>325</v>
      </c>
      <c r="N24" s="72" t="s">
        <v>382</v>
      </c>
      <c r="P24" s="98" t="s">
        <v>325</v>
      </c>
      <c r="Q24" s="72"/>
      <c r="S24" s="98" t="s">
        <v>383</v>
      </c>
      <c r="T24" s="72" t="s">
        <v>378</v>
      </c>
      <c r="V24" s="72">
        <v>20</v>
      </c>
      <c r="W24" s="98" t="str">
        <f t="shared" si="0"/>
        <v>ANH</v>
      </c>
      <c r="X24" s="98" t="str">
        <f t="shared" si="1"/>
        <v>CWW22.20</v>
      </c>
      <c r="Y24" s="111" t="str">
        <f t="shared" si="2"/>
        <v>Basildon WRC Fugitive Emissions N2O</v>
      </c>
    </row>
    <row r="25" spans="2:25">
      <c r="B25" s="72">
        <v>21</v>
      </c>
      <c r="C25" s="98" t="str">
        <f>IF('Input Override'!D29&lt;&gt;"",'Input Override'!D29,'Consolidated Data'!C25)</f>
        <v>ANH</v>
      </c>
      <c r="D25" s="151" t="s">
        <v>111</v>
      </c>
      <c r="E25" s="72" t="str">
        <f>IF('Input Override'!F29&lt;&gt;"",'Input Override'!F29,'Consolidated Data'!E25)</f>
        <v>Bedford WRC Fugitive Emissions N2O</v>
      </c>
      <c r="G25" s="112" t="s">
        <v>386</v>
      </c>
      <c r="H25" s="143" t="s">
        <v>359</v>
      </c>
      <c r="J25" s="98" t="s">
        <v>327</v>
      </c>
      <c r="K25" s="72" t="s">
        <v>381</v>
      </c>
      <c r="M25" s="98" t="s">
        <v>325</v>
      </c>
      <c r="N25" s="72" t="s">
        <v>382</v>
      </c>
      <c r="P25" s="98" t="s">
        <v>325</v>
      </c>
      <c r="Q25" s="72"/>
      <c r="S25" s="98" t="s">
        <v>383</v>
      </c>
      <c r="T25" s="72" t="s">
        <v>378</v>
      </c>
      <c r="V25" s="72">
        <v>21</v>
      </c>
      <c r="W25" s="98" t="str">
        <f t="shared" si="0"/>
        <v>ANH</v>
      </c>
      <c r="X25" s="98" t="str">
        <f t="shared" si="1"/>
        <v>CWW22.21</v>
      </c>
      <c r="Y25" s="111" t="str">
        <f t="shared" si="2"/>
        <v>Bedford WRC Fugitive Emissions N2O</v>
      </c>
    </row>
    <row r="26" spans="2:25">
      <c r="B26" s="72">
        <v>22</v>
      </c>
      <c r="C26" s="98" t="str">
        <f>IF('Input Override'!D30&lt;&gt;"",'Input Override'!D30,'Consolidated Data'!C26)</f>
        <v>ANH</v>
      </c>
      <c r="D26" s="151" t="s">
        <v>114</v>
      </c>
      <c r="E26" s="72" t="str">
        <f>IF('Input Override'!F30&lt;&gt;"",'Input Override'!F30,'Consolidated Data'!E26)</f>
        <v>Kings Lynn WRC Fugitive Emissions N2O</v>
      </c>
      <c r="G26" s="112" t="s">
        <v>387</v>
      </c>
      <c r="H26" s="143" t="s">
        <v>359</v>
      </c>
      <c r="J26" s="98" t="s">
        <v>327</v>
      </c>
      <c r="K26" s="72" t="s">
        <v>381</v>
      </c>
      <c r="M26" s="98" t="s">
        <v>325</v>
      </c>
      <c r="N26" s="72" t="s">
        <v>382</v>
      </c>
      <c r="P26" s="98" t="s">
        <v>325</v>
      </c>
      <c r="Q26" s="72"/>
      <c r="S26" s="98" t="str">
        <f t="shared" si="3"/>
        <v>Pass</v>
      </c>
      <c r="T26" s="72" t="s">
        <v>378</v>
      </c>
      <c r="V26" s="72">
        <v>22</v>
      </c>
      <c r="W26" s="98" t="str">
        <f t="shared" si="0"/>
        <v>ANH</v>
      </c>
      <c r="X26" s="98" t="str">
        <f t="shared" si="1"/>
        <v>CWW22.22</v>
      </c>
      <c r="Y26" s="111" t="str">
        <f t="shared" si="2"/>
        <v>Kings Lynn WRC Fugitive Emissions N2O</v>
      </c>
    </row>
    <row r="27" spans="2:25">
      <c r="B27" s="72">
        <v>23</v>
      </c>
      <c r="C27" s="98" t="str">
        <f>IF('Input Override'!D31&lt;&gt;"",'Input Override'!D31,'Consolidated Data'!C27)</f>
        <v>ANH</v>
      </c>
      <c r="D27" s="151" t="s">
        <v>117</v>
      </c>
      <c r="E27" s="72" t="str">
        <f>IF('Input Override'!F31&lt;&gt;"",'Input Override'!F31,'Consolidated Data'!E27)</f>
        <v>Newton Marsh WRC Fugitive Emissions N2O</v>
      </c>
      <c r="G27" s="112" t="s">
        <v>387</v>
      </c>
      <c r="H27" s="143" t="s">
        <v>359</v>
      </c>
      <c r="J27" s="98" t="s">
        <v>327</v>
      </c>
      <c r="K27" s="72" t="s">
        <v>381</v>
      </c>
      <c r="M27" s="98" t="s">
        <v>325</v>
      </c>
      <c r="N27" s="72" t="s">
        <v>382</v>
      </c>
      <c r="P27" s="98" t="s">
        <v>325</v>
      </c>
      <c r="Q27" s="72"/>
      <c r="S27" s="98" t="str">
        <f t="shared" si="3"/>
        <v>Pass</v>
      </c>
      <c r="T27" s="72" t="s">
        <v>378</v>
      </c>
      <c r="V27" s="72">
        <v>23</v>
      </c>
      <c r="W27" s="98" t="str">
        <f t="shared" si="0"/>
        <v>ANH</v>
      </c>
      <c r="X27" s="98" t="str">
        <f t="shared" si="1"/>
        <v>CWW22.23</v>
      </c>
      <c r="Y27" s="111" t="str">
        <f t="shared" si="2"/>
        <v>Newton Marsh WRC Fugitive Emissions N2O</v>
      </c>
    </row>
    <row r="28" spans="2:25">
      <c r="B28" s="72">
        <v>24</v>
      </c>
      <c r="C28" s="98" t="str">
        <f>IF('Input Override'!D32&lt;&gt;"",'Input Override'!D32,'Consolidated Data'!C28)</f>
        <v>ANH</v>
      </c>
      <c r="D28" s="151" t="s">
        <v>119</v>
      </c>
      <c r="E28" s="72" t="str">
        <f>IF('Input Override'!F32&lt;&gt;"",'Input Override'!F32,'Consolidated Data'!E28)</f>
        <v>Broadholme WRC Fugitive Emissions N2O</v>
      </c>
      <c r="G28" s="112" t="s">
        <v>388</v>
      </c>
      <c r="H28" s="143" t="s">
        <v>359</v>
      </c>
      <c r="J28" s="98" t="s">
        <v>327</v>
      </c>
      <c r="K28" s="72" t="s">
        <v>381</v>
      </c>
      <c r="M28" s="98" t="s">
        <v>325</v>
      </c>
      <c r="N28" s="72" t="s">
        <v>382</v>
      </c>
      <c r="P28" s="98" t="s">
        <v>325</v>
      </c>
      <c r="Q28" s="72"/>
      <c r="S28" s="98" t="s">
        <v>383</v>
      </c>
      <c r="T28" s="72" t="s">
        <v>378</v>
      </c>
      <c r="V28" s="72">
        <v>24</v>
      </c>
      <c r="W28" s="98" t="str">
        <f t="shared" si="0"/>
        <v>ANH</v>
      </c>
      <c r="X28" s="98" t="str">
        <f t="shared" si="1"/>
        <v>CWW22.24</v>
      </c>
      <c r="Y28" s="111" t="str">
        <f t="shared" si="2"/>
        <v>Broadholme WRC Fugitive Emissions N2O</v>
      </c>
    </row>
    <row r="29" spans="2:25">
      <c r="B29" s="72">
        <v>25</v>
      </c>
      <c r="C29" s="98" t="str">
        <f>IF('Input Override'!D33&lt;&gt;"",'Input Override'!D33,'Consolidated Data'!C29)</f>
        <v>ANH</v>
      </c>
      <c r="D29" s="151" t="s">
        <v>122</v>
      </c>
      <c r="E29" s="72" t="str">
        <f>IF('Input Override'!F33&lt;&gt;"",'Input Override'!F33,'Consolidated Data'!E29)</f>
        <v>Letchworth WRC Fugitive emissions N2O</v>
      </c>
      <c r="G29" s="112" t="s">
        <v>389</v>
      </c>
      <c r="H29" s="143" t="s">
        <v>359</v>
      </c>
      <c r="J29" s="98" t="s">
        <v>327</v>
      </c>
      <c r="K29" s="72" t="s">
        <v>381</v>
      </c>
      <c r="M29" s="98" t="s">
        <v>325</v>
      </c>
      <c r="N29" s="72" t="s">
        <v>382</v>
      </c>
      <c r="P29" s="98" t="s">
        <v>325</v>
      </c>
      <c r="Q29" s="72"/>
      <c r="S29" s="98" t="str">
        <f t="shared" si="3"/>
        <v>Pass</v>
      </c>
      <c r="T29" s="72" t="s">
        <v>390</v>
      </c>
      <c r="V29" s="72">
        <v>25</v>
      </c>
      <c r="W29" s="98" t="str">
        <f t="shared" si="0"/>
        <v>ANH</v>
      </c>
      <c r="X29" s="98" t="str">
        <f t="shared" si="1"/>
        <v>CWW22.25</v>
      </c>
      <c r="Y29" s="111" t="str">
        <f t="shared" si="2"/>
        <v>Letchworth WRC Fugitive emissions N2O</v>
      </c>
    </row>
    <row r="30" spans="2:25">
      <c r="B30" s="72">
        <v>26</v>
      </c>
      <c r="C30" s="98" t="str">
        <f>IF('Input Override'!D34&lt;&gt;"",'Input Override'!D34,'Consolidated Data'!C30)</f>
        <v>ANH</v>
      </c>
      <c r="D30" s="151" t="s">
        <v>125</v>
      </c>
      <c r="E30" s="72" t="str">
        <f>IF('Input Override'!F34&lt;&gt;"",'Input Override'!F34,'Consolidated Data'!E30)</f>
        <v>Newmarket WRC Fugitive Emissions N2O</v>
      </c>
      <c r="G30" s="112" t="s">
        <v>389</v>
      </c>
      <c r="H30" s="143" t="s">
        <v>359</v>
      </c>
      <c r="J30" s="98" t="s">
        <v>327</v>
      </c>
      <c r="K30" s="72" t="s">
        <v>381</v>
      </c>
      <c r="M30" s="98" t="s">
        <v>325</v>
      </c>
      <c r="N30" s="72" t="s">
        <v>382</v>
      </c>
      <c r="P30" s="98" t="s">
        <v>325</v>
      </c>
      <c r="Q30" s="72"/>
      <c r="S30" s="98" t="str">
        <f t="shared" si="3"/>
        <v>Pass</v>
      </c>
      <c r="T30" s="72" t="s">
        <v>390</v>
      </c>
      <c r="V30" s="72">
        <v>26</v>
      </c>
      <c r="W30" s="98" t="str">
        <f t="shared" si="0"/>
        <v>ANH</v>
      </c>
      <c r="X30" s="98" t="str">
        <f t="shared" si="1"/>
        <v>CWW22.26</v>
      </c>
      <c r="Y30" s="111" t="str">
        <f t="shared" si="2"/>
        <v>Newmarket WRC Fugitive Emissions N2O</v>
      </c>
    </row>
    <row r="31" spans="2:25">
      <c r="B31" s="72">
        <v>27</v>
      </c>
      <c r="C31" s="98" t="str">
        <f>IF('Input Override'!D35&lt;&gt;"",'Input Override'!D35,'Consolidated Data'!C31)</f>
        <v>ANH</v>
      </c>
      <c r="D31" s="151" t="s">
        <v>128</v>
      </c>
      <c r="E31" s="72" t="str">
        <f>IF('Input Override'!F35&lt;&gt;"",'Input Override'!F35,'Consolidated Data'!E31)</f>
        <v>Hitchin WRC Fugitive emissions N2O</v>
      </c>
      <c r="G31" s="112" t="s">
        <v>391</v>
      </c>
      <c r="H31" s="143" t="s">
        <v>359</v>
      </c>
      <c r="J31" s="98" t="s">
        <v>327</v>
      </c>
      <c r="K31" s="72" t="s">
        <v>381</v>
      </c>
      <c r="M31" s="98" t="s">
        <v>325</v>
      </c>
      <c r="N31" s="72" t="s">
        <v>382</v>
      </c>
      <c r="P31" s="98" t="s">
        <v>325</v>
      </c>
      <c r="Q31" s="72"/>
      <c r="S31" s="98" t="str">
        <f t="shared" si="3"/>
        <v>Pass</v>
      </c>
      <c r="T31" s="72" t="s">
        <v>378</v>
      </c>
      <c r="V31" s="72">
        <v>27</v>
      </c>
      <c r="W31" s="98" t="str">
        <f t="shared" si="0"/>
        <v>ANH</v>
      </c>
      <c r="X31" s="98" t="str">
        <f t="shared" si="1"/>
        <v>CWW22.27</v>
      </c>
      <c r="Y31" s="111" t="str">
        <f t="shared" si="2"/>
        <v>Hitchin WRC Fugitive emissions N2O</v>
      </c>
    </row>
    <row r="32" spans="2:25">
      <c r="B32" s="72">
        <v>28</v>
      </c>
      <c r="C32" s="98" t="str">
        <f>IF('Input Override'!D36&lt;&gt;"",'Input Override'!D36,'Consolidated Data'!C32)</f>
        <v>ANH</v>
      </c>
      <c r="D32" s="151" t="s">
        <v>130</v>
      </c>
      <c r="E32" s="72" t="str">
        <f>IF('Input Override'!F36&lt;&gt;"",'Input Override'!F36,'Consolidated Data'!E32)</f>
        <v>Dunstable WRC Fugitive Emissions N2O</v>
      </c>
      <c r="G32" s="112" t="s">
        <v>389</v>
      </c>
      <c r="H32" s="143" t="s">
        <v>359</v>
      </c>
      <c r="J32" s="98" t="s">
        <v>327</v>
      </c>
      <c r="K32" s="72" t="s">
        <v>381</v>
      </c>
      <c r="M32" s="98" t="s">
        <v>325</v>
      </c>
      <c r="N32" s="72" t="s">
        <v>382</v>
      </c>
      <c r="P32" s="98" t="s">
        <v>325</v>
      </c>
      <c r="Q32" s="72"/>
      <c r="S32" s="98" t="str">
        <f t="shared" si="3"/>
        <v>Pass</v>
      </c>
      <c r="T32" s="72" t="s">
        <v>390</v>
      </c>
      <c r="V32" s="72">
        <v>28</v>
      </c>
      <c r="W32" s="98" t="str">
        <f t="shared" si="0"/>
        <v>ANH</v>
      </c>
      <c r="X32" s="98" t="str">
        <f t="shared" si="1"/>
        <v>CWW22.28</v>
      </c>
      <c r="Y32" s="111" t="str">
        <f t="shared" si="2"/>
        <v>Dunstable WRC Fugitive Emissions N2O</v>
      </c>
    </row>
    <row r="33" spans="2:25">
      <c r="B33" s="72">
        <v>29</v>
      </c>
      <c r="C33" s="98" t="str">
        <f>IF('Input Override'!D37&lt;&gt;"",'Input Override'!D37,'Consolidated Data'!C33)</f>
        <v>ANH</v>
      </c>
      <c r="D33" s="151" t="s">
        <v>133</v>
      </c>
      <c r="E33" s="72" t="str">
        <f>IF('Input Override'!F37&lt;&gt;"",'Input Override'!F37,'Consolidated Data'!E33)</f>
        <v>Flitwick WRC Fugitive Emissions N2O</v>
      </c>
      <c r="G33" s="112" t="s">
        <v>389</v>
      </c>
      <c r="H33" s="143" t="s">
        <v>359</v>
      </c>
      <c r="J33" s="98" t="s">
        <v>327</v>
      </c>
      <c r="K33" s="72" t="s">
        <v>381</v>
      </c>
      <c r="M33" s="98" t="s">
        <v>325</v>
      </c>
      <c r="N33" s="72" t="s">
        <v>382</v>
      </c>
      <c r="P33" s="98" t="s">
        <v>325</v>
      </c>
      <c r="Q33" s="72"/>
      <c r="S33" s="98" t="str">
        <f t="shared" si="3"/>
        <v>Pass</v>
      </c>
      <c r="T33" s="72" t="s">
        <v>390</v>
      </c>
      <c r="V33" s="72">
        <v>29</v>
      </c>
      <c r="W33" s="98" t="str">
        <f t="shared" si="0"/>
        <v>ANH</v>
      </c>
      <c r="X33" s="98" t="str">
        <f t="shared" si="1"/>
        <v>CWW22.29</v>
      </c>
      <c r="Y33" s="111" t="str">
        <f t="shared" si="2"/>
        <v>Flitwick WRC Fugitive Emissions N2O</v>
      </c>
    </row>
    <row r="34" spans="2:25">
      <c r="B34" s="72">
        <v>30</v>
      </c>
      <c r="C34" s="98" t="str">
        <f>IF('Input Override'!D38&lt;&gt;"",'Input Override'!D38,'Consolidated Data'!C34)</f>
        <v>ANH</v>
      </c>
      <c r="D34" s="152" t="s">
        <v>135</v>
      </c>
      <c r="E34" s="72" t="str">
        <f>IF('Input Override'!F38&lt;&gt;"",'Input Override'!F38,'Consolidated Data'!E34)</f>
        <v>Great Billing STC Liquor Ammonia</v>
      </c>
      <c r="G34" s="112" t="s">
        <v>392</v>
      </c>
      <c r="H34" s="143" t="s">
        <v>359</v>
      </c>
      <c r="J34" s="98" t="s">
        <v>327</v>
      </c>
      <c r="K34" s="72" t="s">
        <v>360</v>
      </c>
      <c r="M34" s="98" t="s">
        <v>325</v>
      </c>
      <c r="N34" s="72" t="s">
        <v>393</v>
      </c>
      <c r="P34" s="98" t="s">
        <v>327</v>
      </c>
      <c r="Q34" s="72"/>
      <c r="S34" s="98" t="str">
        <f t="shared" si="3"/>
        <v>Fail</v>
      </c>
      <c r="T34" s="72" t="s">
        <v>394</v>
      </c>
      <c r="V34" s="72">
        <v>30</v>
      </c>
      <c r="W34" s="98" t="str">
        <f t="shared" si="0"/>
        <v/>
      </c>
      <c r="X34" s="98" t="str">
        <f t="shared" si="1"/>
        <v/>
      </c>
      <c r="Y34" s="111" t="str">
        <f t="shared" si="2"/>
        <v/>
      </c>
    </row>
    <row r="35" spans="2:25">
      <c r="B35" s="72">
        <v>31</v>
      </c>
      <c r="C35" s="98" t="str">
        <f>IF('Input Override'!D39&lt;&gt;"",'Input Override'!D39,'Consolidated Data'!C35)</f>
        <v>ANH</v>
      </c>
      <c r="D35" s="152" t="s">
        <v>138</v>
      </c>
      <c r="E35" s="72" t="str">
        <f>IF('Input Override'!F39&lt;&gt;"",'Input Override'!F39,'Consolidated Data'!E35)</f>
        <v>Logistics Fleet CO2 emissions 2025-26</v>
      </c>
      <c r="G35" s="112" t="s">
        <v>140</v>
      </c>
      <c r="H35" s="143" t="s">
        <v>291</v>
      </c>
      <c r="J35" s="98" t="s">
        <v>325</v>
      </c>
      <c r="K35" s="113" t="s">
        <v>395</v>
      </c>
      <c r="M35" s="98" t="s">
        <v>325</v>
      </c>
      <c r="N35" s="72" t="s">
        <v>396</v>
      </c>
      <c r="P35" s="98" t="s">
        <v>327</v>
      </c>
      <c r="Q35" s="72"/>
      <c r="S35" s="98" t="str">
        <f t="shared" si="3"/>
        <v>Fail</v>
      </c>
      <c r="T35" s="72" t="s">
        <v>367</v>
      </c>
      <c r="V35" s="72">
        <v>31</v>
      </c>
      <c r="W35" s="98" t="str">
        <f t="shared" si="0"/>
        <v/>
      </c>
      <c r="X35" s="98" t="str">
        <f t="shared" si="1"/>
        <v/>
      </c>
      <c r="Y35" s="111" t="str">
        <f t="shared" si="2"/>
        <v/>
      </c>
    </row>
    <row r="36" spans="2:25">
      <c r="B36" s="72">
        <v>32</v>
      </c>
      <c r="C36" s="98" t="str">
        <f>IF('Input Override'!D40&lt;&gt;"",'Input Override'!D40,'Consolidated Data'!C36)</f>
        <v>ANH</v>
      </c>
      <c r="D36" s="152" t="s">
        <v>141</v>
      </c>
      <c r="E36" s="72" t="str">
        <f>IF('Input Override'!F40&lt;&gt;"",'Input Override'!F40,'Consolidated Data'!E36)</f>
        <v>Logistics fleet CO2 emissions 2026-27</v>
      </c>
      <c r="G36" s="112" t="s">
        <v>143</v>
      </c>
      <c r="H36" s="143" t="s">
        <v>291</v>
      </c>
      <c r="J36" s="98" t="s">
        <v>325</v>
      </c>
      <c r="K36" s="113" t="s">
        <v>395</v>
      </c>
      <c r="M36" s="98" t="s">
        <v>325</v>
      </c>
      <c r="N36" s="72" t="s">
        <v>396</v>
      </c>
      <c r="P36" s="98" t="s">
        <v>327</v>
      </c>
      <c r="Q36" s="72"/>
      <c r="S36" s="98" t="str">
        <f t="shared" ref="S36:S92" si="4">IF(OR(J36="Yes",M36="No",P36="No"),"Fail","Pass")</f>
        <v>Fail</v>
      </c>
      <c r="T36" s="72" t="s">
        <v>367</v>
      </c>
      <c r="V36" s="72">
        <v>32</v>
      </c>
      <c r="W36" s="98" t="str">
        <f t="shared" si="0"/>
        <v/>
      </c>
      <c r="X36" s="98" t="str">
        <f t="shared" si="1"/>
        <v/>
      </c>
      <c r="Y36" s="111" t="str">
        <f t="shared" si="2"/>
        <v/>
      </c>
    </row>
    <row r="37" spans="2:25">
      <c r="B37" s="72">
        <v>33</v>
      </c>
      <c r="C37" s="98" t="str">
        <f>IF('Input Override'!D41&lt;&gt;"",'Input Override'!D41,'Consolidated Data'!C37)</f>
        <v>ANH</v>
      </c>
      <c r="D37" s="152" t="s">
        <v>144</v>
      </c>
      <c r="E37" s="72" t="str">
        <f>IF('Input Override'!F41&lt;&gt;"",'Input Override'!F41,'Consolidated Data'!E37)</f>
        <v>Logistics fleet CO2 emissions 2027-28</v>
      </c>
      <c r="G37" s="112" t="s">
        <v>143</v>
      </c>
      <c r="H37" s="143" t="s">
        <v>291</v>
      </c>
      <c r="J37" s="98" t="s">
        <v>325</v>
      </c>
      <c r="K37" s="113" t="s">
        <v>395</v>
      </c>
      <c r="M37" s="98" t="s">
        <v>325</v>
      </c>
      <c r="N37" s="72" t="s">
        <v>396</v>
      </c>
      <c r="P37" s="98" t="s">
        <v>327</v>
      </c>
      <c r="Q37" s="72"/>
      <c r="S37" s="98" t="str">
        <f t="shared" si="4"/>
        <v>Fail</v>
      </c>
      <c r="T37" s="72" t="s">
        <v>367</v>
      </c>
      <c r="V37" s="72">
        <v>33</v>
      </c>
      <c r="W37" s="98" t="str">
        <f t="shared" ref="W37:W68" si="5">IF($S37="Pass",C37,"")</f>
        <v/>
      </c>
      <c r="X37" s="98" t="str">
        <f t="shared" ref="X37:X68" si="6">IF($S37="Pass",D37,"")</f>
        <v/>
      </c>
      <c r="Y37" s="111" t="str">
        <f t="shared" ref="Y37:Y68" si="7">IF($S37="Pass",E37,"")</f>
        <v/>
      </c>
    </row>
    <row r="38" spans="2:25">
      <c r="B38" s="72">
        <v>34</v>
      </c>
      <c r="C38" s="98" t="str">
        <f>IF('Input Override'!D42&lt;&gt;"",'Input Override'!D42,'Consolidated Data'!C38)</f>
        <v>ANH</v>
      </c>
      <c r="D38" s="152" t="s">
        <v>146</v>
      </c>
      <c r="E38" s="72" t="str">
        <f>IF('Input Override'!F42&lt;&gt;"",'Input Override'!F42,'Consolidated Data'!E38)</f>
        <v>Logistics fleet CO2 emissions 2028-29</v>
      </c>
      <c r="G38" s="112" t="s">
        <v>143</v>
      </c>
      <c r="H38" s="143" t="s">
        <v>291</v>
      </c>
      <c r="J38" s="98" t="s">
        <v>325</v>
      </c>
      <c r="K38" s="113" t="s">
        <v>395</v>
      </c>
      <c r="M38" s="98" t="s">
        <v>325</v>
      </c>
      <c r="N38" s="72" t="s">
        <v>396</v>
      </c>
      <c r="P38" s="98" t="s">
        <v>327</v>
      </c>
      <c r="Q38" s="72"/>
      <c r="S38" s="98" t="str">
        <f t="shared" si="4"/>
        <v>Fail</v>
      </c>
      <c r="T38" s="72" t="s">
        <v>367</v>
      </c>
      <c r="V38" s="72">
        <v>34</v>
      </c>
      <c r="W38" s="98" t="str">
        <f t="shared" si="5"/>
        <v/>
      </c>
      <c r="X38" s="98" t="str">
        <f t="shared" si="6"/>
        <v/>
      </c>
      <c r="Y38" s="111" t="str">
        <f t="shared" si="7"/>
        <v/>
      </c>
    </row>
    <row r="39" spans="2:25">
      <c r="B39" s="72">
        <v>35</v>
      </c>
      <c r="C39" s="98" t="str">
        <f>IF('Input Override'!D43&lt;&gt;"",'Input Override'!D43,'Consolidated Data'!C39)</f>
        <v>ANH</v>
      </c>
      <c r="D39" s="152" t="s">
        <v>148</v>
      </c>
      <c r="E39" s="72" t="str">
        <f>IF('Input Override'!F43&lt;&gt;"",'Input Override'!F43,'Consolidated Data'!E39)</f>
        <v>Logistics fleet CO2 emissions 2029-30</v>
      </c>
      <c r="G39" s="112" t="s">
        <v>143</v>
      </c>
      <c r="H39" s="143" t="s">
        <v>291</v>
      </c>
      <c r="J39" s="98" t="s">
        <v>325</v>
      </c>
      <c r="K39" s="113" t="s">
        <v>395</v>
      </c>
      <c r="M39" s="98" t="s">
        <v>325</v>
      </c>
      <c r="N39" s="72" t="s">
        <v>396</v>
      </c>
      <c r="P39" s="98" t="s">
        <v>327</v>
      </c>
      <c r="Q39" s="72"/>
      <c r="S39" s="98" t="str">
        <f t="shared" si="4"/>
        <v>Fail</v>
      </c>
      <c r="T39" s="72" t="s">
        <v>367</v>
      </c>
      <c r="V39" s="72">
        <v>35</v>
      </c>
      <c r="W39" s="98" t="str">
        <f t="shared" si="5"/>
        <v/>
      </c>
      <c r="X39" s="98" t="str">
        <f t="shared" si="6"/>
        <v/>
      </c>
      <c r="Y39" s="111" t="str">
        <f t="shared" si="7"/>
        <v/>
      </c>
    </row>
    <row r="40" spans="2:25">
      <c r="B40" s="72">
        <v>36</v>
      </c>
      <c r="C40" s="98" t="str">
        <f>IF('Input Override'!D44&lt;&gt;"",'Input Override'!D44,'Consolidated Data'!C40)</f>
        <v>ANH</v>
      </c>
      <c r="D40" s="151" t="s">
        <v>150</v>
      </c>
      <c r="E40" s="72" t="str">
        <f>IF('Input Override'!F44&lt;&gt;"",'Input Override'!F44,'Consolidated Data'!E40)</f>
        <v>Huntingdon WRC Fugitive Emissions N2O</v>
      </c>
      <c r="G40" s="112" t="s">
        <v>384</v>
      </c>
      <c r="H40" s="143" t="s">
        <v>359</v>
      </c>
      <c r="J40" s="98" t="s">
        <v>327</v>
      </c>
      <c r="K40" s="72" t="s">
        <v>381</v>
      </c>
      <c r="M40" s="98" t="s">
        <v>325</v>
      </c>
      <c r="N40" s="72" t="s">
        <v>382</v>
      </c>
      <c r="P40" s="98" t="s">
        <v>325</v>
      </c>
      <c r="Q40" s="72"/>
      <c r="S40" s="98" t="str">
        <f t="shared" si="4"/>
        <v>Pass</v>
      </c>
      <c r="T40" s="72" t="s">
        <v>378</v>
      </c>
      <c r="V40" s="72">
        <v>36</v>
      </c>
      <c r="W40" s="98" t="str">
        <f t="shared" si="5"/>
        <v>ANH</v>
      </c>
      <c r="X40" s="98" t="str">
        <f t="shared" si="6"/>
        <v>CWW22.36</v>
      </c>
      <c r="Y40" s="111" t="str">
        <f t="shared" si="7"/>
        <v>Huntingdon WRC Fugitive Emissions N2O</v>
      </c>
    </row>
    <row r="41" spans="2:25">
      <c r="B41" s="72">
        <v>37</v>
      </c>
      <c r="C41" s="98" t="str">
        <f>IF('Input Override'!D45&lt;&gt;"",'Input Override'!D45,'Consolidated Data'!C41)</f>
        <v>ANH</v>
      </c>
      <c r="D41" s="152" t="s">
        <v>153</v>
      </c>
      <c r="E41" s="72" t="str">
        <f>IF('Input Override'!F45&lt;&gt;"",'Input Override'!F45,'Consolidated Data'!E41)</f>
        <v>AMP8 Small Scale Solar Delivery WR</v>
      </c>
      <c r="G41" s="112" t="s">
        <v>155</v>
      </c>
      <c r="H41" s="143" t="s">
        <v>397</v>
      </c>
      <c r="J41" s="98" t="s">
        <v>327</v>
      </c>
      <c r="K41" s="113" t="s">
        <v>398</v>
      </c>
      <c r="M41" s="98" t="s">
        <v>325</v>
      </c>
      <c r="N41" s="72" t="s">
        <v>399</v>
      </c>
      <c r="P41" s="98" t="s">
        <v>327</v>
      </c>
      <c r="Q41" s="72" t="s">
        <v>400</v>
      </c>
      <c r="S41" s="98" t="str">
        <f t="shared" si="4"/>
        <v>Fail</v>
      </c>
      <c r="T41" s="72" t="s">
        <v>401</v>
      </c>
      <c r="V41" s="72">
        <v>37</v>
      </c>
      <c r="W41" s="98" t="str">
        <f t="shared" si="5"/>
        <v/>
      </c>
      <c r="X41" s="98" t="str">
        <f t="shared" si="6"/>
        <v/>
      </c>
      <c r="Y41" s="111" t="str">
        <f t="shared" si="7"/>
        <v/>
      </c>
    </row>
    <row r="42" spans="2:25">
      <c r="B42" s="72">
        <v>38</v>
      </c>
      <c r="C42" s="98" t="str">
        <f>IF('Input Override'!D46&lt;&gt;"",'Input Override'!D46,'Consolidated Data'!C42)</f>
        <v>ANH</v>
      </c>
      <c r="D42" s="152" t="s">
        <v>157</v>
      </c>
      <c r="E42" s="72" t="str">
        <f>IF('Input Override'!F46&lt;&gt;"",'Input Override'!F46,'Consolidated Data'!E42)</f>
        <v>Basildon STC Gas to Grid</v>
      </c>
      <c r="G42" s="112" t="s">
        <v>69</v>
      </c>
      <c r="H42" s="143" t="s">
        <v>364</v>
      </c>
      <c r="J42" s="98" t="s">
        <v>325</v>
      </c>
      <c r="K42" s="72" t="s">
        <v>365</v>
      </c>
      <c r="M42" s="98" t="s">
        <v>325</v>
      </c>
      <c r="N42" s="72" t="s">
        <v>366</v>
      </c>
      <c r="P42" s="98" t="s">
        <v>327</v>
      </c>
      <c r="Q42" s="72"/>
      <c r="S42" s="98" t="str">
        <f t="shared" si="4"/>
        <v>Fail</v>
      </c>
      <c r="T42" s="72" t="s">
        <v>367</v>
      </c>
      <c r="V42" s="72">
        <v>38</v>
      </c>
      <c r="W42" s="98" t="str">
        <f t="shared" si="5"/>
        <v/>
      </c>
      <c r="X42" s="98" t="str">
        <f t="shared" si="6"/>
        <v/>
      </c>
      <c r="Y42" s="111" t="str">
        <f t="shared" si="7"/>
        <v/>
      </c>
    </row>
    <row r="43" spans="2:25">
      <c r="B43" s="72">
        <v>39</v>
      </c>
      <c r="C43" s="98" t="str">
        <f>IF('Input Override'!D47&lt;&gt;"",'Input Override'!D47,'Consolidated Data'!C43)</f>
        <v>ANH</v>
      </c>
      <c r="D43" s="152" t="s">
        <v>159</v>
      </c>
      <c r="E43" s="72" t="str">
        <f>IF('Input Override'!F47&lt;&gt;"",'Input Override'!F47,'Consolidated Data'!E43)</f>
        <v>Colchester STC Gas to Grid</v>
      </c>
      <c r="G43" s="112" t="s">
        <v>69</v>
      </c>
      <c r="H43" s="143" t="s">
        <v>364</v>
      </c>
      <c r="J43" s="98" t="s">
        <v>325</v>
      </c>
      <c r="K43" s="72" t="s">
        <v>365</v>
      </c>
      <c r="M43" s="98" t="s">
        <v>325</v>
      </c>
      <c r="N43" s="72" t="s">
        <v>366</v>
      </c>
      <c r="P43" s="98" t="s">
        <v>327</v>
      </c>
      <c r="Q43" s="72"/>
      <c r="S43" s="98" t="str">
        <f t="shared" si="4"/>
        <v>Fail</v>
      </c>
      <c r="T43" s="72" t="s">
        <v>367</v>
      </c>
      <c r="V43" s="72">
        <v>39</v>
      </c>
      <c r="W43" s="98" t="str">
        <f t="shared" si="5"/>
        <v/>
      </c>
      <c r="X43" s="98" t="str">
        <f t="shared" si="6"/>
        <v/>
      </c>
      <c r="Y43" s="111" t="str">
        <f t="shared" si="7"/>
        <v/>
      </c>
    </row>
    <row r="44" spans="2:25">
      <c r="B44" s="72">
        <v>40</v>
      </c>
      <c r="C44" s="98" t="str">
        <f>IF('Input Override'!D48&lt;&gt;"",'Input Override'!D48,'Consolidated Data'!C44)</f>
        <v>ANH</v>
      </c>
      <c r="D44" s="152" t="s">
        <v>161</v>
      </c>
      <c r="E44" s="72" t="str">
        <f>IF('Input Override'!F48&lt;&gt;"",'Input Override'!F48,'Consolidated Data'!E44)</f>
        <v>Ipswich Cliff Quay STC Gas to Grid</v>
      </c>
      <c r="G44" s="112" t="s">
        <v>69</v>
      </c>
      <c r="H44" s="143" t="s">
        <v>364</v>
      </c>
      <c r="J44" s="98" t="s">
        <v>325</v>
      </c>
      <c r="K44" s="72" t="s">
        <v>365</v>
      </c>
      <c r="M44" s="98" t="s">
        <v>325</v>
      </c>
      <c r="N44" s="72" t="s">
        <v>366</v>
      </c>
      <c r="P44" s="98" t="s">
        <v>327</v>
      </c>
      <c r="Q44" s="72"/>
      <c r="S44" s="98" t="str">
        <f t="shared" si="4"/>
        <v>Fail</v>
      </c>
      <c r="T44" s="72" t="s">
        <v>367</v>
      </c>
      <c r="V44" s="72">
        <v>40</v>
      </c>
      <c r="W44" s="98" t="str">
        <f t="shared" si="5"/>
        <v/>
      </c>
      <c r="X44" s="98" t="str">
        <f t="shared" si="6"/>
        <v/>
      </c>
      <c r="Y44" s="111" t="str">
        <f t="shared" si="7"/>
        <v/>
      </c>
    </row>
    <row r="45" spans="2:25">
      <c r="B45" s="72">
        <v>41</v>
      </c>
      <c r="C45" s="98" t="str">
        <f>IF('Input Override'!D49&lt;&gt;"",'Input Override'!D49,'Consolidated Data'!C45)</f>
        <v>ANH</v>
      </c>
      <c r="D45" s="152" t="s">
        <v>163</v>
      </c>
      <c r="E45" s="72" t="str">
        <f>IF('Input Override'!F49&lt;&gt;"",'Input Override'!F49,'Consolidated Data'!E45)</f>
        <v>Pyewipe STC Gas to Grid</v>
      </c>
      <c r="G45" s="112" t="s">
        <v>69</v>
      </c>
      <c r="H45" s="143" t="s">
        <v>364</v>
      </c>
      <c r="J45" s="98" t="s">
        <v>325</v>
      </c>
      <c r="K45" s="72" t="s">
        <v>365</v>
      </c>
      <c r="M45" s="98" t="s">
        <v>325</v>
      </c>
      <c r="N45" s="72" t="s">
        <v>366</v>
      </c>
      <c r="P45" s="98" t="s">
        <v>327</v>
      </c>
      <c r="Q45" s="72"/>
      <c r="S45" s="98" t="str">
        <f t="shared" si="4"/>
        <v>Fail</v>
      </c>
      <c r="T45" s="72" t="s">
        <v>367</v>
      </c>
      <c r="V45" s="72">
        <v>41</v>
      </c>
      <c r="W45" s="98" t="str">
        <f t="shared" si="5"/>
        <v/>
      </c>
      <c r="X45" s="98" t="str">
        <f t="shared" si="6"/>
        <v/>
      </c>
      <c r="Y45" s="111" t="str">
        <f t="shared" si="7"/>
        <v/>
      </c>
    </row>
    <row r="46" spans="2:25">
      <c r="B46" s="72">
        <v>42</v>
      </c>
      <c r="C46" s="98" t="str">
        <f>IF('Input Override'!D50&lt;&gt;"",'Input Override'!D50,'Consolidated Data'!C46)</f>
        <v>ANH</v>
      </c>
      <c r="D46" s="152" t="s">
        <v>165</v>
      </c>
      <c r="E46" s="72" t="str">
        <f>IF('Input Override'!F50&lt;&gt;"",'Input Override'!F50,'Consolidated Data'!E46)</f>
        <v>Kings Lynn STC gas to grid</v>
      </c>
      <c r="G46" s="112" t="s">
        <v>69</v>
      </c>
      <c r="H46" s="143" t="s">
        <v>364</v>
      </c>
      <c r="J46" s="98" t="s">
        <v>325</v>
      </c>
      <c r="K46" s="72" t="s">
        <v>365</v>
      </c>
      <c r="M46" s="98" t="s">
        <v>325</v>
      </c>
      <c r="N46" s="72" t="s">
        <v>366</v>
      </c>
      <c r="P46" s="98" t="s">
        <v>327</v>
      </c>
      <c r="Q46" s="72"/>
      <c r="S46" s="98" t="str">
        <f t="shared" si="4"/>
        <v>Fail</v>
      </c>
      <c r="T46" s="72" t="s">
        <v>367</v>
      </c>
      <c r="V46" s="72">
        <v>42</v>
      </c>
      <c r="W46" s="98" t="str">
        <f t="shared" si="5"/>
        <v/>
      </c>
      <c r="X46" s="98" t="str">
        <f t="shared" si="6"/>
        <v/>
      </c>
      <c r="Y46" s="111" t="str">
        <f t="shared" si="7"/>
        <v/>
      </c>
    </row>
    <row r="47" spans="2:25">
      <c r="B47" s="72">
        <v>43</v>
      </c>
      <c r="C47" s="98" t="str">
        <f>IF('Input Override'!D51&lt;&gt;"",'Input Override'!D51,'Consolidated Data'!C47)</f>
        <v>ANH</v>
      </c>
      <c r="D47" s="152" t="s">
        <v>167</v>
      </c>
      <c r="E47" s="72" t="str">
        <f>IF('Input Override'!F51&lt;&gt;"",'Input Override'!F51,'Consolidated Data'!E47)</f>
        <v>Whitlingham WRC Fugitive Emissions N2O</v>
      </c>
      <c r="G47" s="112" t="s">
        <v>387</v>
      </c>
      <c r="H47" s="143" t="s">
        <v>359</v>
      </c>
      <c r="J47" s="98" t="s">
        <v>327</v>
      </c>
      <c r="K47" s="72" t="s">
        <v>381</v>
      </c>
      <c r="M47" s="98" t="s">
        <v>325</v>
      </c>
      <c r="N47" s="72" t="s">
        <v>402</v>
      </c>
      <c r="P47" s="98" t="s">
        <v>327</v>
      </c>
      <c r="Q47" s="72"/>
      <c r="S47" s="98" t="str">
        <f t="shared" si="4"/>
        <v>Fail</v>
      </c>
      <c r="T47" s="72" t="s">
        <v>403</v>
      </c>
      <c r="V47" s="72">
        <v>43</v>
      </c>
      <c r="W47" s="98" t="str">
        <f t="shared" si="5"/>
        <v/>
      </c>
      <c r="X47" s="98" t="str">
        <f t="shared" si="6"/>
        <v/>
      </c>
      <c r="Y47" s="111" t="str">
        <f t="shared" si="7"/>
        <v/>
      </c>
    </row>
    <row r="48" spans="2:25">
      <c r="B48" s="72">
        <v>44</v>
      </c>
      <c r="C48" s="98" t="str">
        <f>IF('Input Override'!D52&lt;&gt;"",'Input Override'!D52,'Consolidated Data'!C48)</f>
        <v>ANH</v>
      </c>
      <c r="D48" s="152" t="s">
        <v>170</v>
      </c>
      <c r="E48" s="72" t="str">
        <f>IF('Input Override'!F52&lt;&gt;"",'Input Override'!F52,'Consolidated Data'!E48)</f>
        <v>Colchester WRC Fugitive Emissions N2O</v>
      </c>
      <c r="G48" s="112" t="s">
        <v>387</v>
      </c>
      <c r="H48" s="143" t="s">
        <v>359</v>
      </c>
      <c r="J48" s="98" t="s">
        <v>327</v>
      </c>
      <c r="K48" s="72" t="s">
        <v>381</v>
      </c>
      <c r="M48" s="98" t="s">
        <v>325</v>
      </c>
      <c r="N48" s="72" t="s">
        <v>402</v>
      </c>
      <c r="P48" s="98" t="s">
        <v>327</v>
      </c>
      <c r="Q48" s="72"/>
      <c r="S48" s="98" t="str">
        <f t="shared" si="4"/>
        <v>Fail</v>
      </c>
      <c r="T48" s="72" t="s">
        <v>403</v>
      </c>
      <c r="V48" s="72">
        <v>44</v>
      </c>
      <c r="W48" s="98" t="str">
        <f t="shared" si="5"/>
        <v/>
      </c>
      <c r="X48" s="98" t="str">
        <f t="shared" si="6"/>
        <v/>
      </c>
      <c r="Y48" s="111" t="str">
        <f t="shared" si="7"/>
        <v/>
      </c>
    </row>
    <row r="49" spans="2:25">
      <c r="B49" s="72">
        <v>45</v>
      </c>
      <c r="C49" s="98" t="str">
        <f>IF('Input Override'!D53&lt;&gt;"",'Input Override'!D53,'Consolidated Data'!C49)</f>
        <v>ANH</v>
      </c>
      <c r="D49" s="151" t="s">
        <v>172</v>
      </c>
      <c r="E49" s="72" t="str">
        <f>IF('Input Override'!F53&lt;&gt;"",'Input Override'!F53,'Consolidated Data'!E49)</f>
        <v>Colchester WRC Fugitive Emissions N2O</v>
      </c>
      <c r="G49" s="112" t="s">
        <v>404</v>
      </c>
      <c r="H49" s="143" t="s">
        <v>359</v>
      </c>
      <c r="J49" s="98" t="s">
        <v>327</v>
      </c>
      <c r="K49" s="72" t="s">
        <v>381</v>
      </c>
      <c r="M49" s="98" t="s">
        <v>325</v>
      </c>
      <c r="N49" s="72" t="s">
        <v>377</v>
      </c>
      <c r="P49" s="98" t="s">
        <v>325</v>
      </c>
      <c r="Q49" s="72"/>
      <c r="S49" s="98" t="str">
        <f t="shared" si="4"/>
        <v>Pass</v>
      </c>
      <c r="T49" s="72" t="s">
        <v>390</v>
      </c>
      <c r="V49" s="72">
        <v>45</v>
      </c>
      <c r="W49" s="98" t="str">
        <f t="shared" si="5"/>
        <v>ANH</v>
      </c>
      <c r="X49" s="98" t="str">
        <f t="shared" si="6"/>
        <v>CWW22.45</v>
      </c>
      <c r="Y49" s="111" t="str">
        <f t="shared" si="7"/>
        <v>Colchester WRC Fugitive Emissions N2O</v>
      </c>
    </row>
    <row r="50" spans="2:25">
      <c r="B50" s="72">
        <v>46</v>
      </c>
      <c r="C50" s="98" t="str">
        <f>IF('Input Override'!D54&lt;&gt;"",'Input Override'!D54,'Consolidated Data'!C50)</f>
        <v>HDD</v>
      </c>
      <c r="D50" s="151" t="s">
        <v>62</v>
      </c>
      <c r="E50" s="72" t="str">
        <f>IF('Input Override'!F54&lt;&gt;"",'Input Override'!F54,'Consolidated Data'!E50)</f>
        <v>Process Emissions Reduction</v>
      </c>
      <c r="G50" s="72" t="s">
        <v>405</v>
      </c>
      <c r="H50" s="143" t="s">
        <v>359</v>
      </c>
      <c r="J50" s="98" t="s">
        <v>327</v>
      </c>
      <c r="K50" s="72" t="s">
        <v>381</v>
      </c>
      <c r="M50" s="98" t="s">
        <v>325</v>
      </c>
      <c r="N50" s="72" t="s">
        <v>377</v>
      </c>
      <c r="P50" s="98" t="s">
        <v>325</v>
      </c>
      <c r="Q50" s="72"/>
      <c r="S50" s="98" t="str">
        <f t="shared" si="4"/>
        <v>Pass</v>
      </c>
      <c r="T50" s="72" t="s">
        <v>378</v>
      </c>
      <c r="V50" s="72">
        <v>46</v>
      </c>
      <c r="W50" s="98" t="str">
        <f t="shared" si="5"/>
        <v>HDD</v>
      </c>
      <c r="X50" s="98" t="str">
        <f t="shared" si="6"/>
        <v>CWW22.1</v>
      </c>
      <c r="Y50" s="111" t="str">
        <f t="shared" si="7"/>
        <v>Process Emissions Reduction</v>
      </c>
    </row>
    <row r="51" spans="2:25">
      <c r="B51" s="72">
        <v>47</v>
      </c>
      <c r="C51" s="98" t="str">
        <f>IF('Input Override'!D55&lt;&gt;"",'Input Override'!D55,'Consolidated Data'!C51)</f>
        <v>HDD</v>
      </c>
      <c r="D51" s="152" t="s">
        <v>67</v>
      </c>
      <c r="E51" s="72" t="str">
        <f>IF('Input Override'!F55&lt;&gt;"",'Input Override'!F55,'Consolidated Data'!E51)</f>
        <v>Heat Decarbonisation</v>
      </c>
      <c r="G51" s="114" t="s">
        <v>406</v>
      </c>
      <c r="H51" s="143" t="s">
        <v>198</v>
      </c>
      <c r="J51" s="98" t="s">
        <v>325</v>
      </c>
      <c r="K51" s="72" t="s">
        <v>407</v>
      </c>
      <c r="M51" s="98" t="s">
        <v>325</v>
      </c>
      <c r="N51" s="72" t="s">
        <v>408</v>
      </c>
      <c r="P51" s="98" t="s">
        <v>327</v>
      </c>
      <c r="Q51" s="72"/>
      <c r="S51" s="98" t="str">
        <f t="shared" si="4"/>
        <v>Fail</v>
      </c>
      <c r="T51" s="72" t="s">
        <v>367</v>
      </c>
      <c r="V51" s="72">
        <v>47</v>
      </c>
      <c r="W51" s="98" t="str">
        <f t="shared" si="5"/>
        <v/>
      </c>
      <c r="X51" s="98" t="str">
        <f t="shared" si="6"/>
        <v/>
      </c>
      <c r="Y51" s="111" t="str">
        <f t="shared" si="7"/>
        <v/>
      </c>
    </row>
    <row r="52" spans="2:25">
      <c r="B52" s="72">
        <v>48</v>
      </c>
      <c r="C52" s="98" t="str">
        <f>IF('Input Override'!D56&lt;&gt;"",'Input Override'!D56,'Consolidated Data'!C52)</f>
        <v>SVE</v>
      </c>
      <c r="D52" s="151" t="s">
        <v>182</v>
      </c>
      <c r="E52" s="72" t="str">
        <f>IF('Input Override'!F56&lt;&gt;"",'Input Override'!F56,'Consolidated Data'!E52)</f>
        <v>Digital Twin</v>
      </c>
      <c r="G52" s="72" t="s">
        <v>409</v>
      </c>
      <c r="H52" s="143" t="s">
        <v>359</v>
      </c>
      <c r="J52" s="98" t="s">
        <v>327</v>
      </c>
      <c r="K52" s="72" t="s">
        <v>410</v>
      </c>
      <c r="M52" s="98" t="s">
        <v>325</v>
      </c>
      <c r="N52" s="72" t="s">
        <v>411</v>
      </c>
      <c r="P52" s="98" t="s">
        <v>325</v>
      </c>
      <c r="Q52" s="72"/>
      <c r="S52" s="98" t="str">
        <f t="shared" si="4"/>
        <v>Pass</v>
      </c>
      <c r="T52" s="72" t="s">
        <v>390</v>
      </c>
      <c r="V52" s="72">
        <v>48</v>
      </c>
      <c r="W52" s="98" t="str">
        <f t="shared" si="5"/>
        <v>SVE</v>
      </c>
      <c r="X52" s="98" t="str">
        <f t="shared" si="6"/>
        <v>NZ#1</v>
      </c>
      <c r="Y52" s="111" t="str">
        <f t="shared" si="7"/>
        <v>Digital Twin</v>
      </c>
    </row>
    <row r="53" spans="2:25">
      <c r="B53" s="72">
        <v>49</v>
      </c>
      <c r="C53" s="98" t="str">
        <f>IF('Input Override'!D57&lt;&gt;"",'Input Override'!D57,'Consolidated Data'!C53)</f>
        <v>SVE</v>
      </c>
      <c r="D53" s="151" t="s">
        <v>185</v>
      </c>
      <c r="E53" s="72" t="str">
        <f>IF('Input Override'!F57&lt;&gt;"",'Input Override'!F57,'Consolidated Data'!E53)</f>
        <v>Cover &amp; Treat</v>
      </c>
      <c r="G53" s="72" t="s">
        <v>412</v>
      </c>
      <c r="H53" s="143" t="s">
        <v>359</v>
      </c>
      <c r="J53" s="98" t="s">
        <v>327</v>
      </c>
      <c r="K53" s="72" t="s">
        <v>376</v>
      </c>
      <c r="M53" s="98" t="s">
        <v>325</v>
      </c>
      <c r="N53" s="72" t="s">
        <v>377</v>
      </c>
      <c r="P53" s="98" t="s">
        <v>325</v>
      </c>
      <c r="Q53" s="72"/>
      <c r="S53" s="98" t="str">
        <f t="shared" si="4"/>
        <v>Pass</v>
      </c>
      <c r="T53" s="72" t="s">
        <v>378</v>
      </c>
      <c r="V53" s="72">
        <v>49</v>
      </c>
      <c r="W53" s="98" t="str">
        <f t="shared" si="5"/>
        <v>SVE</v>
      </c>
      <c r="X53" s="98" t="str">
        <f t="shared" si="6"/>
        <v>NZ#2</v>
      </c>
      <c r="Y53" s="111" t="str">
        <f t="shared" si="7"/>
        <v>Cover &amp; Treat</v>
      </c>
    </row>
    <row r="54" spans="2:25">
      <c r="B54" s="72">
        <v>50</v>
      </c>
      <c r="C54" s="98" t="str">
        <f>IF('Input Override'!D58&lt;&gt;"",'Input Override'!D58,'Consolidated Data'!C54)</f>
        <v>SVE</v>
      </c>
      <c r="D54" s="151" t="s">
        <v>188</v>
      </c>
      <c r="E54" s="72" t="str">
        <f>IF('Input Override'!F58&lt;&gt;"",'Input Override'!F58,'Consolidated Data'!E54)</f>
        <v>ASP Intensification</v>
      </c>
      <c r="G54" s="112" t="s">
        <v>404</v>
      </c>
      <c r="H54" s="143" t="s">
        <v>359</v>
      </c>
      <c r="J54" s="98" t="s">
        <v>327</v>
      </c>
      <c r="K54" s="72" t="s">
        <v>381</v>
      </c>
      <c r="M54" s="98" t="s">
        <v>325</v>
      </c>
      <c r="N54" s="72" t="s">
        <v>411</v>
      </c>
      <c r="P54" s="98" t="s">
        <v>325</v>
      </c>
      <c r="Q54" s="72"/>
      <c r="S54" s="98" t="str">
        <f t="shared" si="4"/>
        <v>Pass</v>
      </c>
      <c r="T54" s="72" t="s">
        <v>390</v>
      </c>
      <c r="V54" s="72">
        <v>50</v>
      </c>
      <c r="W54" s="98" t="str">
        <f t="shared" si="5"/>
        <v>SVE</v>
      </c>
      <c r="X54" s="98" t="str">
        <f t="shared" si="6"/>
        <v>NZ#3</v>
      </c>
      <c r="Y54" s="111" t="str">
        <f t="shared" si="7"/>
        <v>ASP Intensification</v>
      </c>
    </row>
    <row r="55" spans="2:25">
      <c r="B55" s="72">
        <v>51</v>
      </c>
      <c r="C55" s="98" t="str">
        <f>IF('Input Override'!D59&lt;&gt;"",'Input Override'!D59,'Consolidated Data'!C55)</f>
        <v>SVE</v>
      </c>
      <c r="D55" s="151" t="s">
        <v>191</v>
      </c>
      <c r="E55" s="72" t="str">
        <f>IF('Input Override'!F59&lt;&gt;"",'Input Override'!F59,'Consolidated Data'!E55)</f>
        <v>Active gas capture</v>
      </c>
      <c r="G55" s="112" t="s">
        <v>413</v>
      </c>
      <c r="H55" s="143" t="s">
        <v>359</v>
      </c>
      <c r="J55" s="98" t="s">
        <v>327</v>
      </c>
      <c r="K55" s="72" t="s">
        <v>381</v>
      </c>
      <c r="M55" s="98" t="s">
        <v>325</v>
      </c>
      <c r="N55" s="72" t="s">
        <v>414</v>
      </c>
      <c r="P55" s="98" t="s">
        <v>325</v>
      </c>
      <c r="Q55" s="72"/>
      <c r="S55" s="98" t="str">
        <f t="shared" si="4"/>
        <v>Pass</v>
      </c>
      <c r="T55" s="72" t="s">
        <v>415</v>
      </c>
      <c r="V55" s="72">
        <v>51</v>
      </c>
      <c r="W55" s="98" t="str">
        <f t="shared" si="5"/>
        <v>SVE</v>
      </c>
      <c r="X55" s="98" t="str">
        <f t="shared" si="6"/>
        <v>NZ#4</v>
      </c>
      <c r="Y55" s="111" t="str">
        <f t="shared" si="7"/>
        <v>Active gas capture</v>
      </c>
    </row>
    <row r="56" spans="2:25">
      <c r="B56" s="72">
        <v>52</v>
      </c>
      <c r="C56" s="98" t="str">
        <f>IF('Input Override'!D60&lt;&gt;"",'Input Override'!D60,'Consolidated Data'!C56)</f>
        <v>SVE</v>
      </c>
      <c r="D56" s="151" t="s">
        <v>194</v>
      </c>
      <c r="E56" s="72" t="str">
        <f>IF('Input Override'!F60&lt;&gt;"",'Input Override'!F60,'Consolidated Data'!E56)</f>
        <v>EV Charging Infrastructure</v>
      </c>
      <c r="G56" s="112" t="s">
        <v>416</v>
      </c>
      <c r="H56" s="143" t="s">
        <v>291</v>
      </c>
      <c r="J56" s="98" t="s">
        <v>325</v>
      </c>
      <c r="K56" s="113" t="s">
        <v>395</v>
      </c>
      <c r="M56" s="98" t="s">
        <v>325</v>
      </c>
      <c r="N56" s="72" t="s">
        <v>417</v>
      </c>
      <c r="P56" s="98" t="s">
        <v>325</v>
      </c>
      <c r="Q56" s="72"/>
      <c r="S56" s="98" t="str">
        <f t="shared" si="4"/>
        <v>Fail</v>
      </c>
      <c r="T56" s="72" t="s">
        <v>367</v>
      </c>
      <c r="V56" s="72">
        <v>52</v>
      </c>
      <c r="W56" s="98" t="str">
        <f t="shared" si="5"/>
        <v/>
      </c>
      <c r="X56" s="98" t="str">
        <f t="shared" si="6"/>
        <v/>
      </c>
      <c r="Y56" s="111" t="str">
        <f t="shared" si="7"/>
        <v/>
      </c>
    </row>
    <row r="57" spans="2:25">
      <c r="B57" s="72">
        <v>53</v>
      </c>
      <c r="C57" s="98" t="str">
        <f>IF('Input Override'!D61&lt;&gt;"",'Input Override'!D61,'Consolidated Data'!C57)</f>
        <v>SVE</v>
      </c>
      <c r="D57" s="151" t="s">
        <v>197</v>
      </c>
      <c r="E57" s="72" t="str">
        <f>IF('Input Override'!F61&lt;&gt;"",'Input Override'!F61,'Consolidated Data'!E57)</f>
        <v>Heat pumps</v>
      </c>
      <c r="G57" s="112" t="s">
        <v>406</v>
      </c>
      <c r="H57" s="143" t="s">
        <v>198</v>
      </c>
      <c r="J57" s="98" t="s">
        <v>325</v>
      </c>
      <c r="K57" s="72" t="s">
        <v>407</v>
      </c>
      <c r="M57" s="98" t="s">
        <v>325</v>
      </c>
      <c r="N57" s="72" t="s">
        <v>418</v>
      </c>
      <c r="P57" s="98" t="s">
        <v>325</v>
      </c>
      <c r="Q57" s="72"/>
      <c r="S57" s="98" t="s">
        <v>419</v>
      </c>
      <c r="T57" s="72" t="s">
        <v>367</v>
      </c>
      <c r="V57" s="72">
        <v>53</v>
      </c>
      <c r="W57" s="98" t="str">
        <f t="shared" si="5"/>
        <v/>
      </c>
      <c r="X57" s="98" t="str">
        <f t="shared" si="6"/>
        <v/>
      </c>
      <c r="Y57" s="111" t="str">
        <f t="shared" si="7"/>
        <v/>
      </c>
    </row>
    <row r="58" spans="2:25">
      <c r="B58" s="72">
        <v>54</v>
      </c>
      <c r="C58" s="98" t="str">
        <f>IF('Input Override'!D62&lt;&gt;"",'Input Override'!D62,'Consolidated Data'!C58)</f>
        <v>SVE</v>
      </c>
      <c r="D58" s="151" t="s">
        <v>199</v>
      </c>
      <c r="E58" s="72" t="str">
        <f>IF('Input Override'!F62&lt;&gt;"",'Input Override'!F62,'Consolidated Data'!E58)</f>
        <v>HVO diesel replacement</v>
      </c>
      <c r="G58" s="112" t="s">
        <v>420</v>
      </c>
      <c r="H58" s="143" t="s">
        <v>291</v>
      </c>
      <c r="J58" s="98" t="s">
        <v>325</v>
      </c>
      <c r="K58" s="113" t="s">
        <v>395</v>
      </c>
      <c r="M58" s="98" t="s">
        <v>325</v>
      </c>
      <c r="N58" s="113" t="s">
        <v>421</v>
      </c>
      <c r="P58" s="98" t="s">
        <v>325</v>
      </c>
      <c r="Q58" s="72"/>
      <c r="S58" s="98" t="s">
        <v>419</v>
      </c>
      <c r="T58" s="72" t="s">
        <v>367</v>
      </c>
      <c r="V58" s="72">
        <v>54</v>
      </c>
      <c r="W58" s="98" t="str">
        <f t="shared" si="5"/>
        <v/>
      </c>
      <c r="X58" s="98" t="str">
        <f t="shared" si="6"/>
        <v/>
      </c>
      <c r="Y58" s="111" t="str">
        <f t="shared" si="7"/>
        <v/>
      </c>
    </row>
    <row r="59" spans="2:25">
      <c r="B59" s="72">
        <v>55</v>
      </c>
      <c r="C59" s="98" t="str">
        <f>IF('Input Override'!D63&lt;&gt;"",'Input Override'!D63,'Consolidated Data'!C59)</f>
        <v>SVE</v>
      </c>
      <c r="D59" s="151" t="s">
        <v>202</v>
      </c>
      <c r="E59" s="72" t="str">
        <f>IF('Input Override'!F63&lt;&gt;"",'Input Override'!F63,'Consolidated Data'!E59)</f>
        <v>Cellulose recovery</v>
      </c>
      <c r="G59" s="112" t="s">
        <v>422</v>
      </c>
      <c r="H59" s="143" t="s">
        <v>423</v>
      </c>
      <c r="J59" s="98" t="s">
        <v>327</v>
      </c>
      <c r="K59" s="157" t="s">
        <v>424</v>
      </c>
      <c r="M59" s="98" t="s">
        <v>325</v>
      </c>
      <c r="N59" s="72" t="s">
        <v>425</v>
      </c>
      <c r="P59" s="98" t="s">
        <v>325</v>
      </c>
      <c r="Q59" s="72"/>
      <c r="S59" s="98" t="str">
        <f t="shared" si="4"/>
        <v>Pass</v>
      </c>
      <c r="T59" s="72" t="s">
        <v>367</v>
      </c>
      <c r="V59" s="72">
        <v>55</v>
      </c>
      <c r="W59" s="98" t="str">
        <f t="shared" si="5"/>
        <v>SVE</v>
      </c>
      <c r="X59" s="98" t="str">
        <f t="shared" si="6"/>
        <v>NZ#8</v>
      </c>
      <c r="Y59" s="111" t="str">
        <f t="shared" si="7"/>
        <v>Cellulose recovery</v>
      </c>
    </row>
    <row r="60" spans="2:25">
      <c r="B60" s="72">
        <v>56</v>
      </c>
      <c r="C60" s="98" t="str">
        <f>IF('Input Override'!D64&lt;&gt;"",'Input Override'!D64,'Consolidated Data'!C60)</f>
        <v>SVE</v>
      </c>
      <c r="D60" s="151" t="s">
        <v>205</v>
      </c>
      <c r="E60" s="72" t="str">
        <f>IF('Input Override'!F64&lt;&gt;"",'Input Override'!F64,'Consolidated Data'!E60)</f>
        <v>Process Optimisation</v>
      </c>
      <c r="G60" s="112" t="s">
        <v>426</v>
      </c>
      <c r="H60" s="143" t="s">
        <v>359</v>
      </c>
      <c r="J60" s="98" t="s">
        <v>327</v>
      </c>
      <c r="K60" s="72" t="s">
        <v>381</v>
      </c>
      <c r="M60" s="98" t="s">
        <v>325</v>
      </c>
      <c r="N60" s="72" t="s">
        <v>377</v>
      </c>
      <c r="P60" s="98" t="s">
        <v>325</v>
      </c>
      <c r="Q60" s="72"/>
      <c r="S60" s="98" t="str">
        <f t="shared" si="4"/>
        <v>Pass</v>
      </c>
      <c r="T60" s="72" t="s">
        <v>427</v>
      </c>
      <c r="V60" s="72">
        <v>56</v>
      </c>
      <c r="W60" s="98" t="str">
        <f t="shared" si="5"/>
        <v>SVE</v>
      </c>
      <c r="X60" s="98" t="str">
        <f t="shared" si="6"/>
        <v>NZ#9</v>
      </c>
      <c r="Y60" s="111" t="str">
        <f t="shared" si="7"/>
        <v>Process Optimisation</v>
      </c>
    </row>
    <row r="61" spans="2:25">
      <c r="B61" s="72">
        <v>57</v>
      </c>
      <c r="C61" s="98" t="str">
        <f>IF('Input Override'!D65&lt;&gt;"",'Input Override'!D65,'Consolidated Data'!C61)</f>
        <v>SVE</v>
      </c>
      <c r="D61" s="151" t="s">
        <v>208</v>
      </c>
      <c r="E61" s="72" t="str">
        <f>IF('Input Override'!F65&lt;&gt;"",'Input Override'!F65,'Consolidated Data'!E61)</f>
        <v>Hydrogen Production</v>
      </c>
      <c r="G61" s="115" t="s">
        <v>428</v>
      </c>
      <c r="H61" s="143" t="s">
        <v>429</v>
      </c>
      <c r="J61" s="98" t="s">
        <v>325</v>
      </c>
      <c r="K61" s="113" t="s">
        <v>430</v>
      </c>
      <c r="M61" s="98" t="s">
        <v>325</v>
      </c>
      <c r="N61" s="113" t="s">
        <v>431</v>
      </c>
      <c r="P61" s="98" t="s">
        <v>325</v>
      </c>
      <c r="Q61" s="72"/>
      <c r="S61" s="98" t="s">
        <v>419</v>
      </c>
      <c r="T61" s="72" t="s">
        <v>432</v>
      </c>
      <c r="V61" s="72">
        <v>57</v>
      </c>
      <c r="W61" s="98" t="str">
        <f t="shared" si="5"/>
        <v/>
      </c>
      <c r="X61" s="98" t="str">
        <f t="shared" si="6"/>
        <v/>
      </c>
      <c r="Y61" s="111" t="str">
        <f t="shared" si="7"/>
        <v/>
      </c>
    </row>
    <row r="62" spans="2:25">
      <c r="B62" s="72">
        <v>58</v>
      </c>
      <c r="C62" s="98" t="str">
        <f>IF('Input Override'!D66&lt;&gt;"",'Input Override'!D66,'Consolidated Data'!C62)</f>
        <v>SVE</v>
      </c>
      <c r="D62" s="151" t="s">
        <v>211</v>
      </c>
      <c r="E62" s="72" t="str">
        <f>IF('Input Override'!F66&lt;&gt;"",'Input Override'!F66,'Consolidated Data'!E62)</f>
        <v>Electrical storage</v>
      </c>
      <c r="G62" s="115" t="s">
        <v>433</v>
      </c>
      <c r="H62" s="143" t="s">
        <v>429</v>
      </c>
      <c r="J62" s="98" t="s">
        <v>325</v>
      </c>
      <c r="K62" s="113" t="s">
        <v>430</v>
      </c>
      <c r="M62" s="98" t="s">
        <v>325</v>
      </c>
      <c r="N62" s="113" t="s">
        <v>434</v>
      </c>
      <c r="P62" s="98" t="s">
        <v>325</v>
      </c>
      <c r="Q62" s="72"/>
      <c r="S62" s="98" t="s">
        <v>419</v>
      </c>
      <c r="T62" s="72" t="s">
        <v>432</v>
      </c>
      <c r="V62" s="72">
        <v>58</v>
      </c>
      <c r="W62" s="98" t="str">
        <f t="shared" si="5"/>
        <v/>
      </c>
      <c r="X62" s="98" t="str">
        <f t="shared" si="6"/>
        <v/>
      </c>
      <c r="Y62" s="111" t="str">
        <f t="shared" si="7"/>
        <v/>
      </c>
    </row>
    <row r="63" spans="2:25">
      <c r="B63" s="72">
        <v>59</v>
      </c>
      <c r="C63" s="98" t="str">
        <f>IF('Input Override'!D67&lt;&gt;"",'Input Override'!D67,'Consolidated Data'!C63)</f>
        <v>SVE</v>
      </c>
      <c r="D63" s="151" t="s">
        <v>214</v>
      </c>
      <c r="E63" s="72" t="str">
        <f>IF('Input Override'!F67&lt;&gt;"",'Input Override'!F67,'Consolidated Data'!E63)</f>
        <v>EV fleet only</v>
      </c>
      <c r="G63" s="115" t="s">
        <v>435</v>
      </c>
      <c r="H63" s="143" t="s">
        <v>291</v>
      </c>
      <c r="J63" s="98" t="s">
        <v>325</v>
      </c>
      <c r="K63" s="113" t="s">
        <v>436</v>
      </c>
      <c r="M63" s="98" t="s">
        <v>325</v>
      </c>
      <c r="N63" s="113" t="s">
        <v>437</v>
      </c>
      <c r="P63" s="98" t="s">
        <v>325</v>
      </c>
      <c r="Q63" s="72"/>
      <c r="S63" s="98" t="s">
        <v>419</v>
      </c>
      <c r="T63" s="72" t="s">
        <v>432</v>
      </c>
      <c r="V63" s="72">
        <v>59</v>
      </c>
      <c r="W63" s="98" t="str">
        <f t="shared" si="5"/>
        <v/>
      </c>
      <c r="X63" s="98" t="str">
        <f t="shared" si="6"/>
        <v/>
      </c>
      <c r="Y63" s="111" t="str">
        <f t="shared" si="7"/>
        <v/>
      </c>
    </row>
    <row r="64" spans="2:25">
      <c r="B64" s="72">
        <v>60</v>
      </c>
      <c r="C64" s="98" t="str">
        <f>IF('Input Override'!D68&lt;&gt;"",'Input Override'!D68,'Consolidated Data'!C64)</f>
        <v>SVE</v>
      </c>
      <c r="D64" s="151" t="s">
        <v>217</v>
      </c>
      <c r="E64" s="72" t="str">
        <f>IF('Input Override'!F68&lt;&gt;"",'Input Override'!F68,'Consolidated Data'!E64)</f>
        <v>HVO fuel only</v>
      </c>
      <c r="G64" s="115" t="s">
        <v>438</v>
      </c>
      <c r="H64" s="143" t="s">
        <v>291</v>
      </c>
      <c r="J64" s="98" t="s">
        <v>325</v>
      </c>
      <c r="K64" s="113" t="s">
        <v>436</v>
      </c>
      <c r="M64" s="98" t="s">
        <v>325</v>
      </c>
      <c r="N64" s="113" t="s">
        <v>439</v>
      </c>
      <c r="P64" s="98" t="s">
        <v>325</v>
      </c>
      <c r="Q64" s="72"/>
      <c r="S64" s="98" t="s">
        <v>419</v>
      </c>
      <c r="T64" s="72" t="s">
        <v>432</v>
      </c>
      <c r="V64" s="72">
        <v>60</v>
      </c>
      <c r="W64" s="98" t="str">
        <f t="shared" si="5"/>
        <v/>
      </c>
      <c r="X64" s="98" t="str">
        <f t="shared" si="6"/>
        <v/>
      </c>
      <c r="Y64" s="111" t="str">
        <f t="shared" si="7"/>
        <v/>
      </c>
    </row>
    <row r="65" spans="2:25">
      <c r="B65" s="72">
        <v>61</v>
      </c>
      <c r="C65" s="98" t="str">
        <f>IF('Input Override'!D69&lt;&gt;"",'Input Override'!D69,'Consolidated Data'!C65)</f>
        <v>SVE</v>
      </c>
      <c r="D65" s="151" t="s">
        <v>220</v>
      </c>
      <c r="E65" s="72" t="str">
        <f>IF('Input Override'!F69&lt;&gt;"",'Input Override'!F69,'Consolidated Data'!E65)</f>
        <v>Solar PV</v>
      </c>
      <c r="G65" s="115" t="s">
        <v>440</v>
      </c>
      <c r="H65" s="143" t="s">
        <v>397</v>
      </c>
      <c r="J65" s="98" t="s">
        <v>327</v>
      </c>
      <c r="K65" s="113" t="s">
        <v>398</v>
      </c>
      <c r="M65" s="98" t="s">
        <v>325</v>
      </c>
      <c r="N65" s="113" t="s">
        <v>441</v>
      </c>
      <c r="P65" s="98" t="s">
        <v>442</v>
      </c>
      <c r="Q65" s="72" t="s">
        <v>400</v>
      </c>
      <c r="S65" s="98" t="s">
        <v>419</v>
      </c>
      <c r="T65" s="72" t="s">
        <v>401</v>
      </c>
      <c r="V65" s="72">
        <v>61</v>
      </c>
      <c r="W65" s="98" t="str">
        <f t="shared" si="5"/>
        <v/>
      </c>
      <c r="X65" s="98" t="str">
        <f t="shared" si="6"/>
        <v/>
      </c>
      <c r="Y65" s="111" t="str">
        <f t="shared" si="7"/>
        <v/>
      </c>
    </row>
    <row r="66" spans="2:25">
      <c r="B66" s="72">
        <v>62</v>
      </c>
      <c r="C66" s="98" t="str">
        <f>IF('Input Override'!D70&lt;&gt;"",'Input Override'!D70,'Consolidated Data'!C66)</f>
        <v>TMS</v>
      </c>
      <c r="D66" s="151" t="s">
        <v>225</v>
      </c>
      <c r="E66" s="72" t="str">
        <f>IF('Input Override'!F70&lt;&gt;"",'Input Override'!F70,'Consolidated Data'!E66)</f>
        <v>S40749/1 (Long Reach - Installation of Biomethane Plant - Delta from botex for bidding process)</v>
      </c>
      <c r="G66" s="112" t="s">
        <v>443</v>
      </c>
      <c r="H66" s="143" t="s">
        <v>364</v>
      </c>
      <c r="J66" s="98" t="s">
        <v>325</v>
      </c>
      <c r="K66" s="72" t="s">
        <v>365</v>
      </c>
      <c r="M66" s="98" t="s">
        <v>325</v>
      </c>
      <c r="N66" s="72" t="s">
        <v>366</v>
      </c>
      <c r="P66" s="98" t="s">
        <v>325</v>
      </c>
      <c r="Q66" s="72"/>
      <c r="S66" s="98" t="s">
        <v>419</v>
      </c>
      <c r="T66" s="72" t="s">
        <v>367</v>
      </c>
      <c r="V66" s="72">
        <v>62</v>
      </c>
      <c r="W66" s="98" t="str">
        <f t="shared" si="5"/>
        <v/>
      </c>
      <c r="X66" s="98" t="str">
        <f t="shared" si="6"/>
        <v/>
      </c>
      <c r="Y66" s="111" t="str">
        <f t="shared" si="7"/>
        <v/>
      </c>
    </row>
    <row r="67" spans="2:25">
      <c r="B67" s="72">
        <v>63</v>
      </c>
      <c r="C67" s="98" t="str">
        <f>IF('Input Override'!D71&lt;&gt;"",'Input Override'!D71,'Consolidated Data'!C67)</f>
        <v>TMS</v>
      </c>
      <c r="D67" s="151" t="s">
        <v>228</v>
      </c>
      <c r="E67" s="72" t="str">
        <f>IF('Input Override'!F71&lt;&gt;"",'Input Override'!F71,'Consolidated Data'!E67)</f>
        <v>Aylesbury - Installation of Biomethane Plant with heat pump - Delta from botex for bidding process</v>
      </c>
      <c r="G67" s="112" t="s">
        <v>443</v>
      </c>
      <c r="H67" s="143" t="s">
        <v>364</v>
      </c>
      <c r="J67" s="98" t="s">
        <v>325</v>
      </c>
      <c r="K67" s="72" t="s">
        <v>365</v>
      </c>
      <c r="M67" s="98" t="s">
        <v>325</v>
      </c>
      <c r="N67" s="72" t="s">
        <v>366</v>
      </c>
      <c r="P67" s="98" t="s">
        <v>325</v>
      </c>
      <c r="Q67" s="72"/>
      <c r="S67" s="98" t="s">
        <v>419</v>
      </c>
      <c r="T67" s="72" t="s">
        <v>367</v>
      </c>
      <c r="V67" s="72">
        <v>63</v>
      </c>
      <c r="W67" s="98" t="str">
        <f t="shared" si="5"/>
        <v/>
      </c>
      <c r="X67" s="98" t="str">
        <f t="shared" si="6"/>
        <v/>
      </c>
      <c r="Y67" s="111" t="str">
        <f t="shared" si="7"/>
        <v/>
      </c>
    </row>
    <row r="68" spans="2:25">
      <c r="B68" s="72">
        <v>64</v>
      </c>
      <c r="C68" s="98" t="str">
        <f>IF('Input Override'!D72&lt;&gt;"",'Input Override'!D72,'Consolidated Data'!C68)</f>
        <v>TMS</v>
      </c>
      <c r="D68" s="151" t="s">
        <v>230</v>
      </c>
      <c r="E68" s="72" t="str">
        <f>IF('Input Override'!F72&lt;&gt;"",'Input Override'!F72,'Consolidated Data'!E68)</f>
        <v>Bishop Stortford - Installation of Biomethane Plant - enhancement from botex for bidding process</v>
      </c>
      <c r="G68" s="112" t="s">
        <v>443</v>
      </c>
      <c r="H68" s="143" t="s">
        <v>364</v>
      </c>
      <c r="J68" s="98" t="s">
        <v>325</v>
      </c>
      <c r="K68" s="72" t="s">
        <v>365</v>
      </c>
      <c r="M68" s="98" t="s">
        <v>325</v>
      </c>
      <c r="N68" s="72" t="s">
        <v>366</v>
      </c>
      <c r="P68" s="98" t="s">
        <v>325</v>
      </c>
      <c r="Q68" s="72"/>
      <c r="S68" s="98" t="s">
        <v>419</v>
      </c>
      <c r="T68" s="72" t="s">
        <v>367</v>
      </c>
      <c r="V68" s="72">
        <v>64</v>
      </c>
      <c r="W68" s="98" t="str">
        <f t="shared" si="5"/>
        <v/>
      </c>
      <c r="X68" s="98" t="str">
        <f t="shared" si="6"/>
        <v/>
      </c>
      <c r="Y68" s="111" t="str">
        <f t="shared" si="7"/>
        <v/>
      </c>
    </row>
    <row r="69" spans="2:25">
      <c r="B69" s="72">
        <v>65</v>
      </c>
      <c r="C69" s="98" t="str">
        <f>IF('Input Override'!D73&lt;&gt;"",'Input Override'!D73,'Consolidated Data'!C69)</f>
        <v>TMS</v>
      </c>
      <c r="D69" s="151" t="s">
        <v>232</v>
      </c>
      <c r="E69" s="72" t="str">
        <f>IF('Input Override'!F73&lt;&gt;"",'Input Override'!F73,'Consolidated Data'!E69)</f>
        <v>Didcot - Installation of Biomethane Plant - enhancement from botex for bidding process</v>
      </c>
      <c r="G69" s="112" t="s">
        <v>443</v>
      </c>
      <c r="H69" s="143" t="s">
        <v>364</v>
      </c>
      <c r="J69" s="98" t="s">
        <v>325</v>
      </c>
      <c r="K69" s="72" t="s">
        <v>365</v>
      </c>
      <c r="M69" s="98" t="s">
        <v>325</v>
      </c>
      <c r="N69" s="72" t="s">
        <v>366</v>
      </c>
      <c r="P69" s="98" t="s">
        <v>325</v>
      </c>
      <c r="Q69" s="72"/>
      <c r="S69" s="98" t="s">
        <v>419</v>
      </c>
      <c r="T69" s="72" t="s">
        <v>367</v>
      </c>
      <c r="V69" s="72">
        <v>65</v>
      </c>
      <c r="W69" s="98" t="str">
        <f t="shared" ref="W69:W95" si="8">IF($S69="Pass",C69,"")</f>
        <v/>
      </c>
      <c r="X69" s="98" t="str">
        <f t="shared" ref="X69:X95" si="9">IF($S69="Pass",D69,"")</f>
        <v/>
      </c>
      <c r="Y69" s="111" t="str">
        <f t="shared" ref="Y69:Y95" si="10">IF($S69="Pass",E69,"")</f>
        <v/>
      </c>
    </row>
    <row r="70" spans="2:25">
      <c r="B70" s="72">
        <v>66</v>
      </c>
      <c r="C70" s="98" t="str">
        <f>IF('Input Override'!D74&lt;&gt;"",'Input Override'!D74,'Consolidated Data'!C70)</f>
        <v>TMS</v>
      </c>
      <c r="D70" s="151" t="s">
        <v>234</v>
      </c>
      <c r="E70" s="72" t="str">
        <f>IF('Input Override'!F74&lt;&gt;"",'Input Override'!F74,'Consolidated Data'!E70)</f>
        <v>East Hyde - Installation of Biomethane Plant - enhancement from botex for bidding process</v>
      </c>
      <c r="G70" s="112" t="s">
        <v>443</v>
      </c>
      <c r="H70" s="143" t="s">
        <v>364</v>
      </c>
      <c r="J70" s="98" t="s">
        <v>325</v>
      </c>
      <c r="K70" s="72" t="s">
        <v>365</v>
      </c>
      <c r="M70" s="98" t="s">
        <v>325</v>
      </c>
      <c r="N70" s="72" t="s">
        <v>366</v>
      </c>
      <c r="P70" s="98" t="s">
        <v>325</v>
      </c>
      <c r="Q70" s="72"/>
      <c r="S70" s="98" t="s">
        <v>419</v>
      </c>
      <c r="T70" s="72" t="s">
        <v>367</v>
      </c>
      <c r="V70" s="72">
        <v>66</v>
      </c>
      <c r="W70" s="98" t="str">
        <f t="shared" si="8"/>
        <v/>
      </c>
      <c r="X70" s="98" t="str">
        <f t="shared" si="9"/>
        <v/>
      </c>
      <c r="Y70" s="111" t="str">
        <f t="shared" si="10"/>
        <v/>
      </c>
    </row>
    <row r="71" spans="2:25">
      <c r="B71" s="72">
        <v>67</v>
      </c>
      <c r="C71" s="98" t="str">
        <f>IF('Input Override'!D75&lt;&gt;"",'Input Override'!D75,'Consolidated Data'!C71)</f>
        <v>TMS</v>
      </c>
      <c r="D71" s="151" t="s">
        <v>236</v>
      </c>
      <c r="E71" s="72" t="str">
        <f>IF('Input Override'!F75&lt;&gt;"",'Input Override'!F75,'Consolidated Data'!E71)</f>
        <v>Hogsmill -Installation of Biomethane Plant - enhancement from botex for bidding process</v>
      </c>
      <c r="G71" s="112" t="s">
        <v>443</v>
      </c>
      <c r="H71" s="143" t="s">
        <v>364</v>
      </c>
      <c r="J71" s="98" t="s">
        <v>325</v>
      </c>
      <c r="K71" s="72" t="s">
        <v>365</v>
      </c>
      <c r="M71" s="98" t="s">
        <v>325</v>
      </c>
      <c r="N71" s="72" t="s">
        <v>366</v>
      </c>
      <c r="P71" s="98" t="s">
        <v>325</v>
      </c>
      <c r="Q71" s="72"/>
      <c r="S71" s="98" t="s">
        <v>419</v>
      </c>
      <c r="T71" s="72" t="s">
        <v>367</v>
      </c>
      <c r="V71" s="72">
        <v>67</v>
      </c>
      <c r="W71" s="98" t="str">
        <f t="shared" si="8"/>
        <v/>
      </c>
      <c r="X71" s="98" t="str">
        <f t="shared" si="9"/>
        <v/>
      </c>
      <c r="Y71" s="111" t="str">
        <f t="shared" si="10"/>
        <v/>
      </c>
    </row>
    <row r="72" spans="2:25">
      <c r="B72" s="72">
        <v>68</v>
      </c>
      <c r="C72" s="98" t="str">
        <f>IF('Input Override'!D76&lt;&gt;"",'Input Override'!D76,'Consolidated Data'!C72)</f>
        <v>TMS</v>
      </c>
      <c r="D72" s="151" t="s">
        <v>238</v>
      </c>
      <c r="E72" s="72" t="str">
        <f>IF('Input Override'!F76&lt;&gt;"",'Input Override'!F76,'Consolidated Data'!E72)</f>
        <v>Reading - Installation of Biomethane Plant - enhancement from botex for bidding process</v>
      </c>
      <c r="G72" s="112" t="s">
        <v>443</v>
      </c>
      <c r="H72" s="143" t="s">
        <v>364</v>
      </c>
      <c r="J72" s="98" t="s">
        <v>325</v>
      </c>
      <c r="K72" s="72" t="s">
        <v>365</v>
      </c>
      <c r="M72" s="98" t="s">
        <v>325</v>
      </c>
      <c r="N72" s="72" t="s">
        <v>366</v>
      </c>
      <c r="P72" s="98" t="s">
        <v>325</v>
      </c>
      <c r="Q72" s="72"/>
      <c r="S72" s="98" t="s">
        <v>419</v>
      </c>
      <c r="T72" s="72" t="s">
        <v>367</v>
      </c>
      <c r="V72" s="72">
        <v>68</v>
      </c>
      <c r="W72" s="98" t="str">
        <f t="shared" si="8"/>
        <v/>
      </c>
      <c r="X72" s="98" t="str">
        <f t="shared" si="9"/>
        <v/>
      </c>
      <c r="Y72" s="111" t="str">
        <f t="shared" si="10"/>
        <v/>
      </c>
    </row>
    <row r="73" spans="2:25">
      <c r="B73" s="72">
        <v>69</v>
      </c>
      <c r="C73" s="98" t="str">
        <f>IF('Input Override'!D77&lt;&gt;"",'Input Override'!D77,'Consolidated Data'!C73)</f>
        <v>TMS</v>
      </c>
      <c r="D73" s="151" t="s">
        <v>240</v>
      </c>
      <c r="E73" s="72" t="str">
        <f>IF('Input Override'!F77&lt;&gt;"",'Input Override'!F77,'Consolidated Data'!E73)</f>
        <v>S40040/4 (PR24 Fleet - Life expired Enhancement (cost to convert to electrical) (Waste))</v>
      </c>
      <c r="G73" s="112" t="s">
        <v>444</v>
      </c>
      <c r="H73" s="143" t="s">
        <v>291</v>
      </c>
      <c r="J73" s="98" t="s">
        <v>325</v>
      </c>
      <c r="K73" s="113" t="s">
        <v>395</v>
      </c>
      <c r="M73" s="98" t="s">
        <v>325</v>
      </c>
      <c r="N73" s="113" t="s">
        <v>445</v>
      </c>
      <c r="P73" s="98" t="s">
        <v>325</v>
      </c>
      <c r="Q73" s="72"/>
      <c r="S73" s="98" t="s">
        <v>419</v>
      </c>
      <c r="T73" s="72" t="s">
        <v>367</v>
      </c>
      <c r="V73" s="72">
        <v>69</v>
      </c>
      <c r="W73" s="98" t="str">
        <f t="shared" si="8"/>
        <v/>
      </c>
      <c r="X73" s="98" t="str">
        <f t="shared" si="9"/>
        <v/>
      </c>
      <c r="Y73" s="111" t="str">
        <f t="shared" si="10"/>
        <v/>
      </c>
    </row>
    <row r="74" spans="2:25">
      <c r="B74" s="72">
        <v>70</v>
      </c>
      <c r="C74" s="98" t="str">
        <f>IF('Input Override'!D78&lt;&gt;"",'Input Override'!D78,'Consolidated Data'!C74)</f>
        <v>TMS</v>
      </c>
      <c r="D74" s="151" t="s">
        <v>243</v>
      </c>
      <c r="E74" s="72" t="str">
        <f>IF('Input Override'!F78&lt;&gt;"",'Input Override'!F78,'Consolidated Data'!E74)</f>
        <v>S40841/1 (PR24 Hybrid air source heat pump/existing boiler for 4 corporate offices (Waste))</v>
      </c>
      <c r="G74" s="112" t="s">
        <v>446</v>
      </c>
      <c r="H74" s="143" t="s">
        <v>198</v>
      </c>
      <c r="J74" s="98" t="s">
        <v>325</v>
      </c>
      <c r="K74" s="72" t="s">
        <v>407</v>
      </c>
      <c r="M74" s="98" t="s">
        <v>325</v>
      </c>
      <c r="N74" s="113" t="s">
        <v>447</v>
      </c>
      <c r="P74" s="98" t="s">
        <v>325</v>
      </c>
      <c r="Q74" s="72"/>
      <c r="S74" s="98" t="s">
        <v>419</v>
      </c>
      <c r="T74" s="72" t="s">
        <v>367</v>
      </c>
      <c r="V74" s="72">
        <v>70</v>
      </c>
      <c r="W74" s="98" t="str">
        <f t="shared" si="8"/>
        <v/>
      </c>
      <c r="X74" s="98" t="str">
        <f t="shared" si="9"/>
        <v/>
      </c>
      <c r="Y74" s="111" t="str">
        <f t="shared" si="10"/>
        <v/>
      </c>
    </row>
    <row r="75" spans="2:25">
      <c r="B75" s="72">
        <v>71</v>
      </c>
      <c r="C75" s="98" t="str">
        <f>IF('Input Override'!D79&lt;&gt;"",'Input Override'!D79,'Consolidated Data'!C75)</f>
        <v>TMS</v>
      </c>
      <c r="D75" s="151" t="s">
        <v>246</v>
      </c>
      <c r="E75" s="72" t="str">
        <f>IF('Input Override'!F79&lt;&gt;"",'Input Override'!F79,'Consolidated Data'!E75)</f>
        <v>S40842/2 (PR24 Air source heat pump for site office (enhancement cost) (Waste))</v>
      </c>
      <c r="G75" s="112" t="s">
        <v>448</v>
      </c>
      <c r="H75" s="143" t="s">
        <v>198</v>
      </c>
      <c r="J75" s="98" t="s">
        <v>325</v>
      </c>
      <c r="K75" s="72" t="s">
        <v>407</v>
      </c>
      <c r="M75" s="98" t="s">
        <v>325</v>
      </c>
      <c r="N75" s="113" t="s">
        <v>447</v>
      </c>
      <c r="P75" s="98" t="s">
        <v>325</v>
      </c>
      <c r="Q75" s="72"/>
      <c r="S75" s="98" t="s">
        <v>419</v>
      </c>
      <c r="T75" s="72" t="s">
        <v>367</v>
      </c>
      <c r="V75" s="72">
        <v>71</v>
      </c>
      <c r="W75" s="98" t="str">
        <f t="shared" si="8"/>
        <v/>
      </c>
      <c r="X75" s="98" t="str">
        <f t="shared" si="9"/>
        <v/>
      </c>
      <c r="Y75" s="111" t="str">
        <f t="shared" si="10"/>
        <v/>
      </c>
    </row>
    <row r="76" spans="2:25">
      <c r="B76" s="72">
        <v>72</v>
      </c>
      <c r="C76" s="98" t="str">
        <f>IF('Input Override'!D80&lt;&gt;"",'Input Override'!D80,'Consolidated Data'!C76)</f>
        <v>NWT</v>
      </c>
      <c r="D76" s="152" t="s">
        <v>251</v>
      </c>
      <c r="E76" s="72" t="str">
        <f>IF('Input Override'!F80&lt;&gt;"",'Input Override'!F80,'Consolidated Data'!E76)</f>
        <v>Stationary fossil fuel reductions</v>
      </c>
      <c r="G76" s="113" t="s">
        <v>449</v>
      </c>
      <c r="H76" s="143" t="s">
        <v>423</v>
      </c>
      <c r="J76" s="98" t="s">
        <v>325</v>
      </c>
      <c r="K76" s="72" t="s">
        <v>450</v>
      </c>
      <c r="M76" s="98" t="s">
        <v>325</v>
      </c>
      <c r="N76" s="91" t="s">
        <v>451</v>
      </c>
      <c r="P76" s="98" t="s">
        <v>327</v>
      </c>
      <c r="Q76" s="72"/>
      <c r="S76" s="98" t="str">
        <f t="shared" si="4"/>
        <v>Fail</v>
      </c>
      <c r="T76" s="72" t="s">
        <v>367</v>
      </c>
      <c r="V76" s="72">
        <v>72</v>
      </c>
      <c r="W76" s="98" t="str">
        <f t="shared" si="8"/>
        <v/>
      </c>
      <c r="X76" s="98" t="str">
        <f t="shared" si="9"/>
        <v/>
      </c>
      <c r="Y76" s="111" t="str">
        <f t="shared" si="10"/>
        <v/>
      </c>
    </row>
    <row r="77" spans="2:25">
      <c r="B77" s="72">
        <v>73</v>
      </c>
      <c r="C77" s="98" t="str">
        <f>IF('Input Override'!D81&lt;&gt;"",'Input Override'!D81,'Consolidated Data'!C77)</f>
        <v>NWT</v>
      </c>
      <c r="D77" s="152" t="s">
        <v>254</v>
      </c>
      <c r="E77" s="72" t="str">
        <f>IF('Input Override'!F81&lt;&gt;"",'Input Override'!F81,'Consolidated Data'!E77)</f>
        <v>Process emissions (Bioresources)</v>
      </c>
      <c r="G77" s="113" t="s">
        <v>452</v>
      </c>
      <c r="H77" s="143" t="s">
        <v>359</v>
      </c>
      <c r="J77" s="98" t="s">
        <v>327</v>
      </c>
      <c r="K77" s="72" t="s">
        <v>369</v>
      </c>
      <c r="M77" s="98" t="s">
        <v>325</v>
      </c>
      <c r="N77" s="72" t="s">
        <v>366</v>
      </c>
      <c r="P77" s="98" t="s">
        <v>327</v>
      </c>
      <c r="Q77" s="72"/>
      <c r="S77" s="98" t="str">
        <f t="shared" si="4"/>
        <v>Fail</v>
      </c>
      <c r="T77" s="72" t="s">
        <v>367</v>
      </c>
      <c r="V77" s="72">
        <v>73</v>
      </c>
      <c r="W77" s="98" t="str">
        <f t="shared" si="8"/>
        <v/>
      </c>
      <c r="X77" s="98" t="str">
        <f t="shared" si="9"/>
        <v/>
      </c>
      <c r="Y77" s="111" t="str">
        <f t="shared" si="10"/>
        <v/>
      </c>
    </row>
    <row r="78" spans="2:25">
      <c r="B78" s="72">
        <v>74</v>
      </c>
      <c r="C78" s="98" t="str">
        <f>IF('Input Override'!D82&lt;&gt;"",'Input Override'!D82,'Consolidated Data'!C78)</f>
        <v>NWT</v>
      </c>
      <c r="D78" s="151" t="s">
        <v>257</v>
      </c>
      <c r="E78" s="72" t="str">
        <f>IF('Input Override'!F82&lt;&gt;"",'Input Override'!F82,'Consolidated Data'!E78)</f>
        <v>Process emissions (Wastewater)</v>
      </c>
      <c r="G78" s="113" t="s">
        <v>453</v>
      </c>
      <c r="H78" s="143" t="s">
        <v>359</v>
      </c>
      <c r="J78" s="98" t="s">
        <v>327</v>
      </c>
      <c r="K78" s="72" t="s">
        <v>381</v>
      </c>
      <c r="M78" s="98" t="s">
        <v>325</v>
      </c>
      <c r="N78" s="72" t="s">
        <v>377</v>
      </c>
      <c r="P78" s="98" t="s">
        <v>325</v>
      </c>
      <c r="Q78" s="72"/>
      <c r="S78" s="98" t="str">
        <f t="shared" si="4"/>
        <v>Pass</v>
      </c>
      <c r="T78" s="72" t="s">
        <v>427</v>
      </c>
      <c r="V78" s="72">
        <v>74</v>
      </c>
      <c r="W78" s="98" t="str">
        <f t="shared" si="8"/>
        <v>NWT</v>
      </c>
      <c r="X78" s="98" t="str">
        <f t="shared" si="9"/>
        <v>E00001339</v>
      </c>
      <c r="Y78" s="111" t="str">
        <f t="shared" si="10"/>
        <v>Process emissions (Wastewater)</v>
      </c>
    </row>
    <row r="79" spans="2:25">
      <c r="B79" s="72">
        <v>75</v>
      </c>
      <c r="C79" s="98" t="str">
        <f>IF('Input Override'!D83&lt;&gt;"",'Input Override'!D83,'Consolidated Data'!C79)</f>
        <v>NWT</v>
      </c>
      <c r="D79" s="151" t="s">
        <v>260</v>
      </c>
      <c r="E79" s="72" t="str">
        <f>IF('Input Override'!F83&lt;&gt;"",'Input Override'!F83,'Consolidated Data'!E79)</f>
        <v>Transport fossil fuel reductions - Green fleet LCVs phase 1</v>
      </c>
      <c r="G79" s="113" t="s">
        <v>262</v>
      </c>
      <c r="H79" s="143" t="s">
        <v>291</v>
      </c>
      <c r="J79" s="98" t="s">
        <v>325</v>
      </c>
      <c r="K79" s="113" t="s">
        <v>454</v>
      </c>
      <c r="M79" s="98" t="s">
        <v>325</v>
      </c>
      <c r="N79" s="113" t="s">
        <v>455</v>
      </c>
      <c r="P79" s="98" t="s">
        <v>325</v>
      </c>
      <c r="Q79" s="72"/>
      <c r="S79" s="98" t="s">
        <v>419</v>
      </c>
      <c r="T79" s="72" t="s">
        <v>367</v>
      </c>
      <c r="V79" s="72">
        <v>75</v>
      </c>
      <c r="W79" s="98" t="str">
        <f t="shared" si="8"/>
        <v/>
      </c>
      <c r="X79" s="98" t="str">
        <f t="shared" si="9"/>
        <v/>
      </c>
      <c r="Y79" s="111" t="str">
        <f t="shared" si="10"/>
        <v/>
      </c>
    </row>
    <row r="80" spans="2:25">
      <c r="B80" s="72">
        <v>76</v>
      </c>
      <c r="C80" s="98" t="str">
        <f>IF('Input Override'!D84&lt;&gt;"",'Input Override'!D84,'Consolidated Data'!C80)</f>
        <v>NWT</v>
      </c>
      <c r="D80" s="152" t="s">
        <v>263</v>
      </c>
      <c r="E80" s="72" t="str">
        <f>IF('Input Override'!F84&lt;&gt;"",'Input Override'!F84,'Consolidated Data'!E80)</f>
        <v xml:space="preserve">Transport fossil fuel reductions - Green fleet LCVs phase 2 </v>
      </c>
      <c r="G80" s="113" t="s">
        <v>262</v>
      </c>
      <c r="H80" s="143" t="s">
        <v>291</v>
      </c>
      <c r="J80" s="98" t="s">
        <v>325</v>
      </c>
      <c r="K80" s="113" t="s">
        <v>456</v>
      </c>
      <c r="M80" s="98" t="s">
        <v>325</v>
      </c>
      <c r="N80" s="113" t="s">
        <v>457</v>
      </c>
      <c r="P80" s="98" t="s">
        <v>327</v>
      </c>
      <c r="Q80" s="72"/>
      <c r="S80" s="98" t="str">
        <f t="shared" si="4"/>
        <v>Fail</v>
      </c>
      <c r="T80" s="72" t="s">
        <v>367</v>
      </c>
      <c r="V80" s="72">
        <v>76</v>
      </c>
      <c r="W80" s="98" t="str">
        <f t="shared" si="8"/>
        <v/>
      </c>
      <c r="X80" s="98" t="str">
        <f t="shared" si="9"/>
        <v/>
      </c>
      <c r="Y80" s="111" t="str">
        <f t="shared" si="10"/>
        <v/>
      </c>
    </row>
    <row r="81" spans="2:25">
      <c r="B81" s="72">
        <v>77</v>
      </c>
      <c r="C81" s="98" t="str">
        <f>IF('Input Override'!D85&lt;&gt;"",'Input Override'!D85,'Consolidated Data'!C81)</f>
        <v>NWT</v>
      </c>
      <c r="D81" s="151" t="s">
        <v>265</v>
      </c>
      <c r="E81" s="72" t="str">
        <f>IF('Input Override'!F85&lt;&gt;"",'Input Override'!F85,'Consolidated Data'!E81)</f>
        <v xml:space="preserve">Transport fossil fuel reductions - Green fleet Biomethane HGVs </v>
      </c>
      <c r="G81" s="113" t="s">
        <v>267</v>
      </c>
      <c r="H81" s="143" t="s">
        <v>291</v>
      </c>
      <c r="J81" s="98" t="s">
        <v>325</v>
      </c>
      <c r="K81" s="113" t="s">
        <v>395</v>
      </c>
      <c r="M81" s="98" t="s">
        <v>325</v>
      </c>
      <c r="N81" s="72" t="s">
        <v>458</v>
      </c>
      <c r="P81" s="98" t="s">
        <v>325</v>
      </c>
      <c r="Q81" s="72"/>
      <c r="S81" s="98" t="str">
        <f t="shared" si="4"/>
        <v>Fail</v>
      </c>
      <c r="T81" s="72" t="s">
        <v>367</v>
      </c>
      <c r="V81" s="72">
        <v>77</v>
      </c>
      <c r="W81" s="98" t="str">
        <f t="shared" si="8"/>
        <v/>
      </c>
      <c r="X81" s="98" t="str">
        <f t="shared" si="9"/>
        <v/>
      </c>
      <c r="Y81" s="111" t="str">
        <f t="shared" si="10"/>
        <v/>
      </c>
    </row>
    <row r="82" spans="2:25">
      <c r="B82" s="72">
        <v>78</v>
      </c>
      <c r="C82" s="98" t="str">
        <f>IF('Input Override'!D86&lt;&gt;"",'Input Override'!D86,'Consolidated Data'!C82)</f>
        <v>NWT</v>
      </c>
      <c r="D82" s="152" t="s">
        <v>268</v>
      </c>
      <c r="E82" s="72" t="str">
        <f>IF('Input Override'!F86&lt;&gt;"",'Input Override'!F86,'Consolidated Data'!E82)</f>
        <v>Phase 2 – Further low regrets emissions reductions in AMP8</v>
      </c>
      <c r="G82" s="113" t="s">
        <v>459</v>
      </c>
      <c r="H82" s="143" t="s">
        <v>359</v>
      </c>
      <c r="J82" s="98" t="s">
        <v>325</v>
      </c>
      <c r="K82" s="117" t="s">
        <v>460</v>
      </c>
      <c r="M82" s="98" t="s">
        <v>325</v>
      </c>
      <c r="N82" s="72" t="s">
        <v>461</v>
      </c>
      <c r="P82" s="98" t="s">
        <v>327</v>
      </c>
      <c r="Q82" s="72"/>
      <c r="S82" s="98" t="s">
        <v>419</v>
      </c>
      <c r="T82" s="72" t="s">
        <v>462</v>
      </c>
      <c r="V82" s="72">
        <v>78</v>
      </c>
      <c r="W82" s="98" t="str">
        <f t="shared" si="8"/>
        <v/>
      </c>
      <c r="X82" s="98" t="str">
        <f t="shared" si="9"/>
        <v/>
      </c>
      <c r="Y82" s="111" t="str">
        <f t="shared" si="10"/>
        <v/>
      </c>
    </row>
    <row r="83" spans="2:25">
      <c r="B83" s="72">
        <v>79</v>
      </c>
      <c r="C83" s="98" t="str">
        <f>IF('Input Override'!D87&lt;&gt;"",'Input Override'!D87,'Consolidated Data'!C83)</f>
        <v>NWT</v>
      </c>
      <c r="D83" s="152" t="s">
        <v>271</v>
      </c>
      <c r="E83" s="72" t="str">
        <f>IF('Input Override'!F87&lt;&gt;"",'Input Override'!F87,'Consolidated Data'!E83)</f>
        <v xml:space="preserve">Property emissions reductions </v>
      </c>
      <c r="G83" s="113" t="s">
        <v>273</v>
      </c>
      <c r="H83" s="143" t="s">
        <v>198</v>
      </c>
      <c r="J83" s="98" t="s">
        <v>325</v>
      </c>
      <c r="K83" s="72" t="s">
        <v>407</v>
      </c>
      <c r="M83" s="98" t="s">
        <v>325</v>
      </c>
      <c r="N83" s="113" t="s">
        <v>463</v>
      </c>
      <c r="P83" s="98" t="s">
        <v>327</v>
      </c>
      <c r="Q83" s="72"/>
      <c r="S83" s="98" t="str">
        <f t="shared" si="4"/>
        <v>Fail</v>
      </c>
      <c r="T83" s="72" t="s">
        <v>367</v>
      </c>
      <c r="V83" s="72">
        <v>79</v>
      </c>
      <c r="W83" s="98" t="str">
        <f t="shared" si="8"/>
        <v/>
      </c>
      <c r="X83" s="98" t="str">
        <f t="shared" si="9"/>
        <v/>
      </c>
      <c r="Y83" s="111" t="str">
        <f t="shared" si="10"/>
        <v/>
      </c>
    </row>
    <row r="84" spans="2:25">
      <c r="B84" s="72">
        <v>80</v>
      </c>
      <c r="C84" s="98" t="str">
        <f>IF('Input Override'!D88&lt;&gt;"",'Input Override'!D88,'Consolidated Data'!C84)</f>
        <v>NWT</v>
      </c>
      <c r="D84" s="151" t="s">
        <v>274</v>
      </c>
      <c r="E84" s="72" t="str">
        <f>IF('Input Override'!F88&lt;&gt;"",'Input Override'!F88,'Consolidated Data'!E84)</f>
        <v>Net zero catchment strategy</v>
      </c>
      <c r="G84" s="113" t="s">
        <v>464</v>
      </c>
      <c r="H84" s="143" t="s">
        <v>465</v>
      </c>
      <c r="J84" s="98" t="s">
        <v>327</v>
      </c>
      <c r="K84" s="72" t="s">
        <v>466</v>
      </c>
      <c r="M84" s="98" t="s">
        <v>325</v>
      </c>
      <c r="N84" s="72" t="s">
        <v>467</v>
      </c>
      <c r="P84" s="98" t="s">
        <v>325</v>
      </c>
      <c r="Q84" s="72"/>
      <c r="S84" s="98" t="str">
        <f t="shared" si="4"/>
        <v>Pass</v>
      </c>
      <c r="T84" s="72" t="s">
        <v>427</v>
      </c>
      <c r="V84" s="72">
        <v>80</v>
      </c>
      <c r="W84" s="98" t="str">
        <f t="shared" si="8"/>
        <v>NWT</v>
      </c>
      <c r="X84" s="98" t="str">
        <f t="shared" si="9"/>
        <v>E00001425</v>
      </c>
      <c r="Y84" s="111" t="str">
        <f t="shared" si="10"/>
        <v>Net zero catchment strategy</v>
      </c>
    </row>
    <row r="85" spans="2:25">
      <c r="B85" s="72">
        <v>81</v>
      </c>
      <c r="C85" s="98" t="str">
        <f>IF('Input Override'!D89&lt;&gt;"",'Input Override'!D89,'Consolidated Data'!C85)</f>
        <v>WSH</v>
      </c>
      <c r="D85" s="151" t="s">
        <v>225</v>
      </c>
      <c r="E85" s="72" t="str">
        <f>IF('Input Override'!F89&lt;&gt;"",'Input Override'!F89,'Consolidated Data'!E85)</f>
        <v>Net Zero Carbon Strategy:  Network Control Systems (Wastewater)</v>
      </c>
      <c r="G85" s="72" t="s">
        <v>280</v>
      </c>
      <c r="H85" s="143" t="s">
        <v>359</v>
      </c>
      <c r="J85" s="98" t="s">
        <v>325</v>
      </c>
      <c r="K85" s="72" t="s">
        <v>468</v>
      </c>
      <c r="M85" s="98" t="s">
        <v>325</v>
      </c>
      <c r="N85" s="72" t="s">
        <v>469</v>
      </c>
      <c r="P85" s="98" t="s">
        <v>325</v>
      </c>
      <c r="Q85" s="72"/>
      <c r="S85" s="98" t="s">
        <v>383</v>
      </c>
      <c r="T85" s="72" t="s">
        <v>367</v>
      </c>
      <c r="V85" s="72">
        <v>81</v>
      </c>
      <c r="W85" s="98" t="str">
        <f t="shared" si="8"/>
        <v>WSH</v>
      </c>
      <c r="X85" s="98" t="str">
        <f t="shared" si="9"/>
        <v>CWW22_1</v>
      </c>
      <c r="Y85" s="111" t="str">
        <f t="shared" si="10"/>
        <v>Net Zero Carbon Strategy:  Network Control Systems (Wastewater)</v>
      </c>
    </row>
    <row r="86" spans="2:25">
      <c r="B86" s="72">
        <v>82</v>
      </c>
      <c r="C86" s="98" t="str">
        <f>IF('Input Override'!D90&lt;&gt;"",'Input Override'!D90,'Consolidated Data'!C86)</f>
        <v>WSH</v>
      </c>
      <c r="D86" s="151" t="s">
        <v>228</v>
      </c>
      <c r="E86" s="72" t="str">
        <f>IF('Input Override'!F90&lt;&gt;"",'Input Override'!F90,'Consolidated Data'!E86)</f>
        <v>Net Zero Carbon Strategy:  Reduction of Process Emissions</v>
      </c>
      <c r="G86" s="112" t="s">
        <v>470</v>
      </c>
      <c r="H86" s="143" t="s">
        <v>359</v>
      </c>
      <c r="J86" s="98" t="s">
        <v>325</v>
      </c>
      <c r="K86" s="72" t="s">
        <v>468</v>
      </c>
      <c r="M86" s="98" t="s">
        <v>325</v>
      </c>
      <c r="N86" s="72" t="s">
        <v>469</v>
      </c>
      <c r="P86" s="98" t="s">
        <v>325</v>
      </c>
      <c r="Q86" s="72"/>
      <c r="S86" s="98" t="s">
        <v>383</v>
      </c>
      <c r="T86" s="72" t="s">
        <v>471</v>
      </c>
      <c r="V86" s="72">
        <v>82</v>
      </c>
      <c r="W86" s="98" t="str">
        <f t="shared" si="8"/>
        <v>WSH</v>
      </c>
      <c r="X86" s="98" t="str">
        <f t="shared" si="9"/>
        <v>CWW22_2</v>
      </c>
      <c r="Y86" s="111" t="str">
        <f t="shared" si="10"/>
        <v>Net Zero Carbon Strategy:  Reduction of Process Emissions</v>
      </c>
    </row>
    <row r="87" spans="2:25">
      <c r="B87" s="72">
        <v>83</v>
      </c>
      <c r="C87" s="98" t="str">
        <f>IF('Input Override'!D91&lt;&gt;"",'Input Override'!D91,'Consolidated Data'!C87)</f>
        <v>WSX</v>
      </c>
      <c r="D87" s="151" t="s">
        <v>225</v>
      </c>
      <c r="E87" s="72" t="str">
        <f>IF('Input Override'!F91&lt;&gt;"",'Input Override'!F91,'Consolidated Data'!E87)</f>
        <v>Heat recovery</v>
      </c>
      <c r="G87" s="72" t="s">
        <v>286</v>
      </c>
      <c r="H87" s="143" t="s">
        <v>423</v>
      </c>
      <c r="J87" s="98" t="s">
        <v>327</v>
      </c>
      <c r="K87" s="72" t="s">
        <v>407</v>
      </c>
      <c r="M87" s="98" t="s">
        <v>325</v>
      </c>
      <c r="N87" s="72" t="s">
        <v>472</v>
      </c>
      <c r="P87" s="98" t="s">
        <v>325</v>
      </c>
      <c r="Q87" s="72"/>
      <c r="S87" s="98" t="str">
        <f t="shared" si="4"/>
        <v>Pass</v>
      </c>
      <c r="T87" s="72" t="s">
        <v>473</v>
      </c>
      <c r="V87" s="72">
        <v>83</v>
      </c>
      <c r="W87" s="98" t="str">
        <f t="shared" si="8"/>
        <v>WSX</v>
      </c>
      <c r="X87" s="98" t="str">
        <f t="shared" si="9"/>
        <v>CWW22_1</v>
      </c>
      <c r="Y87" s="111" t="str">
        <f t="shared" si="10"/>
        <v>Heat recovery</v>
      </c>
    </row>
    <row r="88" spans="2:25">
      <c r="B88" s="72">
        <v>84</v>
      </c>
      <c r="C88" s="98" t="str">
        <f>IF('Input Override'!D92&lt;&gt;"",'Input Override'!D92,'Consolidated Data'!C88)</f>
        <v>WSX</v>
      </c>
      <c r="D88" s="151" t="s">
        <v>228</v>
      </c>
      <c r="E88" s="72" t="str">
        <f>IF('Input Override'!F92&lt;&gt;"",'Input Override'!F92,'Consolidated Data'!E88)</f>
        <v>Nitrous oxide - standard enhancement</v>
      </c>
      <c r="G88" s="72" t="s">
        <v>474</v>
      </c>
      <c r="H88" s="143" t="s">
        <v>359</v>
      </c>
      <c r="J88" s="98" t="s">
        <v>327</v>
      </c>
      <c r="K88" s="72" t="s">
        <v>468</v>
      </c>
      <c r="M88" s="98" t="s">
        <v>325</v>
      </c>
      <c r="N88" s="72" t="s">
        <v>475</v>
      </c>
      <c r="P88" s="98" t="s">
        <v>325</v>
      </c>
      <c r="Q88" s="72"/>
      <c r="S88" s="98" t="str">
        <f t="shared" si="4"/>
        <v>Pass</v>
      </c>
      <c r="T88" s="72" t="s">
        <v>476</v>
      </c>
      <c r="V88" s="72">
        <v>84</v>
      </c>
      <c r="W88" s="98" t="str">
        <f t="shared" si="8"/>
        <v>WSX</v>
      </c>
      <c r="X88" s="98" t="str">
        <f t="shared" si="9"/>
        <v>CWW22_2</v>
      </c>
      <c r="Y88" s="111" t="str">
        <f t="shared" si="10"/>
        <v>Nitrous oxide - standard enhancement</v>
      </c>
    </row>
    <row r="89" spans="2:25">
      <c r="B89" s="72">
        <v>85</v>
      </c>
      <c r="C89" s="98" t="str">
        <f>IF('Input Override'!D93&lt;&gt;"",'Input Override'!D93,'Consolidated Data'!C89)</f>
        <v>WSX</v>
      </c>
      <c r="D89" s="151" t="s">
        <v>230</v>
      </c>
      <c r="E89" s="72" t="str">
        <f>IF('Input Override'!F93&lt;&gt;"",'Input Override'!F93,'Consolidated Data'!E89)</f>
        <v>Nitrous oxide - NZ challenge</v>
      </c>
      <c r="G89" s="72" t="s">
        <v>477</v>
      </c>
      <c r="H89" s="143" t="s">
        <v>359</v>
      </c>
      <c r="J89" s="98" t="s">
        <v>327</v>
      </c>
      <c r="K89" s="72" t="s">
        <v>478</v>
      </c>
      <c r="M89" s="98" t="s">
        <v>325</v>
      </c>
      <c r="N89" s="72" t="s">
        <v>479</v>
      </c>
      <c r="P89" s="98" t="s">
        <v>325</v>
      </c>
      <c r="Q89" s="72"/>
      <c r="S89" s="98" t="str">
        <f t="shared" si="4"/>
        <v>Pass</v>
      </c>
      <c r="T89" s="72" t="s">
        <v>480</v>
      </c>
      <c r="V89" s="72">
        <v>85</v>
      </c>
      <c r="W89" s="98" t="str">
        <f t="shared" si="8"/>
        <v>WSX</v>
      </c>
      <c r="X89" s="98" t="str">
        <f t="shared" si="9"/>
        <v>CWW22_3</v>
      </c>
      <c r="Y89" s="111" t="str">
        <f t="shared" si="10"/>
        <v>Nitrous oxide - NZ challenge</v>
      </c>
    </row>
    <row r="90" spans="2:25">
      <c r="B90" s="72">
        <v>86</v>
      </c>
      <c r="C90" s="98" t="str">
        <f>IF('Input Override'!D94&lt;&gt;"",'Input Override'!D94,'Consolidated Data'!C90)</f>
        <v>WSX</v>
      </c>
      <c r="D90" s="151" t="s">
        <v>232</v>
      </c>
      <c r="E90" s="72" t="str">
        <f>IF('Input Override'!F94&lt;&gt;"",'Input Override'!F94,'Consolidated Data'!E90)</f>
        <v>Transport</v>
      </c>
      <c r="G90" s="118" t="s">
        <v>481</v>
      </c>
      <c r="H90" s="143" t="s">
        <v>291</v>
      </c>
      <c r="J90" s="98" t="s">
        <v>325</v>
      </c>
      <c r="K90" s="113" t="s">
        <v>395</v>
      </c>
      <c r="M90" s="98" t="s">
        <v>325</v>
      </c>
      <c r="N90" s="72" t="s">
        <v>482</v>
      </c>
      <c r="P90" s="98" t="s">
        <v>325</v>
      </c>
      <c r="Q90" s="72"/>
      <c r="S90" s="98" t="str">
        <f t="shared" si="4"/>
        <v>Fail</v>
      </c>
      <c r="T90" s="72" t="s">
        <v>367</v>
      </c>
      <c r="V90" s="72">
        <v>86</v>
      </c>
      <c r="W90" s="98" t="str">
        <f t="shared" si="8"/>
        <v/>
      </c>
      <c r="X90" s="98" t="str">
        <f t="shared" si="9"/>
        <v/>
      </c>
      <c r="Y90" s="111" t="str">
        <f t="shared" si="10"/>
        <v/>
      </c>
    </row>
    <row r="91" spans="2:25">
      <c r="B91" s="72">
        <v>87</v>
      </c>
      <c r="C91" s="98" t="str">
        <f>IF('Input Override'!D95&lt;&gt;"",'Input Override'!D95,'Consolidated Data'!C91)</f>
        <v>WSX</v>
      </c>
      <c r="D91" s="151" t="s">
        <v>234</v>
      </c>
      <c r="E91" s="72" t="str">
        <f>IF('Input Override'!F95&lt;&gt;"",'Input Override'!F95,'Consolidated Data'!E91)</f>
        <v>On-site renewables</v>
      </c>
      <c r="G91" s="112" t="s">
        <v>294</v>
      </c>
      <c r="H91" s="143" t="s">
        <v>397</v>
      </c>
      <c r="J91" s="98" t="s">
        <v>327</v>
      </c>
      <c r="K91" s="113" t="s">
        <v>398</v>
      </c>
      <c r="M91" s="98" t="s">
        <v>325</v>
      </c>
      <c r="N91" s="113" t="s">
        <v>441</v>
      </c>
      <c r="P91" s="98" t="s">
        <v>327</v>
      </c>
      <c r="Q91" s="72" t="s">
        <v>400</v>
      </c>
      <c r="S91" s="98" t="str">
        <f t="shared" si="4"/>
        <v>Fail</v>
      </c>
      <c r="T91" s="72" t="s">
        <v>401</v>
      </c>
      <c r="V91" s="72">
        <v>87</v>
      </c>
      <c r="W91" s="98" t="str">
        <f t="shared" si="8"/>
        <v/>
      </c>
      <c r="X91" s="98" t="str">
        <f t="shared" si="9"/>
        <v/>
      </c>
      <c r="Y91" s="111" t="str">
        <f t="shared" si="10"/>
        <v/>
      </c>
    </row>
    <row r="92" spans="2:25">
      <c r="B92" s="72">
        <v>88</v>
      </c>
      <c r="C92" s="98" t="str">
        <f>IF('Input Override'!D96&lt;&gt;"",'Input Override'!D96,'Consolidated Data'!C92)</f>
        <v>WSX</v>
      </c>
      <c r="D92" s="151" t="s">
        <v>236</v>
      </c>
      <c r="E92" s="72" t="str">
        <f>IF('Input Override'!F96&lt;&gt;"",'Input Override'!F96,'Consolidated Data'!E92)</f>
        <v>Exported heat</v>
      </c>
      <c r="G92" s="112" t="s">
        <v>296</v>
      </c>
      <c r="H92" s="143" t="s">
        <v>198</v>
      </c>
      <c r="J92" s="98" t="s">
        <v>325</v>
      </c>
      <c r="K92" s="72" t="s">
        <v>483</v>
      </c>
      <c r="M92" s="98" t="s">
        <v>325</v>
      </c>
      <c r="N92" s="113" t="s">
        <v>441</v>
      </c>
      <c r="P92" s="98" t="s">
        <v>442</v>
      </c>
      <c r="Q92" s="72"/>
      <c r="S92" s="98" t="str">
        <f t="shared" si="4"/>
        <v>Fail</v>
      </c>
      <c r="T92" s="119" t="s">
        <v>484</v>
      </c>
      <c r="V92" s="72">
        <v>88</v>
      </c>
      <c r="W92" s="98" t="str">
        <f t="shared" si="8"/>
        <v/>
      </c>
      <c r="X92" s="98" t="str">
        <f t="shared" si="9"/>
        <v/>
      </c>
      <c r="Y92" s="111" t="str">
        <f t="shared" si="10"/>
        <v/>
      </c>
    </row>
    <row r="93" spans="2:25">
      <c r="B93" s="72">
        <v>89</v>
      </c>
      <c r="C93" s="98" t="str">
        <f>IF('Input Override'!D97&lt;&gt;"",'Input Override'!D97,'Consolidated Data'!C93)</f>
        <v>YKY</v>
      </c>
      <c r="D93" s="153" t="s">
        <v>299</v>
      </c>
      <c r="E93" s="72" t="str">
        <f>IF('Input Override'!F97&lt;&gt;"",'Input Override'!F97,'Consolidated Data'!E93)</f>
        <v xml:space="preserve">Solar </v>
      </c>
      <c r="G93" s="112" t="s">
        <v>301</v>
      </c>
      <c r="H93" s="143" t="s">
        <v>397</v>
      </c>
      <c r="J93" s="98" t="s">
        <v>327</v>
      </c>
      <c r="K93" s="113" t="s">
        <v>398</v>
      </c>
      <c r="M93" s="98" t="s">
        <v>325</v>
      </c>
      <c r="N93" s="72" t="s">
        <v>485</v>
      </c>
      <c r="P93" s="98" t="s">
        <v>442</v>
      </c>
      <c r="Q93" s="72" t="s">
        <v>400</v>
      </c>
      <c r="S93" s="98" t="s">
        <v>419</v>
      </c>
      <c r="T93" s="72" t="s">
        <v>401</v>
      </c>
      <c r="V93" s="72">
        <v>89</v>
      </c>
      <c r="W93" s="98" t="str">
        <f t="shared" si="8"/>
        <v/>
      </c>
      <c r="X93" s="98" t="str">
        <f t="shared" si="9"/>
        <v/>
      </c>
      <c r="Y93" s="111" t="str">
        <f t="shared" si="10"/>
        <v/>
      </c>
    </row>
    <row r="94" spans="2:25">
      <c r="B94" s="72">
        <v>90</v>
      </c>
      <c r="C94" s="98" t="str">
        <f>IF('Input Override'!D98&lt;&gt;"",'Input Override'!D98,'Consolidated Data'!C94)</f>
        <v>YKY</v>
      </c>
      <c r="D94" s="151" t="s">
        <v>302</v>
      </c>
      <c r="E94" s="72" t="str">
        <f>IF('Input Override'!F98&lt;&gt;"",'Input Override'!F98,'Consolidated Data'!E94)</f>
        <v>Methane reduction</v>
      </c>
      <c r="G94" s="112" t="s">
        <v>304</v>
      </c>
      <c r="H94" s="143" t="s">
        <v>359</v>
      </c>
      <c r="J94" s="98" t="s">
        <v>327</v>
      </c>
      <c r="K94" s="72" t="s">
        <v>369</v>
      </c>
      <c r="M94" s="98" t="s">
        <v>325</v>
      </c>
      <c r="N94" s="72" t="s">
        <v>373</v>
      </c>
      <c r="P94" s="98" t="s">
        <v>325</v>
      </c>
      <c r="Q94" s="72"/>
      <c r="S94" s="98" t="str">
        <f>IF(OR(J94="Yes",M94="No",P94="No"),"Fail","Pass")</f>
        <v>Pass</v>
      </c>
      <c r="T94" s="72" t="s">
        <v>415</v>
      </c>
      <c r="V94" s="72">
        <v>90</v>
      </c>
      <c r="W94" s="98" t="str">
        <f t="shared" si="8"/>
        <v>YKY</v>
      </c>
      <c r="X94" s="98" t="str">
        <f t="shared" si="9"/>
        <v>CWW22-2</v>
      </c>
      <c r="Y94" s="111" t="str">
        <f t="shared" si="10"/>
        <v>Methane reduction</v>
      </c>
    </row>
    <row r="95" spans="2:25">
      <c r="B95" s="72">
        <v>91</v>
      </c>
      <c r="C95" s="98" t="str">
        <f>IF('Input Override'!D99&lt;&gt;"",'Input Override'!D99,'Consolidated Data'!C95)</f>
        <v>YKY</v>
      </c>
      <c r="D95" s="151" t="s">
        <v>305</v>
      </c>
      <c r="E95" s="72" t="str">
        <f>IF('Input Override'!F99&lt;&gt;"",'Input Override'!F99,'Consolidated Data'!E95)</f>
        <v>Nitrous oxide reduction</v>
      </c>
      <c r="G95" s="72" t="s">
        <v>486</v>
      </c>
      <c r="H95" s="143" t="s">
        <v>359</v>
      </c>
      <c r="J95" s="98" t="s">
        <v>327</v>
      </c>
      <c r="K95" s="72" t="s">
        <v>468</v>
      </c>
      <c r="M95" s="98" t="s">
        <v>325</v>
      </c>
      <c r="N95" s="72" t="s">
        <v>377</v>
      </c>
      <c r="P95" s="98" t="s">
        <v>325</v>
      </c>
      <c r="Q95" s="72"/>
      <c r="S95" s="98" t="str">
        <f t="shared" ref="S95" si="11">IF(OR(J95="Yes",M95="No",P95="No"),"Fail","Pass")</f>
        <v>Pass</v>
      </c>
      <c r="T95" s="72" t="s">
        <v>487</v>
      </c>
      <c r="V95" s="72">
        <v>91</v>
      </c>
      <c r="W95" s="98" t="str">
        <f t="shared" si="8"/>
        <v>YKY</v>
      </c>
      <c r="X95" s="98" t="str">
        <f t="shared" si="9"/>
        <v>CWW22-3</v>
      </c>
      <c r="Y95" s="111" t="str">
        <f t="shared" si="10"/>
        <v>Nitrous oxide reduction</v>
      </c>
    </row>
    <row r="98" spans="2:25">
      <c r="X98" s="104" t="s">
        <v>488</v>
      </c>
      <c r="Y98" s="120" cm="1">
        <f t="array" ref="Y98">SUMPRODUCT(('Data Final'!$D$5:$D$95='Phase 1 - Initial Assessment'!X5:X95)*('Data Final'!$L$5:$L$95))</f>
        <v>528.56998406749335</v>
      </c>
    </row>
    <row r="99" spans="2:25">
      <c r="D99" s="104" t="s">
        <v>488</v>
      </c>
      <c r="E99" s="120" cm="1">
        <f t="array" ref="E99">SUMPRODUCT(('Data Final'!$D$5:$D$95='Phase 1 - Initial Assessment'!D5:D95)*('Data Final'!$L$5:$L$95))</f>
        <v>625.94066887311453</v>
      </c>
      <c r="X99" s="104" t="s">
        <v>489</v>
      </c>
      <c r="Y99" s="120" cm="1">
        <f t="array" ref="Y99">SUMPRODUCT(('Data Final'!$D$5:$D$95='Phase 1 - Initial Assessment'!X5:X95)*('Data Final'!$R$5:$R$95))</f>
        <v>-335861.97100000002</v>
      </c>
    </row>
    <row r="100" spans="2:25">
      <c r="D100" s="104" t="s">
        <v>489</v>
      </c>
      <c r="E100" s="120" cm="1">
        <f t="array" ref="E100">SUMPRODUCT(('Data Final'!$D$5:$D$95='Phase 1 - Initial Assessment'!D5:D95)*('Data Final'!$R$5:$R$95))</f>
        <v>-428498.46299999993</v>
      </c>
    </row>
    <row r="103" spans="2:25" ht="13.5" thickBot="1"/>
    <row r="104" spans="2:25" ht="13.35" customHeight="1">
      <c r="B104" s="229" t="s">
        <v>490</v>
      </c>
      <c r="C104" s="229"/>
      <c r="D104" s="229"/>
      <c r="E104" s="229"/>
    </row>
    <row r="105" spans="2:25">
      <c r="B105" s="230"/>
      <c r="C105" s="230"/>
      <c r="D105" s="230"/>
      <c r="E105" s="230"/>
    </row>
    <row r="106" spans="2:25">
      <c r="B106" s="230"/>
      <c r="C106" s="230"/>
      <c r="D106" s="230"/>
      <c r="E106" s="230"/>
    </row>
    <row r="107" spans="2:25">
      <c r="B107" s="230"/>
      <c r="C107" s="230"/>
      <c r="D107" s="230"/>
      <c r="E107" s="230"/>
    </row>
    <row r="108" spans="2:25">
      <c r="B108" s="230"/>
      <c r="C108" s="230"/>
      <c r="D108" s="230"/>
      <c r="E108" s="230"/>
    </row>
    <row r="109" spans="2:25">
      <c r="B109" s="230"/>
      <c r="C109" s="230"/>
      <c r="D109" s="230"/>
      <c r="E109" s="230"/>
    </row>
    <row r="110" spans="2:25">
      <c r="B110" s="230"/>
      <c r="C110" s="230"/>
      <c r="D110" s="230"/>
      <c r="E110" s="230"/>
    </row>
    <row r="111" spans="2:25">
      <c r="B111" s="230"/>
      <c r="C111" s="230"/>
      <c r="D111" s="230"/>
      <c r="E111" s="230"/>
    </row>
    <row r="112" spans="2:25">
      <c r="B112" s="230"/>
      <c r="C112" s="230"/>
      <c r="D112" s="230"/>
      <c r="E112" s="230"/>
    </row>
    <row r="113" spans="2:5">
      <c r="B113" s="230"/>
      <c r="C113" s="230"/>
      <c r="D113" s="230"/>
      <c r="E113" s="230"/>
    </row>
    <row r="114" spans="2:5">
      <c r="B114" s="230"/>
      <c r="C114" s="230"/>
      <c r="D114" s="230"/>
      <c r="E114" s="230"/>
    </row>
    <row r="115" spans="2:5">
      <c r="B115" s="230"/>
      <c r="C115" s="230"/>
      <c r="D115" s="230"/>
      <c r="E115" s="230"/>
    </row>
    <row r="116" spans="2:5">
      <c r="B116" s="230"/>
      <c r="C116" s="230"/>
      <c r="D116" s="230"/>
      <c r="E116" s="230"/>
    </row>
    <row r="117" spans="2:5">
      <c r="B117" s="230"/>
      <c r="C117" s="230"/>
      <c r="D117" s="230"/>
      <c r="E117" s="230"/>
    </row>
    <row r="118" spans="2:5">
      <c r="B118" s="230"/>
      <c r="C118" s="230"/>
      <c r="D118" s="230"/>
      <c r="E118" s="230"/>
    </row>
    <row r="119" spans="2:5">
      <c r="B119" s="230"/>
      <c r="C119" s="230"/>
      <c r="D119" s="230"/>
      <c r="E119" s="230"/>
    </row>
    <row r="120" spans="2:5">
      <c r="B120" s="230"/>
      <c r="C120" s="230"/>
      <c r="D120" s="230"/>
      <c r="E120" s="230"/>
    </row>
    <row r="121" spans="2:5">
      <c r="B121" s="230"/>
      <c r="C121" s="230"/>
      <c r="D121" s="230"/>
      <c r="E121" s="230"/>
    </row>
    <row r="122" spans="2:5">
      <c r="B122" s="230"/>
      <c r="C122" s="230"/>
      <c r="D122" s="230"/>
      <c r="E122" s="230"/>
    </row>
    <row r="123" spans="2:5">
      <c r="B123" s="230"/>
      <c r="C123" s="230"/>
      <c r="D123" s="230"/>
      <c r="E123" s="230"/>
    </row>
    <row r="124" spans="2:5">
      <c r="B124" s="230"/>
      <c r="C124" s="230"/>
      <c r="D124" s="230"/>
      <c r="E124" s="230"/>
    </row>
    <row r="125" spans="2:5">
      <c r="B125" s="230"/>
      <c r="C125" s="230"/>
      <c r="D125" s="230"/>
      <c r="E125" s="230"/>
    </row>
    <row r="126" spans="2:5">
      <c r="B126" s="230"/>
      <c r="C126" s="230"/>
      <c r="D126" s="230"/>
      <c r="E126" s="230"/>
    </row>
    <row r="127" spans="2:5">
      <c r="B127" s="230"/>
      <c r="C127" s="230"/>
      <c r="D127" s="230"/>
      <c r="E127" s="230"/>
    </row>
    <row r="128" spans="2:5">
      <c r="B128" s="230"/>
      <c r="C128" s="230"/>
      <c r="D128" s="230"/>
      <c r="E128" s="230"/>
    </row>
    <row r="129" spans="2:5">
      <c r="B129" s="230"/>
      <c r="C129" s="230"/>
      <c r="D129" s="230"/>
      <c r="E129" s="230"/>
    </row>
    <row r="130" spans="2:5">
      <c r="B130" s="230"/>
      <c r="C130" s="230"/>
      <c r="D130" s="230"/>
      <c r="E130" s="230"/>
    </row>
    <row r="131" spans="2:5">
      <c r="B131" s="230"/>
      <c r="C131" s="230"/>
      <c r="D131" s="230"/>
      <c r="E131" s="230"/>
    </row>
  </sheetData>
  <autoFilter ref="S3:T95" xr:uid="{8CA49C9D-D853-44DF-B414-5B12F081C3B8}"/>
  <mergeCells count="1">
    <mergeCell ref="B104:E131"/>
  </mergeCells>
  <phoneticPr fontId="45" type="noConversion"/>
  <conditionalFormatting sqref="P5:P94">
    <cfRule type="cellIs" dxfId="2" priority="2" operator="equal">
      <formula>"No"</formula>
    </cfRule>
  </conditionalFormatting>
  <conditionalFormatting sqref="S1:S1048576">
    <cfRule type="cellIs" dxfId="1" priority="1" operator="equal">
      <formula>"fail"</formula>
    </cfRule>
  </conditionalFormatting>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4FD38-8AB6-4E56-AACB-681E086157C2}">
  <sheetPr>
    <tabColor rgb="FFCCCCCE"/>
  </sheetPr>
  <dimension ref="A1:AE136"/>
  <sheetViews>
    <sheetView zoomScale="80" zoomScaleNormal="80" workbookViewId="0">
      <pane xSplit="5" topLeftCell="F1" activePane="topRight" state="frozen"/>
      <selection pane="topRight"/>
    </sheetView>
  </sheetViews>
  <sheetFormatPr defaultColWidth="9.28515625" defaultRowHeight="12.75" customHeight="1"/>
  <cols>
    <col min="1" max="2" width="9.28515625" style="91"/>
    <col min="3" max="3" width="8.7109375" style="91" bestFit="1" customWidth="1"/>
    <col min="4" max="4" width="10.28515625" style="91" bestFit="1" customWidth="1"/>
    <col min="5" max="5" width="75.7109375" style="91" customWidth="1"/>
    <col min="6" max="6" width="9.28515625" style="91"/>
    <col min="7" max="7" width="19.28515625" style="91" bestFit="1" customWidth="1"/>
    <col min="8" max="8" width="88.42578125" style="91" customWidth="1"/>
    <col min="9" max="9" width="9.28515625" style="91" customWidth="1"/>
    <col min="10" max="10" width="33.28515625" style="91" customWidth="1"/>
    <col min="11" max="11" width="30.42578125" style="91" customWidth="1"/>
    <col min="12" max="12" width="52.5703125" style="91" customWidth="1"/>
    <col min="13" max="13" width="9.28515625" style="91" customWidth="1"/>
    <col min="14" max="14" width="20.5703125" style="121" customWidth="1"/>
    <col min="15" max="15" width="75.28515625" style="91" customWidth="1"/>
    <col min="16" max="16" width="9.28515625" style="91"/>
    <col min="17" max="17" width="31.5703125" style="121" customWidth="1"/>
    <col min="18" max="18" width="60.7109375" style="91" customWidth="1"/>
    <col min="19" max="19" width="9.28515625" style="91"/>
    <col min="20" max="20" width="31.5703125" style="122" customWidth="1"/>
    <col min="21" max="21" width="60.7109375" style="91" customWidth="1"/>
    <col min="22" max="22" width="9.28515625" style="91"/>
    <col min="23" max="23" width="24.7109375" style="122" customWidth="1"/>
    <col min="24" max="24" width="57.42578125" style="91" customWidth="1"/>
    <col min="25" max="26" width="9.28515625" style="91"/>
    <col min="27" max="27" width="8.7109375" style="91" bestFit="1" customWidth="1"/>
    <col min="28" max="28" width="22.7109375" style="91" bestFit="1" customWidth="1"/>
    <col min="29" max="29" width="75.7109375" style="91" customWidth="1"/>
    <col min="30" max="16384" width="9.28515625" style="91"/>
  </cols>
  <sheetData>
    <row r="1" spans="1:31" s="2" customFormat="1" ht="30.75">
      <c r="A1" s="1" t="e">
        <f ca="1" xml:space="preserve"> RIGHT(CELL("filename", $A$1), LEN(CELL("filename", $A$1)) - SEARCH("]", CELL("filename", $A$1)))</f>
        <v>#VALUE!</v>
      </c>
      <c r="B1" s="1"/>
      <c r="C1" s="1"/>
      <c r="D1" s="1"/>
      <c r="E1" s="1"/>
      <c r="F1" s="1"/>
      <c r="G1" s="1"/>
      <c r="H1" s="1"/>
      <c r="I1" s="1"/>
      <c r="J1" s="1"/>
      <c r="K1" s="1"/>
    </row>
    <row r="2" spans="1:31" ht="18">
      <c r="A2" s="105" t="s">
        <v>491</v>
      </c>
      <c r="B2" s="123"/>
      <c r="C2" s="124"/>
      <c r="D2" s="124"/>
      <c r="E2" s="124"/>
      <c r="T2" s="91"/>
    </row>
    <row r="3" spans="1:31" s="125" customFormat="1" ht="13.15">
      <c r="B3" s="125" t="s">
        <v>345</v>
      </c>
      <c r="G3" s="126" t="s">
        <v>39</v>
      </c>
      <c r="J3" s="125" t="s">
        <v>492</v>
      </c>
      <c r="N3" s="126" t="s">
        <v>493</v>
      </c>
      <c r="Q3" s="126" t="s">
        <v>494</v>
      </c>
      <c r="T3" s="125" t="s">
        <v>495</v>
      </c>
      <c r="W3" s="126" t="s">
        <v>496</v>
      </c>
      <c r="Z3" s="125" t="s">
        <v>497</v>
      </c>
    </row>
    <row r="4" spans="1:31" s="122" customFormat="1" ht="13.15">
      <c r="B4" s="127"/>
      <c r="C4" s="127" t="s">
        <v>34</v>
      </c>
      <c r="D4" s="127" t="s">
        <v>37</v>
      </c>
      <c r="E4" s="127" t="s">
        <v>38</v>
      </c>
      <c r="G4" s="127" t="s">
        <v>351</v>
      </c>
      <c r="H4" s="127" t="s">
        <v>39</v>
      </c>
      <c r="J4" s="127" t="s">
        <v>498</v>
      </c>
      <c r="K4" s="127" t="s">
        <v>499</v>
      </c>
      <c r="L4" s="127" t="s">
        <v>500</v>
      </c>
      <c r="N4" s="141" t="s">
        <v>501</v>
      </c>
      <c r="O4" s="127" t="s">
        <v>353</v>
      </c>
      <c r="Q4" s="141" t="s">
        <v>502</v>
      </c>
      <c r="R4" s="127" t="s">
        <v>353</v>
      </c>
      <c r="T4" s="127" t="s">
        <v>503</v>
      </c>
      <c r="U4" s="127" t="s">
        <v>353</v>
      </c>
      <c r="W4" s="127" t="s">
        <v>504</v>
      </c>
      <c r="X4" s="127" t="s">
        <v>353</v>
      </c>
      <c r="Z4" s="127"/>
      <c r="AA4" s="127" t="s">
        <v>34</v>
      </c>
      <c r="AB4" s="127" t="s">
        <v>37</v>
      </c>
      <c r="AC4" s="127" t="s">
        <v>38</v>
      </c>
      <c r="AE4" s="142" t="s">
        <v>313</v>
      </c>
    </row>
    <row r="5" spans="1:31" ht="13.15">
      <c r="B5" s="113">
        <v>1</v>
      </c>
      <c r="C5" s="113" t="str">
        <f>'Phase 1 - Initial Assessment'!W5</f>
        <v>ANH</v>
      </c>
      <c r="D5" s="113" t="str">
        <f>'Phase 1 - Initial Assessment'!X5</f>
        <v>CWW22.1</v>
      </c>
      <c r="E5" s="128" t="str">
        <f>'Phase 1 - Initial Assessment'!Y5</f>
        <v>Cotton Valley STC - Centrate quality</v>
      </c>
      <c r="G5" s="113" t="str">
        <f>IF(C5="","",'Phase 1 - Initial Assessment'!H5)</f>
        <v>Process emissions</v>
      </c>
      <c r="H5" s="113" t="str">
        <f>IF(E5="","",'Phase 1 - Initial Assessment'!G5)</f>
        <v>Liquor recovery - Installation of Ammonia stripping and 
recovery into liquid Ammonium Sulphate. 
The cost includes the up and downstream pumping of flows to the recovery plant, product storage and loading facilities.</v>
      </c>
      <c r="J5" s="129" t="s">
        <v>505</v>
      </c>
      <c r="K5" s="113" t="s">
        <v>506</v>
      </c>
      <c r="L5" s="113" t="s">
        <v>507</v>
      </c>
      <c r="N5" s="130" t="s">
        <v>508</v>
      </c>
      <c r="O5" s="131" t="s">
        <v>509</v>
      </c>
      <c r="Q5" s="130" t="s">
        <v>510</v>
      </c>
      <c r="R5" s="131" t="s">
        <v>511</v>
      </c>
      <c r="T5" s="103" t="s">
        <v>327</v>
      </c>
      <c r="U5" s="113" t="s">
        <v>512</v>
      </c>
      <c r="W5" s="103" t="s">
        <v>383</v>
      </c>
      <c r="X5" s="113" t="s">
        <v>513</v>
      </c>
      <c r="Z5" s="113">
        <v>1</v>
      </c>
      <c r="AA5" s="113" t="str">
        <f t="shared" ref="AA5:AA36" si="0">IF($W5="Pass",C5,"")</f>
        <v>ANH</v>
      </c>
      <c r="AB5" s="113" t="str">
        <f t="shared" ref="AB5:AB36" si="1">IF($W5="Pass",D5,"")</f>
        <v>CWW22.1</v>
      </c>
      <c r="AC5" s="113" t="str">
        <f t="shared" ref="AC5:AC36" si="2">IF($W5="Pass",E5,"")</f>
        <v>Cotton Valley STC - Centrate quality</v>
      </c>
      <c r="AE5" s="72">
        <v>14.567</v>
      </c>
    </row>
    <row r="6" spans="1:31" ht="13.15">
      <c r="B6" s="113">
        <v>2</v>
      </c>
      <c r="C6" s="103" t="str">
        <f>'Phase 1 - Initial Assessment'!W6</f>
        <v/>
      </c>
      <c r="D6" s="103" t="str">
        <f>'Phase 1 - Initial Assessment'!X6</f>
        <v/>
      </c>
      <c r="E6" s="113" t="str">
        <f>'Phase 1 - Initial Assessment'!Y6</f>
        <v/>
      </c>
      <c r="G6" s="113" t="str">
        <f>IF(C6="","",'Phase 1 - Initial Assessment'!H6)</f>
        <v/>
      </c>
      <c r="H6" s="113" t="str">
        <f>IF(E6="","",'Phase 1 - Initial Assessment'!G6)</f>
        <v/>
      </c>
      <c r="J6" s="113"/>
      <c r="K6" s="113"/>
      <c r="L6" s="113"/>
      <c r="N6" s="130"/>
      <c r="O6" s="113"/>
      <c r="Q6" s="130"/>
      <c r="R6" s="113"/>
      <c r="T6" s="103"/>
      <c r="U6" s="113"/>
      <c r="W6" s="103" t="s">
        <v>419</v>
      </c>
      <c r="X6" s="113"/>
      <c r="Z6" s="113">
        <v>2</v>
      </c>
      <c r="AA6" s="113" t="str">
        <f t="shared" si="0"/>
        <v/>
      </c>
      <c r="AB6" s="113" t="str">
        <f t="shared" si="1"/>
        <v/>
      </c>
      <c r="AC6" s="113" t="str">
        <f t="shared" si="2"/>
        <v/>
      </c>
      <c r="AE6" s="72">
        <v>9.3089999999999993</v>
      </c>
    </row>
    <row r="7" spans="1:31" ht="13.15">
      <c r="B7" s="113">
        <v>3</v>
      </c>
      <c r="C7" s="103" t="str">
        <f>'Phase 1 - Initial Assessment'!W7</f>
        <v/>
      </c>
      <c r="D7" s="103" t="str">
        <f>'Phase 1 - Initial Assessment'!X7</f>
        <v/>
      </c>
      <c r="E7" s="113" t="str">
        <f>'Phase 1 - Initial Assessment'!Y7</f>
        <v/>
      </c>
      <c r="G7" s="113" t="str">
        <f>IF(C7="","",'Phase 1 - Initial Assessment'!H7)</f>
        <v/>
      </c>
      <c r="H7" s="113" t="str">
        <f>IF(E7="","",'Phase 1 - Initial Assessment'!G7)</f>
        <v/>
      </c>
      <c r="J7" s="113"/>
      <c r="K7" s="113"/>
      <c r="L7" s="113"/>
      <c r="N7" s="130"/>
      <c r="O7" s="113"/>
      <c r="Q7" s="130"/>
      <c r="R7" s="113"/>
      <c r="T7" s="103"/>
      <c r="U7" s="113"/>
      <c r="W7" s="103" t="s">
        <v>419</v>
      </c>
      <c r="X7" s="113"/>
      <c r="Z7" s="113">
        <v>3</v>
      </c>
      <c r="AA7" s="113" t="str">
        <f t="shared" si="0"/>
        <v/>
      </c>
      <c r="AB7" s="113" t="str">
        <f t="shared" si="1"/>
        <v/>
      </c>
      <c r="AC7" s="113" t="str">
        <f t="shared" si="2"/>
        <v/>
      </c>
      <c r="AE7" s="72">
        <v>7.0229999999999997</v>
      </c>
    </row>
    <row r="8" spans="1:31" ht="13.15">
      <c r="B8" s="113">
        <v>4</v>
      </c>
      <c r="C8" s="103" t="str">
        <f>'Phase 1 - Initial Assessment'!W8</f>
        <v/>
      </c>
      <c r="D8" s="103" t="str">
        <f>'Phase 1 - Initial Assessment'!X8</f>
        <v/>
      </c>
      <c r="E8" s="113" t="str">
        <f>'Phase 1 - Initial Assessment'!Y8</f>
        <v/>
      </c>
      <c r="G8" s="113" t="str">
        <f>IF(C8="","",'Phase 1 - Initial Assessment'!H8)</f>
        <v/>
      </c>
      <c r="H8" s="113" t="str">
        <f>IF(E8="","",'Phase 1 - Initial Assessment'!G8)</f>
        <v/>
      </c>
      <c r="J8" s="129" t="s">
        <v>505</v>
      </c>
      <c r="K8" s="113" t="s">
        <v>514</v>
      </c>
      <c r="L8" s="132" t="s">
        <v>515</v>
      </c>
      <c r="M8" s="133"/>
      <c r="N8" s="132" t="s">
        <v>516</v>
      </c>
      <c r="O8" s="132" t="s">
        <v>517</v>
      </c>
      <c r="P8" s="133"/>
      <c r="Q8" s="132" t="s">
        <v>518</v>
      </c>
      <c r="R8" s="132" t="s">
        <v>519</v>
      </c>
      <c r="T8" s="103" t="s">
        <v>325</v>
      </c>
      <c r="U8" s="113" t="s">
        <v>520</v>
      </c>
      <c r="W8" s="103" t="s">
        <v>419</v>
      </c>
      <c r="X8" s="113" t="s">
        <v>521</v>
      </c>
      <c r="Z8" s="113">
        <v>4</v>
      </c>
      <c r="AA8" s="113" t="str">
        <f t="shared" si="0"/>
        <v/>
      </c>
      <c r="AB8" s="113" t="str">
        <f t="shared" si="1"/>
        <v/>
      </c>
      <c r="AC8" s="113" t="str">
        <f t="shared" si="2"/>
        <v/>
      </c>
      <c r="AE8" s="72">
        <v>5.069</v>
      </c>
    </row>
    <row r="9" spans="1:31" ht="13.15">
      <c r="B9" s="113">
        <v>5</v>
      </c>
      <c r="C9" s="103" t="str">
        <f>'Phase 1 - Initial Assessment'!W9</f>
        <v/>
      </c>
      <c r="D9" s="103" t="str">
        <f>'Phase 1 - Initial Assessment'!X9</f>
        <v/>
      </c>
      <c r="E9" s="113" t="str">
        <f>'Phase 1 - Initial Assessment'!Y9</f>
        <v/>
      </c>
      <c r="G9" s="113" t="str">
        <f>IF(C9="","",'Phase 1 - Initial Assessment'!H9)</f>
        <v/>
      </c>
      <c r="H9" s="113" t="str">
        <f>IF(E9="","",'Phase 1 - Initial Assessment'!G9)</f>
        <v/>
      </c>
      <c r="J9" s="113"/>
      <c r="K9" s="113"/>
      <c r="L9" s="113"/>
      <c r="N9" s="130"/>
      <c r="O9" s="113"/>
      <c r="Q9" s="130"/>
      <c r="R9" s="113"/>
      <c r="T9" s="103"/>
      <c r="U9" s="113"/>
      <c r="W9" s="103" t="s">
        <v>419</v>
      </c>
      <c r="X9" s="113"/>
      <c r="Z9" s="113">
        <v>5</v>
      </c>
      <c r="AA9" s="113" t="str">
        <f t="shared" si="0"/>
        <v/>
      </c>
      <c r="AB9" s="113" t="str">
        <f t="shared" si="1"/>
        <v/>
      </c>
      <c r="AC9" s="113" t="str">
        <f t="shared" si="2"/>
        <v/>
      </c>
      <c r="AE9" s="72">
        <v>10.869</v>
      </c>
    </row>
    <row r="10" spans="1:31" ht="13.15">
      <c r="B10" s="113">
        <v>6</v>
      </c>
      <c r="C10" s="103" t="str">
        <f>'Phase 1 - Initial Assessment'!W10</f>
        <v/>
      </c>
      <c r="D10" s="103" t="str">
        <f>'Phase 1 - Initial Assessment'!X10</f>
        <v/>
      </c>
      <c r="E10" s="113" t="str">
        <f>'Phase 1 - Initial Assessment'!Y10</f>
        <v/>
      </c>
      <c r="G10" s="113" t="str">
        <f>IF(C10="","",'Phase 1 - Initial Assessment'!H10)</f>
        <v/>
      </c>
      <c r="H10" s="113" t="str">
        <f>IF(E10="","",'Phase 1 - Initial Assessment'!G10)</f>
        <v/>
      </c>
      <c r="J10" s="129" t="s">
        <v>505</v>
      </c>
      <c r="K10" s="113" t="s">
        <v>514</v>
      </c>
      <c r="L10" s="133" t="s">
        <v>522</v>
      </c>
      <c r="M10" s="133"/>
      <c r="N10" s="132" t="s">
        <v>516</v>
      </c>
      <c r="O10" s="132" t="s">
        <v>523</v>
      </c>
      <c r="P10" s="133"/>
      <c r="Q10" s="132" t="s">
        <v>524</v>
      </c>
      <c r="R10" s="132" t="s">
        <v>525</v>
      </c>
      <c r="T10" s="103" t="s">
        <v>325</v>
      </c>
      <c r="U10" s="113" t="s">
        <v>526</v>
      </c>
      <c r="W10" s="103" t="s">
        <v>419</v>
      </c>
      <c r="X10" s="113" t="s">
        <v>527</v>
      </c>
      <c r="Z10" s="113">
        <v>6</v>
      </c>
      <c r="AA10" s="113" t="str">
        <f t="shared" si="0"/>
        <v/>
      </c>
      <c r="AB10" s="113" t="str">
        <f t="shared" si="1"/>
        <v/>
      </c>
      <c r="AC10" s="113" t="str">
        <f t="shared" si="2"/>
        <v/>
      </c>
      <c r="AE10" s="72">
        <v>2.915</v>
      </c>
    </row>
    <row r="11" spans="1:31" ht="13.15">
      <c r="B11" s="113">
        <v>7</v>
      </c>
      <c r="C11" s="103" t="str">
        <f>'Phase 1 - Initial Assessment'!W11</f>
        <v/>
      </c>
      <c r="D11" s="103" t="str">
        <f>'Phase 1 - Initial Assessment'!X11</f>
        <v/>
      </c>
      <c r="E11" s="113" t="str">
        <f>'Phase 1 - Initial Assessment'!Y11</f>
        <v/>
      </c>
      <c r="G11" s="113" t="str">
        <f>IF(C11="","",'Phase 1 - Initial Assessment'!H11)</f>
        <v/>
      </c>
      <c r="H11" s="113" t="str">
        <f>IF(E11="","",'Phase 1 - Initial Assessment'!G11)</f>
        <v/>
      </c>
      <c r="J11" s="129" t="s">
        <v>505</v>
      </c>
      <c r="K11" s="113" t="s">
        <v>514</v>
      </c>
      <c r="L11" s="132" t="s">
        <v>528</v>
      </c>
      <c r="M11" s="133"/>
      <c r="N11" s="132" t="s">
        <v>516</v>
      </c>
      <c r="O11" s="132" t="s">
        <v>529</v>
      </c>
      <c r="P11" s="133"/>
      <c r="Q11" s="132" t="s">
        <v>518</v>
      </c>
      <c r="R11" s="132" t="s">
        <v>519</v>
      </c>
      <c r="T11" s="103" t="s">
        <v>325</v>
      </c>
      <c r="U11" s="113" t="s">
        <v>526</v>
      </c>
      <c r="W11" s="103" t="s">
        <v>419</v>
      </c>
      <c r="X11" s="113" t="s">
        <v>527</v>
      </c>
      <c r="Z11" s="113">
        <v>7</v>
      </c>
      <c r="AA11" s="113" t="str">
        <f t="shared" si="0"/>
        <v/>
      </c>
      <c r="AB11" s="113" t="str">
        <f t="shared" si="1"/>
        <v/>
      </c>
      <c r="AC11" s="113" t="str">
        <f t="shared" si="2"/>
        <v/>
      </c>
      <c r="AE11" s="72">
        <v>2.0779999999999998</v>
      </c>
    </row>
    <row r="12" spans="1:31" ht="13.15">
      <c r="B12" s="113">
        <v>8</v>
      </c>
      <c r="C12" s="103" t="str">
        <f>'Phase 1 - Initial Assessment'!W12</f>
        <v/>
      </c>
      <c r="D12" s="103" t="str">
        <f>'Phase 1 - Initial Assessment'!X12</f>
        <v/>
      </c>
      <c r="E12" s="113" t="str">
        <f>'Phase 1 - Initial Assessment'!Y12</f>
        <v/>
      </c>
      <c r="G12" s="113" t="str">
        <f>IF(C12="","",'Phase 1 - Initial Assessment'!H12)</f>
        <v/>
      </c>
      <c r="H12" s="113" t="str">
        <f>IF(E12="","",'Phase 1 - Initial Assessment'!G12)</f>
        <v/>
      </c>
      <c r="J12" s="129" t="s">
        <v>505</v>
      </c>
      <c r="K12" s="113" t="s">
        <v>514</v>
      </c>
      <c r="L12" s="132" t="s">
        <v>530</v>
      </c>
      <c r="M12" s="133"/>
      <c r="N12" s="132" t="s">
        <v>516</v>
      </c>
      <c r="O12" s="132" t="s">
        <v>531</v>
      </c>
      <c r="P12" s="133"/>
      <c r="Q12" s="132" t="s">
        <v>518</v>
      </c>
      <c r="R12" s="132" t="s">
        <v>519</v>
      </c>
      <c r="T12" s="103" t="s">
        <v>325</v>
      </c>
      <c r="U12" s="113" t="s">
        <v>526</v>
      </c>
      <c r="W12" s="103" t="s">
        <v>419</v>
      </c>
      <c r="X12" s="113" t="s">
        <v>527</v>
      </c>
      <c r="Z12" s="113">
        <v>8</v>
      </c>
      <c r="AA12" s="113" t="str">
        <f t="shared" si="0"/>
        <v/>
      </c>
      <c r="AB12" s="113" t="str">
        <f t="shared" si="1"/>
        <v/>
      </c>
      <c r="AC12" s="113" t="str">
        <f t="shared" si="2"/>
        <v/>
      </c>
      <c r="AE12" s="72">
        <v>3.88</v>
      </c>
    </row>
    <row r="13" spans="1:31" ht="13.15">
      <c r="B13" s="113">
        <v>9</v>
      </c>
      <c r="C13" s="103" t="str">
        <f>'Phase 1 - Initial Assessment'!W13</f>
        <v/>
      </c>
      <c r="D13" s="103" t="str">
        <f>'Phase 1 - Initial Assessment'!X13</f>
        <v/>
      </c>
      <c r="E13" s="113" t="str">
        <f>'Phase 1 - Initial Assessment'!Y13</f>
        <v/>
      </c>
      <c r="G13" s="113" t="str">
        <f>IF(C13="","",'Phase 1 - Initial Assessment'!H13)</f>
        <v/>
      </c>
      <c r="H13" s="113" t="str">
        <f>IF(E13="","",'Phase 1 - Initial Assessment'!G13)</f>
        <v/>
      </c>
      <c r="J13" s="129" t="s">
        <v>505</v>
      </c>
      <c r="K13" s="113" t="s">
        <v>514</v>
      </c>
      <c r="L13" s="132" t="s">
        <v>532</v>
      </c>
      <c r="M13" s="133"/>
      <c r="N13" s="132" t="s">
        <v>533</v>
      </c>
      <c r="O13" s="132" t="s">
        <v>531</v>
      </c>
      <c r="P13" s="133"/>
      <c r="Q13" s="132" t="s">
        <v>518</v>
      </c>
      <c r="R13" s="132" t="s">
        <v>519</v>
      </c>
      <c r="T13" s="103" t="s">
        <v>325</v>
      </c>
      <c r="U13" s="113" t="s">
        <v>526</v>
      </c>
      <c r="W13" s="103" t="s">
        <v>419</v>
      </c>
      <c r="X13" s="113" t="s">
        <v>527</v>
      </c>
      <c r="Z13" s="113">
        <v>9</v>
      </c>
      <c r="AA13" s="113" t="str">
        <f t="shared" si="0"/>
        <v/>
      </c>
      <c r="AB13" s="113" t="str">
        <f t="shared" si="1"/>
        <v/>
      </c>
      <c r="AC13" s="113" t="str">
        <f t="shared" si="2"/>
        <v/>
      </c>
      <c r="AE13" s="72">
        <v>3.8130000000000002</v>
      </c>
    </row>
    <row r="14" spans="1:31" ht="13.15">
      <c r="B14" s="113">
        <v>10</v>
      </c>
      <c r="C14" s="103" t="str">
        <f>'Phase 1 - Initial Assessment'!W14</f>
        <v/>
      </c>
      <c r="D14" s="103" t="str">
        <f>'Phase 1 - Initial Assessment'!X14</f>
        <v/>
      </c>
      <c r="E14" s="113" t="str">
        <f>'Phase 1 - Initial Assessment'!Y14</f>
        <v/>
      </c>
      <c r="G14" s="113" t="str">
        <f>IF(C14="","",'Phase 1 - Initial Assessment'!H14)</f>
        <v/>
      </c>
      <c r="H14" s="113" t="str">
        <f>IF(E14="","",'Phase 1 - Initial Assessment'!G14)</f>
        <v/>
      </c>
      <c r="J14" s="129" t="s">
        <v>505</v>
      </c>
      <c r="K14" s="113" t="s">
        <v>514</v>
      </c>
      <c r="L14" s="132" t="s">
        <v>534</v>
      </c>
      <c r="M14" s="133"/>
      <c r="N14" s="132" t="s">
        <v>533</v>
      </c>
      <c r="O14" s="132" t="s">
        <v>531</v>
      </c>
      <c r="P14" s="133"/>
      <c r="Q14" s="132" t="s">
        <v>518</v>
      </c>
      <c r="R14" s="132" t="s">
        <v>519</v>
      </c>
      <c r="T14" s="103" t="s">
        <v>325</v>
      </c>
      <c r="U14" s="113" t="s">
        <v>526</v>
      </c>
      <c r="W14" s="103" t="s">
        <v>419</v>
      </c>
      <c r="X14" s="113" t="s">
        <v>527</v>
      </c>
      <c r="Z14" s="113">
        <v>10</v>
      </c>
      <c r="AA14" s="113" t="str">
        <f t="shared" si="0"/>
        <v/>
      </c>
      <c r="AB14" s="113" t="str">
        <f t="shared" si="1"/>
        <v/>
      </c>
      <c r="AC14" s="113" t="str">
        <f t="shared" si="2"/>
        <v/>
      </c>
      <c r="AE14" s="72">
        <v>3.5230000000000001</v>
      </c>
    </row>
    <row r="15" spans="1:31" ht="13.15">
      <c r="B15" s="113">
        <v>11</v>
      </c>
      <c r="C15" s="103" t="str">
        <f>'Phase 1 - Initial Assessment'!W15</f>
        <v/>
      </c>
      <c r="D15" s="103" t="str">
        <f>'Phase 1 - Initial Assessment'!X15</f>
        <v/>
      </c>
      <c r="E15" s="113" t="str">
        <f>'Phase 1 - Initial Assessment'!Y15</f>
        <v/>
      </c>
      <c r="G15" s="113" t="str">
        <f>IF(C15="","",'Phase 1 - Initial Assessment'!H15)</f>
        <v/>
      </c>
      <c r="H15" s="113" t="str">
        <f>IF(E15="","",'Phase 1 - Initial Assessment'!G15)</f>
        <v/>
      </c>
      <c r="J15" s="129" t="s">
        <v>505</v>
      </c>
      <c r="K15" s="113" t="s">
        <v>514</v>
      </c>
      <c r="L15" s="132" t="s">
        <v>534</v>
      </c>
      <c r="M15" s="133"/>
      <c r="N15" s="132" t="s">
        <v>533</v>
      </c>
      <c r="O15" s="132" t="s">
        <v>531</v>
      </c>
      <c r="P15" s="133"/>
      <c r="Q15" s="132" t="s">
        <v>518</v>
      </c>
      <c r="R15" s="132" t="s">
        <v>519</v>
      </c>
      <c r="T15" s="103" t="s">
        <v>325</v>
      </c>
      <c r="U15" s="113" t="s">
        <v>526</v>
      </c>
      <c r="W15" s="103" t="s">
        <v>419</v>
      </c>
      <c r="X15" s="113" t="s">
        <v>527</v>
      </c>
      <c r="Z15" s="113">
        <v>11</v>
      </c>
      <c r="AA15" s="113" t="str">
        <f t="shared" si="0"/>
        <v/>
      </c>
      <c r="AB15" s="113" t="str">
        <f t="shared" si="1"/>
        <v/>
      </c>
      <c r="AC15" s="113" t="str">
        <f t="shared" si="2"/>
        <v/>
      </c>
      <c r="AE15" s="72">
        <v>4.0469999999999997</v>
      </c>
    </row>
    <row r="16" spans="1:31" ht="13.15">
      <c r="B16" s="113">
        <v>12</v>
      </c>
      <c r="C16" s="103" t="str">
        <f>'Phase 1 - Initial Assessment'!W16</f>
        <v/>
      </c>
      <c r="D16" s="103" t="str">
        <f>'Phase 1 - Initial Assessment'!X16</f>
        <v/>
      </c>
      <c r="E16" s="113" t="str">
        <f>'Phase 1 - Initial Assessment'!Y16</f>
        <v/>
      </c>
      <c r="G16" s="113" t="str">
        <f>IF(C16="","",'Phase 1 - Initial Assessment'!H16)</f>
        <v/>
      </c>
      <c r="H16" s="113" t="str">
        <f>IF(E16="","",'Phase 1 - Initial Assessment'!G16)</f>
        <v/>
      </c>
      <c r="J16" s="129" t="s">
        <v>505</v>
      </c>
      <c r="K16" s="113" t="s">
        <v>514</v>
      </c>
      <c r="L16" s="132" t="s">
        <v>534</v>
      </c>
      <c r="M16" s="133"/>
      <c r="N16" s="132" t="s">
        <v>533</v>
      </c>
      <c r="O16" s="132" t="s">
        <v>531</v>
      </c>
      <c r="P16" s="133"/>
      <c r="Q16" s="132" t="s">
        <v>518</v>
      </c>
      <c r="R16" s="132" t="s">
        <v>519</v>
      </c>
      <c r="T16" s="103" t="s">
        <v>325</v>
      </c>
      <c r="U16" s="113" t="s">
        <v>526</v>
      </c>
      <c r="W16" s="103" t="s">
        <v>419</v>
      </c>
      <c r="X16" s="113" t="s">
        <v>527</v>
      </c>
      <c r="Z16" s="113">
        <v>12</v>
      </c>
      <c r="AA16" s="113" t="str">
        <f t="shared" si="0"/>
        <v/>
      </c>
      <c r="AB16" s="113" t="str">
        <f t="shared" si="1"/>
        <v/>
      </c>
      <c r="AC16" s="113" t="str">
        <f t="shared" si="2"/>
        <v/>
      </c>
      <c r="AE16" s="72">
        <v>3.8809999999999998</v>
      </c>
    </row>
    <row r="17" spans="2:31" ht="13.15">
      <c r="B17" s="113">
        <v>13</v>
      </c>
      <c r="C17" s="103" t="str">
        <f>'Phase 1 - Initial Assessment'!W17</f>
        <v/>
      </c>
      <c r="D17" s="103" t="str">
        <f>'Phase 1 - Initial Assessment'!X17</f>
        <v/>
      </c>
      <c r="E17" s="113" t="str">
        <f>'Phase 1 - Initial Assessment'!Y17</f>
        <v/>
      </c>
      <c r="G17" s="113" t="str">
        <f>IF(C17="","",'Phase 1 - Initial Assessment'!H17)</f>
        <v/>
      </c>
      <c r="H17" s="113" t="str">
        <f>IF(E17="","",'Phase 1 - Initial Assessment'!G17)</f>
        <v/>
      </c>
      <c r="J17" s="134" t="s">
        <v>505</v>
      </c>
      <c r="K17" s="113" t="s">
        <v>514</v>
      </c>
      <c r="L17" s="132" t="s">
        <v>535</v>
      </c>
      <c r="M17" s="133"/>
      <c r="N17" s="132" t="s">
        <v>536</v>
      </c>
      <c r="O17" s="132" t="s">
        <v>537</v>
      </c>
      <c r="P17" s="133"/>
      <c r="Q17" s="132" t="s">
        <v>538</v>
      </c>
      <c r="R17" s="132" t="s">
        <v>539</v>
      </c>
      <c r="T17" s="103" t="s">
        <v>325</v>
      </c>
      <c r="U17" s="113" t="s">
        <v>526</v>
      </c>
      <c r="W17" s="103" t="s">
        <v>419</v>
      </c>
      <c r="X17" s="113" t="s">
        <v>527</v>
      </c>
      <c r="Z17" s="113">
        <v>13</v>
      </c>
      <c r="AA17" s="113" t="str">
        <f t="shared" si="0"/>
        <v/>
      </c>
      <c r="AB17" s="113" t="str">
        <f t="shared" si="1"/>
        <v/>
      </c>
      <c r="AC17" s="113" t="str">
        <f t="shared" si="2"/>
        <v/>
      </c>
      <c r="AE17" s="72">
        <v>0.154</v>
      </c>
    </row>
    <row r="18" spans="2:31" ht="13.15">
      <c r="B18" s="113">
        <v>14</v>
      </c>
      <c r="C18" s="103" t="str">
        <f>'Phase 1 - Initial Assessment'!W18</f>
        <v>ANH</v>
      </c>
      <c r="D18" s="103" t="str">
        <f>'Phase 1 - Initial Assessment'!X18</f>
        <v>CWW22.14</v>
      </c>
      <c r="E18" s="128" t="str">
        <f>'Phase 1 - Initial Assessment'!Y18</f>
        <v>Basildon STC Fugitive emissions N2O</v>
      </c>
      <c r="G18" s="113" t="str">
        <f>IF(C18="","",'Phase 1 - Initial Assessment'!H18)</f>
        <v>Process emissions</v>
      </c>
      <c r="H18" s="113" t="str">
        <f>IF(E18="","",'Phase 1 - Initial Assessment'!G18)</f>
        <v xml:space="preserve">Contain and treat - Covering and odour control of the anoxic and 
aeration tanks on the Amtreat plant. </v>
      </c>
      <c r="J18" s="129" t="s">
        <v>505</v>
      </c>
      <c r="K18" s="113" t="s">
        <v>514</v>
      </c>
      <c r="L18" s="72" t="s">
        <v>540</v>
      </c>
      <c r="N18" s="130" t="s">
        <v>536</v>
      </c>
      <c r="O18" s="113" t="s">
        <v>541</v>
      </c>
      <c r="Q18" s="130" t="s">
        <v>542</v>
      </c>
      <c r="R18" s="113" t="s">
        <v>543</v>
      </c>
      <c r="T18" s="103" t="s">
        <v>327</v>
      </c>
      <c r="U18" s="113" t="s">
        <v>544</v>
      </c>
      <c r="W18" s="103" t="s">
        <v>383</v>
      </c>
      <c r="X18" s="113" t="s">
        <v>545</v>
      </c>
      <c r="Z18" s="113">
        <v>14</v>
      </c>
      <c r="AA18" s="113" t="str">
        <f t="shared" si="0"/>
        <v>ANH</v>
      </c>
      <c r="AB18" s="113" t="str">
        <f t="shared" si="1"/>
        <v>CWW22.14</v>
      </c>
      <c r="AC18" s="113" t="str">
        <f t="shared" si="2"/>
        <v>Basildon STC Fugitive emissions N2O</v>
      </c>
      <c r="AE18" s="72">
        <v>1.5620000000000001</v>
      </c>
    </row>
    <row r="19" spans="2:31" ht="13.15">
      <c r="B19" s="113">
        <v>15</v>
      </c>
      <c r="C19" s="103" t="str">
        <f>'Phase 1 - Initial Assessment'!W19</f>
        <v>ANH</v>
      </c>
      <c r="D19" s="103" t="str">
        <f>'Phase 1 - Initial Assessment'!X19</f>
        <v>CWW22.15</v>
      </c>
      <c r="E19" s="128" t="str">
        <f>'Phase 1 - Initial Assessment'!Y19</f>
        <v>Colchester STC Fugitive emissions N2O</v>
      </c>
      <c r="G19" s="113" t="str">
        <f>IF(C19="","",'Phase 1 - Initial Assessment'!H19)</f>
        <v>Process emissions</v>
      </c>
      <c r="H19" s="113" t="str">
        <f>IF(E19="","",'Phase 1 - Initial Assessment'!G19)</f>
        <v xml:space="preserve">Contain and treat - Covering and odour control of the anoxic and 
aeration tanks on the Amtreat plant. </v>
      </c>
      <c r="J19" s="129" t="s">
        <v>505</v>
      </c>
      <c r="K19" s="113" t="s">
        <v>514</v>
      </c>
      <c r="L19" s="72" t="s">
        <v>540</v>
      </c>
      <c r="N19" s="130" t="s">
        <v>536</v>
      </c>
      <c r="O19" s="113" t="s">
        <v>546</v>
      </c>
      <c r="Q19" s="130" t="s">
        <v>542</v>
      </c>
      <c r="R19" s="113" t="s">
        <v>543</v>
      </c>
      <c r="T19" s="103" t="s">
        <v>327</v>
      </c>
      <c r="U19" s="113" t="s">
        <v>544</v>
      </c>
      <c r="W19" s="103" t="s">
        <v>383</v>
      </c>
      <c r="X19" s="113" t="s">
        <v>545</v>
      </c>
      <c r="Z19" s="113">
        <v>15</v>
      </c>
      <c r="AA19" s="113" t="str">
        <f t="shared" si="0"/>
        <v>ANH</v>
      </c>
      <c r="AB19" s="113" t="str">
        <f t="shared" si="1"/>
        <v>CWW22.15</v>
      </c>
      <c r="AC19" s="113" t="str">
        <f t="shared" si="2"/>
        <v>Colchester STC Fugitive emissions N2O</v>
      </c>
      <c r="AE19" s="72">
        <v>1.5</v>
      </c>
    </row>
    <row r="20" spans="2:31" ht="13.15">
      <c r="B20" s="113">
        <v>16</v>
      </c>
      <c r="C20" s="103" t="str">
        <f>'Phase 1 - Initial Assessment'!W20</f>
        <v>ANH</v>
      </c>
      <c r="D20" s="103" t="str">
        <f>'Phase 1 - Initial Assessment'!X20</f>
        <v>CWW22.16</v>
      </c>
      <c r="E20" s="128" t="str">
        <f>'Phase 1 - Initial Assessment'!Y20</f>
        <v>Cliff Quay STC Fugitive emissions N2O</v>
      </c>
      <c r="G20" s="113" t="str">
        <f>IF(C20="","",'Phase 1 - Initial Assessment'!H20)</f>
        <v>Process emissions</v>
      </c>
      <c r="H20" s="113" t="str">
        <f>IF(E20="","",'Phase 1 - Initial Assessment'!G20)</f>
        <v xml:space="preserve">Contain and treat - Covering and odour control of the anoxic and 
aeration tanks on the Amtreat plant. </v>
      </c>
      <c r="J20" s="129" t="s">
        <v>505</v>
      </c>
      <c r="K20" s="113" t="s">
        <v>514</v>
      </c>
      <c r="L20" s="72" t="s">
        <v>540</v>
      </c>
      <c r="N20" s="130" t="s">
        <v>536</v>
      </c>
      <c r="O20" s="113" t="s">
        <v>546</v>
      </c>
      <c r="Q20" s="130" t="s">
        <v>542</v>
      </c>
      <c r="R20" s="113" t="s">
        <v>543</v>
      </c>
      <c r="T20" s="103" t="s">
        <v>327</v>
      </c>
      <c r="U20" s="113" t="s">
        <v>544</v>
      </c>
      <c r="W20" s="103" t="s">
        <v>383</v>
      </c>
      <c r="X20" s="113" t="s">
        <v>545</v>
      </c>
      <c r="Z20" s="113">
        <v>16</v>
      </c>
      <c r="AA20" s="113" t="str">
        <f t="shared" si="0"/>
        <v>ANH</v>
      </c>
      <c r="AB20" s="113" t="str">
        <f t="shared" si="1"/>
        <v>CWW22.16</v>
      </c>
      <c r="AC20" s="113" t="str">
        <f t="shared" si="2"/>
        <v>Cliff Quay STC Fugitive emissions N2O</v>
      </c>
      <c r="AE20" s="72">
        <v>1.6060000000000001</v>
      </c>
    </row>
    <row r="21" spans="2:31" ht="13.15">
      <c r="B21" s="113">
        <v>17</v>
      </c>
      <c r="C21" s="103" t="str">
        <f>'Phase 1 - Initial Assessment'!W21</f>
        <v>ANH</v>
      </c>
      <c r="D21" s="103" t="str">
        <f>'Phase 1 - Initial Assessment'!X21</f>
        <v>CWW22.17</v>
      </c>
      <c r="E21" s="113" t="str">
        <f>'Phase 1 - Initial Assessment'!Y21</f>
        <v>Whitlingham STC Fugitive Emissions N2O</v>
      </c>
      <c r="G21" s="113" t="str">
        <f>IF(C21="","",'Phase 1 - Initial Assessment'!H21)</f>
        <v>Process emissions</v>
      </c>
      <c r="H21" s="113" t="str">
        <f>IF(E21="","",'Phase 1 - Initial Assessment'!G21)</f>
        <v>Contain and treat - connection of liquor treatment plant to new odour control plant</v>
      </c>
      <c r="J21" s="129" t="s">
        <v>505</v>
      </c>
      <c r="K21" s="113" t="s">
        <v>514</v>
      </c>
      <c r="L21" s="72" t="s">
        <v>547</v>
      </c>
      <c r="N21" s="132" t="s">
        <v>548</v>
      </c>
      <c r="O21" s="113" t="s">
        <v>549</v>
      </c>
      <c r="Q21" s="130" t="s">
        <v>542</v>
      </c>
      <c r="R21" s="113" t="s">
        <v>550</v>
      </c>
      <c r="T21" s="103" t="s">
        <v>325</v>
      </c>
      <c r="U21" s="113" t="s">
        <v>551</v>
      </c>
      <c r="W21" s="103" t="s">
        <v>419</v>
      </c>
      <c r="X21" s="113" t="s">
        <v>552</v>
      </c>
      <c r="Z21" s="113">
        <v>17</v>
      </c>
      <c r="AA21" s="113" t="str">
        <f t="shared" si="0"/>
        <v/>
      </c>
      <c r="AB21" s="113" t="str">
        <f t="shared" si="1"/>
        <v/>
      </c>
      <c r="AC21" s="113" t="str">
        <f t="shared" si="2"/>
        <v/>
      </c>
      <c r="AE21" s="72">
        <v>0.70399999999999996</v>
      </c>
    </row>
    <row r="22" spans="2:31" ht="39.4">
      <c r="B22" s="113">
        <v>18</v>
      </c>
      <c r="C22" s="103" t="str">
        <f>'Phase 1 - Initial Assessment'!W22</f>
        <v>ANH</v>
      </c>
      <c r="D22" s="103" t="str">
        <f>'Phase 1 - Initial Assessment'!X22</f>
        <v>CWW22.18</v>
      </c>
      <c r="E22" s="156" t="str">
        <f>'Phase 1 - Initial Assessment'!Y22</f>
        <v>Cotton Valley WRC Fugitive emissions N2O</v>
      </c>
      <c r="G22" s="113" t="str">
        <f>IF(C22="","",'Phase 1 - Initial Assessment'!H22)</f>
        <v>Process emissions</v>
      </c>
      <c r="H22" s="113" t="str">
        <f>IF(E22="","",'Phase 1 - Initial Assessment'!G22)</f>
        <v xml:space="preserve">Process modification to extend the anoxic zones to increase biodegradation and reduce N2O; and Real Time Control which includes the 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including adjustable nozzle upgrades for aeration blowers. </v>
      </c>
      <c r="J22" s="113" t="s">
        <v>553</v>
      </c>
      <c r="K22" s="113"/>
      <c r="L22" s="130"/>
      <c r="N22" s="130" t="s">
        <v>554</v>
      </c>
      <c r="O22" s="155" t="s">
        <v>555</v>
      </c>
      <c r="Q22" s="130" t="s">
        <v>556</v>
      </c>
      <c r="R22" s="113" t="s">
        <v>557</v>
      </c>
      <c r="T22" s="103" t="s">
        <v>327</v>
      </c>
      <c r="U22" s="113" t="s">
        <v>558</v>
      </c>
      <c r="W22" s="103" t="s">
        <v>383</v>
      </c>
      <c r="X22" s="113" t="s">
        <v>559</v>
      </c>
      <c r="Z22" s="113">
        <v>18</v>
      </c>
      <c r="AA22" s="113" t="str">
        <f t="shared" si="0"/>
        <v>ANH</v>
      </c>
      <c r="AB22" s="113" t="str">
        <f t="shared" si="1"/>
        <v>CWW22.18</v>
      </c>
      <c r="AC22" s="113" t="str">
        <f t="shared" si="2"/>
        <v>Cotton Valley WRC Fugitive emissions N2O</v>
      </c>
      <c r="AE22" s="72">
        <v>5.8710000000000004</v>
      </c>
    </row>
    <row r="23" spans="2:31" ht="39.4">
      <c r="B23" s="113">
        <v>19</v>
      </c>
      <c r="C23" s="103" t="str">
        <f>'Phase 1 - Initial Assessment'!W23</f>
        <v>ANH</v>
      </c>
      <c r="D23" s="103" t="str">
        <f>'Phase 1 - Initial Assessment'!X23</f>
        <v>CWW22.19</v>
      </c>
      <c r="E23" s="156" t="str">
        <f>'Phase 1 - Initial Assessment'!Y23</f>
        <v>Great Billing WRC Fugitive Emissions N2O</v>
      </c>
      <c r="G23" s="113" t="str">
        <f>IF(C23="","",'Phase 1 - Initial Assessment'!H23)</f>
        <v>Process emissions</v>
      </c>
      <c r="H23" s="113" t="str">
        <f>IF(E23="","",'Phase 1 - Initial Assessment'!G23)</f>
        <v xml:space="preserve">Enhanced aeration is a process modification to increase air flow for aerobic biodegradation. Real Time Control includes the 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including adjustable nozzle upgrades for aeration blowers. </v>
      </c>
      <c r="J23" s="113" t="s">
        <v>553</v>
      </c>
      <c r="K23" s="113"/>
      <c r="L23" s="113"/>
      <c r="N23" s="130" t="s">
        <v>554</v>
      </c>
      <c r="O23" s="155" t="s">
        <v>555</v>
      </c>
      <c r="Q23" s="130" t="s">
        <v>556</v>
      </c>
      <c r="R23" s="113" t="s">
        <v>557</v>
      </c>
      <c r="T23" s="103" t="s">
        <v>327</v>
      </c>
      <c r="U23" s="113" t="s">
        <v>558</v>
      </c>
      <c r="W23" s="103" t="s">
        <v>383</v>
      </c>
      <c r="X23" s="113" t="s">
        <v>559</v>
      </c>
      <c r="Z23" s="113">
        <v>19</v>
      </c>
      <c r="AA23" s="113" t="str">
        <f t="shared" si="0"/>
        <v>ANH</v>
      </c>
      <c r="AB23" s="113" t="str">
        <f t="shared" si="1"/>
        <v>CWW22.19</v>
      </c>
      <c r="AC23" s="113" t="str">
        <f t="shared" si="2"/>
        <v>Great Billing WRC Fugitive Emissions N2O</v>
      </c>
      <c r="AE23" s="72">
        <v>10.545999999999999</v>
      </c>
    </row>
    <row r="24" spans="2:31" ht="39.4">
      <c r="B24" s="113">
        <v>20</v>
      </c>
      <c r="C24" s="103" t="str">
        <f>'Phase 1 - Initial Assessment'!W24</f>
        <v>ANH</v>
      </c>
      <c r="D24" s="103" t="str">
        <f>'Phase 1 - Initial Assessment'!X24</f>
        <v>CWW22.20</v>
      </c>
      <c r="E24" s="156" t="str">
        <f>'Phase 1 - Initial Assessment'!Y24</f>
        <v>Basildon WRC Fugitive Emissions N2O</v>
      </c>
      <c r="G24" s="113" t="str">
        <f>IF(C24="","",'Phase 1 - Initial Assessment'!H24)</f>
        <v>Process emissions</v>
      </c>
      <c r="H24" s="113" t="str">
        <f>IF(E24="","",'Phase 1 - Initial Assessment'!G24)</f>
        <v xml:space="preserve">Anoxic extension is a process modification to extend the anoxic zones to increase biodegradation and reduce N2O. Aeration upgrade is a process modification to increase air flow for aerobic biodegradation. Real Time Control includes the 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including adjustable nozzle upgrades for aeration blowers. </v>
      </c>
      <c r="J24" s="113" t="s">
        <v>553</v>
      </c>
      <c r="K24" s="113"/>
      <c r="L24" s="113"/>
      <c r="N24" s="130" t="s">
        <v>554</v>
      </c>
      <c r="O24" s="155" t="s">
        <v>555</v>
      </c>
      <c r="Q24" s="130" t="s">
        <v>556</v>
      </c>
      <c r="R24" s="113" t="s">
        <v>557</v>
      </c>
      <c r="T24" s="103" t="s">
        <v>327</v>
      </c>
      <c r="U24" s="113" t="s">
        <v>558</v>
      </c>
      <c r="W24" s="103" t="s">
        <v>383</v>
      </c>
      <c r="X24" s="113" t="s">
        <v>559</v>
      </c>
      <c r="Z24" s="113">
        <v>20</v>
      </c>
      <c r="AA24" s="113" t="str">
        <f t="shared" si="0"/>
        <v>ANH</v>
      </c>
      <c r="AB24" s="113" t="str">
        <f t="shared" si="1"/>
        <v>CWW22.20</v>
      </c>
      <c r="AC24" s="113" t="str">
        <f t="shared" si="2"/>
        <v>Basildon WRC Fugitive Emissions N2O</v>
      </c>
      <c r="AE24" s="72">
        <v>2.778</v>
      </c>
    </row>
    <row r="25" spans="2:31" ht="52.5">
      <c r="B25" s="113">
        <v>21</v>
      </c>
      <c r="C25" s="103" t="str">
        <f>'Phase 1 - Initial Assessment'!W25</f>
        <v>ANH</v>
      </c>
      <c r="D25" s="103" t="str">
        <f>'Phase 1 - Initial Assessment'!X25</f>
        <v>CWW22.21</v>
      </c>
      <c r="E25" s="156" t="str">
        <f>'Phase 1 - Initial Assessment'!Y25</f>
        <v>Bedford WRC Fugitive Emissions N2O</v>
      </c>
      <c r="G25" s="113" t="str">
        <f>IF(C25="","",'Phase 1 - Initial Assessment'!H25)</f>
        <v>Process emissions</v>
      </c>
      <c r="H25" s="113" t="str">
        <f>IF(E25="","",'Phase 1 - Initial Assessment'!G25)</f>
        <v xml:space="preserve">Diffuser upgrade to modify the aeration supplied to the wastewater load.
Real Time Control includes the 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including adjustable nozzle upgrades for aeration blowers. </v>
      </c>
      <c r="J25" s="113" t="s">
        <v>553</v>
      </c>
      <c r="K25" s="113"/>
      <c r="L25" s="113"/>
      <c r="N25" s="130" t="s">
        <v>560</v>
      </c>
      <c r="O25" s="155" t="s">
        <v>561</v>
      </c>
      <c r="Q25" s="130" t="s">
        <v>556</v>
      </c>
      <c r="R25" s="113" t="s">
        <v>557</v>
      </c>
      <c r="T25" s="103" t="s">
        <v>327</v>
      </c>
      <c r="U25" s="113" t="s">
        <v>558</v>
      </c>
      <c r="W25" s="103" t="s">
        <v>383</v>
      </c>
      <c r="X25" s="113" t="s">
        <v>559</v>
      </c>
      <c r="Z25" s="113">
        <v>21</v>
      </c>
      <c r="AA25" s="113" t="str">
        <f t="shared" si="0"/>
        <v>ANH</v>
      </c>
      <c r="AB25" s="113" t="str">
        <f t="shared" si="1"/>
        <v>CWW22.21</v>
      </c>
      <c r="AC25" s="113" t="str">
        <f t="shared" si="2"/>
        <v>Bedford WRC Fugitive Emissions N2O</v>
      </c>
      <c r="AE25" s="72">
        <v>1.133</v>
      </c>
    </row>
    <row r="26" spans="2:31" ht="13.15">
      <c r="B26" s="113">
        <v>22</v>
      </c>
      <c r="C26" s="103" t="str">
        <f>'Phase 1 - Initial Assessment'!W26</f>
        <v>ANH</v>
      </c>
      <c r="D26" s="103" t="str">
        <f>'Phase 1 - Initial Assessment'!X26</f>
        <v>CWW22.22</v>
      </c>
      <c r="E26" s="156" t="str">
        <f>'Phase 1 - Initial Assessment'!Y26</f>
        <v>Kings Lynn WRC Fugitive Emissions N2O</v>
      </c>
      <c r="G26" s="113" t="str">
        <f>IF(C26="","",'Phase 1 - Initial Assessment'!H26)</f>
        <v>Process emissions</v>
      </c>
      <c r="H26" s="113" t="str">
        <f>IF(E26="","",'Phase 1 - Initial Assessment'!G26)</f>
        <v xml:space="preserve">Real Time Control includes the 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including adjustable nozzle upgrades for aeration blowers. </v>
      </c>
      <c r="J26" s="113" t="s">
        <v>553</v>
      </c>
      <c r="K26" s="113"/>
      <c r="L26" s="113"/>
      <c r="N26" s="130" t="s">
        <v>562</v>
      </c>
      <c r="O26" s="113" t="s">
        <v>563</v>
      </c>
      <c r="Q26" s="130" t="s">
        <v>564</v>
      </c>
      <c r="R26" s="113" t="s">
        <v>565</v>
      </c>
      <c r="T26" s="103" t="s">
        <v>327</v>
      </c>
      <c r="U26" s="113" t="s">
        <v>558</v>
      </c>
      <c r="W26" s="103" t="s">
        <v>383</v>
      </c>
      <c r="X26" s="113" t="s">
        <v>559</v>
      </c>
      <c r="Z26" s="113">
        <v>22</v>
      </c>
      <c r="AA26" s="113" t="str">
        <f t="shared" si="0"/>
        <v>ANH</v>
      </c>
      <c r="AB26" s="113" t="str">
        <f t="shared" si="1"/>
        <v>CWW22.22</v>
      </c>
      <c r="AC26" s="113" t="str">
        <f t="shared" si="2"/>
        <v>Kings Lynn WRC Fugitive Emissions N2O</v>
      </c>
      <c r="AE26" s="72">
        <v>0.95199999999999996</v>
      </c>
    </row>
    <row r="27" spans="2:31" ht="13.15">
      <c r="B27" s="113">
        <v>23</v>
      </c>
      <c r="C27" s="103" t="str">
        <f>'Phase 1 - Initial Assessment'!W27</f>
        <v>ANH</v>
      </c>
      <c r="D27" s="103" t="str">
        <f>'Phase 1 - Initial Assessment'!X27</f>
        <v>CWW22.23</v>
      </c>
      <c r="E27" s="156" t="str">
        <f>'Phase 1 - Initial Assessment'!Y27</f>
        <v>Newton Marsh WRC Fugitive Emissions N2O</v>
      </c>
      <c r="G27" s="113" t="str">
        <f>IF(C27="","",'Phase 1 - Initial Assessment'!H27)</f>
        <v>Process emissions</v>
      </c>
      <c r="H27" s="113" t="str">
        <f>IF(E27="","",'Phase 1 - Initial Assessment'!G27)</f>
        <v xml:space="preserve">Real Time Control includes the 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including adjustable nozzle upgrades for aeration blowers. </v>
      </c>
      <c r="J27" s="113" t="s">
        <v>553</v>
      </c>
      <c r="K27" s="113"/>
      <c r="L27" s="113"/>
      <c r="N27" s="130" t="s">
        <v>562</v>
      </c>
      <c r="O27" s="113" t="s">
        <v>563</v>
      </c>
      <c r="Q27" s="130" t="s">
        <v>564</v>
      </c>
      <c r="R27" s="113" t="s">
        <v>565</v>
      </c>
      <c r="T27" s="103" t="s">
        <v>327</v>
      </c>
      <c r="U27" s="113" t="s">
        <v>558</v>
      </c>
      <c r="W27" s="103" t="s">
        <v>383</v>
      </c>
      <c r="X27" s="113" t="s">
        <v>559</v>
      </c>
      <c r="Z27" s="113">
        <v>23</v>
      </c>
      <c r="AA27" s="113" t="str">
        <f t="shared" si="0"/>
        <v>ANH</v>
      </c>
      <c r="AB27" s="113" t="str">
        <f t="shared" si="1"/>
        <v>CWW22.23</v>
      </c>
      <c r="AC27" s="113" t="str">
        <f t="shared" si="2"/>
        <v>Newton Marsh WRC Fugitive Emissions N2O</v>
      </c>
      <c r="AE27" s="72">
        <v>0.44700000000000001</v>
      </c>
    </row>
    <row r="28" spans="2:31" ht="52.5">
      <c r="B28" s="113">
        <v>24</v>
      </c>
      <c r="C28" s="103" t="str">
        <f>'Phase 1 - Initial Assessment'!W28</f>
        <v>ANH</v>
      </c>
      <c r="D28" s="103" t="str">
        <f>'Phase 1 - Initial Assessment'!X28</f>
        <v>CWW22.24</v>
      </c>
      <c r="E28" s="156" t="str">
        <f>'Phase 1 - Initial Assessment'!Y28</f>
        <v>Broadholme WRC Fugitive Emissions N2O</v>
      </c>
      <c r="G28" s="113" t="str">
        <f>IF(C28="","",'Phase 1 - Initial Assessment'!H28)</f>
        <v>Process emissions</v>
      </c>
      <c r="H28" s="113" t="str">
        <f>IF(E28="","",'Phase 1 - Initial Assessment'!G28)</f>
        <v xml:space="preserve">Diffuser upgrade to modify the aeration supplied to the wastewater load in the Activated Sludge Process.
Real Time Control includes the 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including adjustable nozzle upgrades for aeration blowers. </v>
      </c>
      <c r="J28" s="129" t="s">
        <v>566</v>
      </c>
      <c r="K28" s="113" t="s">
        <v>567</v>
      </c>
      <c r="L28" s="113"/>
      <c r="N28" s="130" t="s">
        <v>560</v>
      </c>
      <c r="O28" s="155" t="s">
        <v>561</v>
      </c>
      <c r="Q28" s="130" t="s">
        <v>564</v>
      </c>
      <c r="R28" s="113" t="s">
        <v>565</v>
      </c>
      <c r="T28" s="103" t="s">
        <v>327</v>
      </c>
      <c r="U28" s="113" t="s">
        <v>558</v>
      </c>
      <c r="W28" s="103" t="s">
        <v>383</v>
      </c>
      <c r="X28" s="113" t="s">
        <v>559</v>
      </c>
      <c r="Z28" s="113">
        <v>24</v>
      </c>
      <c r="AA28" s="113" t="str">
        <f t="shared" si="0"/>
        <v>ANH</v>
      </c>
      <c r="AB28" s="113" t="str">
        <f t="shared" si="1"/>
        <v>CWW22.24</v>
      </c>
      <c r="AC28" s="113" t="str">
        <f t="shared" si="2"/>
        <v>Broadholme WRC Fugitive Emissions N2O</v>
      </c>
      <c r="AE28" s="72">
        <v>0.72699999999999998</v>
      </c>
    </row>
    <row r="29" spans="2:31" ht="105">
      <c r="B29" s="113">
        <v>25</v>
      </c>
      <c r="C29" s="103" t="str">
        <f>'Phase 1 - Initial Assessment'!W29</f>
        <v>ANH</v>
      </c>
      <c r="D29" s="103" t="str">
        <f>'Phase 1 - Initial Assessment'!X29</f>
        <v>CWW22.25</v>
      </c>
      <c r="E29" s="128" t="str">
        <f>'Phase 1 - Initial Assessment'!Y29</f>
        <v>Letchworth WRC Fugitive emissions N2O</v>
      </c>
      <c r="G29" s="113" t="str">
        <f>IF(C29="","",'Phase 1 - Initial Assessment'!H29)</f>
        <v>Process emissions</v>
      </c>
      <c r="H29" s="113" t="str">
        <f>IF(E29="","",'Phase 1 - Initial Assessment'!G29)</f>
        <v>Membrane Aerated Biofilm Reactors impact Net Zero by reducing energy demand of forced aeration treatments but could also be associated with significantly reduced nitrous oxide (N2O) process emissions. The MABR is supported by upgrades to Aeration and RTC.</v>
      </c>
      <c r="J29" s="113" t="s">
        <v>553</v>
      </c>
      <c r="K29" s="113"/>
      <c r="L29" s="113"/>
      <c r="N29" s="130" t="s">
        <v>568</v>
      </c>
      <c r="O29" s="155" t="s">
        <v>569</v>
      </c>
      <c r="Q29" s="130" t="s">
        <v>570</v>
      </c>
      <c r="R29" s="113" t="s">
        <v>571</v>
      </c>
      <c r="T29" s="103" t="s">
        <v>327</v>
      </c>
      <c r="U29" s="113" t="s">
        <v>558</v>
      </c>
      <c r="W29" s="103" t="s">
        <v>383</v>
      </c>
      <c r="X29" s="113" t="s">
        <v>572</v>
      </c>
      <c r="Z29" s="113">
        <v>25</v>
      </c>
      <c r="AA29" s="113" t="str">
        <f t="shared" si="0"/>
        <v>ANH</v>
      </c>
      <c r="AB29" s="113" t="str">
        <f t="shared" si="1"/>
        <v>CWW22.25</v>
      </c>
      <c r="AC29" s="113" t="str">
        <f t="shared" si="2"/>
        <v>Letchworth WRC Fugitive emissions N2O</v>
      </c>
      <c r="AE29" s="72">
        <v>11.355</v>
      </c>
    </row>
    <row r="30" spans="2:31" ht="105">
      <c r="B30" s="113">
        <v>26</v>
      </c>
      <c r="C30" s="103" t="str">
        <f>'Phase 1 - Initial Assessment'!W30</f>
        <v>ANH</v>
      </c>
      <c r="D30" s="103" t="str">
        <f>'Phase 1 - Initial Assessment'!X30</f>
        <v>CWW22.26</v>
      </c>
      <c r="E30" s="128" t="str">
        <f>'Phase 1 - Initial Assessment'!Y30</f>
        <v>Newmarket WRC Fugitive Emissions N2O</v>
      </c>
      <c r="G30" s="113" t="str">
        <f>IF(C30="","",'Phase 1 - Initial Assessment'!H30)</f>
        <v>Process emissions</v>
      </c>
      <c r="H30" s="113" t="str">
        <f>IF(E30="","",'Phase 1 - Initial Assessment'!G30)</f>
        <v>Membrane Aerated Biofilm Reactors impact Net Zero by reducing energy demand of forced aeration treatments but could also be associated with significantly reduced nitrous oxide (N2O) process emissions. The MABR is supported by upgrades to Aeration and RTC.</v>
      </c>
      <c r="J30" s="129" t="s">
        <v>573</v>
      </c>
      <c r="K30" s="113" t="s">
        <v>574</v>
      </c>
      <c r="L30" s="113"/>
      <c r="N30" s="130" t="s">
        <v>568</v>
      </c>
      <c r="O30" s="155" t="s">
        <v>569</v>
      </c>
      <c r="Q30" s="130" t="s">
        <v>570</v>
      </c>
      <c r="R30" s="113" t="s">
        <v>575</v>
      </c>
      <c r="T30" s="103" t="s">
        <v>327</v>
      </c>
      <c r="U30" s="113" t="s">
        <v>558</v>
      </c>
      <c r="W30" s="103" t="s">
        <v>383</v>
      </c>
      <c r="X30" s="113" t="s">
        <v>572</v>
      </c>
      <c r="Z30" s="113">
        <v>26</v>
      </c>
      <c r="AA30" s="113" t="str">
        <f t="shared" si="0"/>
        <v>ANH</v>
      </c>
      <c r="AB30" s="113" t="str">
        <f t="shared" si="1"/>
        <v>CWW22.26</v>
      </c>
      <c r="AC30" s="113" t="str">
        <f t="shared" si="2"/>
        <v>Newmarket WRC Fugitive Emissions N2O</v>
      </c>
      <c r="AE30" s="72">
        <v>4.6079999999999997</v>
      </c>
    </row>
    <row r="31" spans="2:31" ht="39.4">
      <c r="B31" s="113">
        <v>27</v>
      </c>
      <c r="C31" s="103" t="str">
        <f>'Phase 1 - Initial Assessment'!W31</f>
        <v>ANH</v>
      </c>
      <c r="D31" s="103" t="str">
        <f>'Phase 1 - Initial Assessment'!X31</f>
        <v>CWW22.27</v>
      </c>
      <c r="E31" s="156" t="str">
        <f>'Phase 1 - Initial Assessment'!Y31</f>
        <v>Hitchin WRC Fugitive emissions N2O</v>
      </c>
      <c r="G31" s="113" t="str">
        <f>IF(C31="","",'Phase 1 - Initial Assessment'!H31)</f>
        <v>Process emissions</v>
      </c>
      <c r="H31" s="113" t="str">
        <f>IF(E31="","",'Phase 1 - Initial Assessment'!G31)</f>
        <v xml:space="preserve">Anoxic extension is a process modification to extend the anoxic zones to increase biodegradation and reduce N2O. Real Time Control includes the use of sensors and monitoring equipment including liquid and gas sensors. This monitoring is connected to online monitoring and process control, such as adjusting air flow or ammonia-based aeration control (ABAC). The load can also be adjusted. This tends to require some infrastructure changes including adjustable nozzle upgrades for aeration blowers. </v>
      </c>
      <c r="J31" s="113" t="s">
        <v>553</v>
      </c>
      <c r="K31" s="113"/>
      <c r="L31" s="113"/>
      <c r="N31" s="130" t="s">
        <v>554</v>
      </c>
      <c r="O31" s="155" t="s">
        <v>555</v>
      </c>
      <c r="Q31" s="130" t="s">
        <v>556</v>
      </c>
      <c r="R31" s="113" t="s">
        <v>557</v>
      </c>
      <c r="T31" s="103" t="s">
        <v>327</v>
      </c>
      <c r="U31" s="113" t="s">
        <v>558</v>
      </c>
      <c r="W31" s="103" t="s">
        <v>383</v>
      </c>
      <c r="X31" s="113" t="s">
        <v>559</v>
      </c>
      <c r="Z31" s="113">
        <v>27</v>
      </c>
      <c r="AA31" s="113" t="str">
        <f t="shared" si="0"/>
        <v>ANH</v>
      </c>
      <c r="AB31" s="113" t="str">
        <f t="shared" si="1"/>
        <v>CWW22.27</v>
      </c>
      <c r="AC31" s="113" t="str">
        <f t="shared" si="2"/>
        <v>Hitchin WRC Fugitive emissions N2O</v>
      </c>
      <c r="AE31" s="72">
        <v>1.4019999999999999</v>
      </c>
    </row>
    <row r="32" spans="2:31" ht="105">
      <c r="B32" s="113">
        <v>28</v>
      </c>
      <c r="C32" s="103" t="str">
        <f>'Phase 1 - Initial Assessment'!W32</f>
        <v>ANH</v>
      </c>
      <c r="D32" s="103" t="str">
        <f>'Phase 1 - Initial Assessment'!X32</f>
        <v>CWW22.28</v>
      </c>
      <c r="E32" s="128" t="str">
        <f>'Phase 1 - Initial Assessment'!Y32</f>
        <v>Dunstable WRC Fugitive Emissions N2O</v>
      </c>
      <c r="G32" s="113" t="str">
        <f>IF(C32="","",'Phase 1 - Initial Assessment'!H32)</f>
        <v>Process emissions</v>
      </c>
      <c r="H32" s="113" t="str">
        <f>IF(E32="","",'Phase 1 - Initial Assessment'!G32)</f>
        <v>Membrane Aerated Biofilm Reactors impact Net Zero by reducing energy demand of forced aeration treatments but could also be associated with significantly reduced nitrous oxide (N2O) process emissions. The MABR is supported by upgrades to Aeration and RTC.</v>
      </c>
      <c r="J32" s="129" t="s">
        <v>573</v>
      </c>
      <c r="K32" s="113" t="s">
        <v>576</v>
      </c>
      <c r="L32" s="113"/>
      <c r="N32" s="130" t="s">
        <v>568</v>
      </c>
      <c r="O32" s="155" t="s">
        <v>569</v>
      </c>
      <c r="Q32" s="130" t="s">
        <v>570</v>
      </c>
      <c r="R32" s="113" t="s">
        <v>575</v>
      </c>
      <c r="T32" s="103" t="s">
        <v>327</v>
      </c>
      <c r="U32" s="113" t="s">
        <v>558</v>
      </c>
      <c r="W32" s="103" t="s">
        <v>383</v>
      </c>
      <c r="X32" s="113" t="s">
        <v>572</v>
      </c>
      <c r="Z32" s="113">
        <v>28</v>
      </c>
      <c r="AA32" s="113" t="str">
        <f t="shared" si="0"/>
        <v>ANH</v>
      </c>
      <c r="AB32" s="113" t="str">
        <f t="shared" si="1"/>
        <v>CWW22.28</v>
      </c>
      <c r="AC32" s="113" t="str">
        <f t="shared" si="2"/>
        <v>Dunstable WRC Fugitive Emissions N2O</v>
      </c>
      <c r="AE32" s="72">
        <v>12.301</v>
      </c>
    </row>
    <row r="33" spans="2:31" ht="105">
      <c r="B33" s="113">
        <v>29</v>
      </c>
      <c r="C33" s="103" t="str">
        <f>'Phase 1 - Initial Assessment'!W33</f>
        <v>ANH</v>
      </c>
      <c r="D33" s="103" t="str">
        <f>'Phase 1 - Initial Assessment'!X33</f>
        <v>CWW22.29</v>
      </c>
      <c r="E33" s="128" t="str">
        <f>'Phase 1 - Initial Assessment'!Y33</f>
        <v>Flitwick WRC Fugitive Emissions N2O</v>
      </c>
      <c r="G33" s="113" t="str">
        <f>IF(C33="","",'Phase 1 - Initial Assessment'!H33)</f>
        <v>Process emissions</v>
      </c>
      <c r="H33" s="113" t="str">
        <f>IF(E33="","",'Phase 1 - Initial Assessment'!G33)</f>
        <v>Membrane Aerated Biofilm Reactors impact Net Zero by reducing energy demand of forced aeration treatments but could also be associated with significantly reduced nitrous oxide (N2O) process emissions. The MABR is supported by upgrades to Aeration and RTC.</v>
      </c>
      <c r="J33" s="113" t="s">
        <v>553</v>
      </c>
      <c r="K33" s="113"/>
      <c r="L33" s="113"/>
      <c r="N33" s="130" t="s">
        <v>568</v>
      </c>
      <c r="O33" s="155" t="s">
        <v>569</v>
      </c>
      <c r="Q33" s="130" t="s">
        <v>570</v>
      </c>
      <c r="R33" s="113" t="s">
        <v>575</v>
      </c>
      <c r="T33" s="103" t="s">
        <v>327</v>
      </c>
      <c r="U33" s="113" t="s">
        <v>558</v>
      </c>
      <c r="W33" s="103" t="s">
        <v>383</v>
      </c>
      <c r="X33" s="113" t="s">
        <v>572</v>
      </c>
      <c r="Z33" s="113">
        <v>29</v>
      </c>
      <c r="AA33" s="113" t="str">
        <f t="shared" si="0"/>
        <v>ANH</v>
      </c>
      <c r="AB33" s="113" t="str">
        <f t="shared" si="1"/>
        <v>CWW22.29</v>
      </c>
      <c r="AC33" s="113" t="str">
        <f t="shared" si="2"/>
        <v>Flitwick WRC Fugitive Emissions N2O</v>
      </c>
      <c r="AE33" s="72">
        <v>6.4530000000000003</v>
      </c>
    </row>
    <row r="34" spans="2:31" ht="13.15">
      <c r="B34" s="113">
        <v>30</v>
      </c>
      <c r="C34" s="103" t="str">
        <f>'Phase 1 - Initial Assessment'!W34</f>
        <v/>
      </c>
      <c r="D34" s="103" t="str">
        <f>'Phase 1 - Initial Assessment'!X34</f>
        <v/>
      </c>
      <c r="E34" s="113" t="str">
        <f>'Phase 1 - Initial Assessment'!Y34</f>
        <v/>
      </c>
      <c r="G34" s="113" t="str">
        <f>IF(C34="","",'Phase 1 - Initial Assessment'!H34)</f>
        <v/>
      </c>
      <c r="H34" s="113" t="str">
        <f>IF(E34="","",'Phase 1 - Initial Assessment'!G34)</f>
        <v/>
      </c>
      <c r="J34" s="116" t="s">
        <v>577</v>
      </c>
      <c r="K34" s="113" t="s">
        <v>514</v>
      </c>
      <c r="L34" s="2" t="s">
        <v>578</v>
      </c>
      <c r="N34" s="130"/>
      <c r="O34" s="113"/>
      <c r="Q34" s="130"/>
      <c r="R34" s="113"/>
      <c r="T34" s="103"/>
      <c r="U34" s="113"/>
      <c r="W34" s="103" t="s">
        <v>419</v>
      </c>
      <c r="X34" s="113" t="s">
        <v>579</v>
      </c>
      <c r="Z34" s="113">
        <v>30</v>
      </c>
      <c r="AA34" s="113" t="str">
        <f t="shared" si="0"/>
        <v/>
      </c>
      <c r="AB34" s="113" t="str">
        <f t="shared" si="1"/>
        <v/>
      </c>
      <c r="AC34" s="113" t="str">
        <f t="shared" si="2"/>
        <v/>
      </c>
      <c r="AE34" s="72">
        <v>7.3789999999999996</v>
      </c>
    </row>
    <row r="35" spans="2:31" ht="13.15">
      <c r="B35" s="113">
        <v>31</v>
      </c>
      <c r="C35" s="103" t="str">
        <f>'Phase 1 - Initial Assessment'!W35</f>
        <v/>
      </c>
      <c r="D35" s="103" t="str">
        <f>'Phase 1 - Initial Assessment'!X35</f>
        <v/>
      </c>
      <c r="E35" s="113" t="str">
        <f>'Phase 1 - Initial Assessment'!Y35</f>
        <v/>
      </c>
      <c r="G35" s="113" t="str">
        <f>IF(C35="","",'Phase 1 - Initial Assessment'!H35)</f>
        <v/>
      </c>
      <c r="H35" s="113" t="str">
        <f>IF(E35="","",'Phase 1 - Initial Assessment'!G35)</f>
        <v/>
      </c>
      <c r="J35" s="113"/>
      <c r="K35" s="113"/>
      <c r="L35" s="113"/>
      <c r="N35" s="130"/>
      <c r="O35" s="113"/>
      <c r="Q35" s="130"/>
      <c r="R35" s="113"/>
      <c r="T35" s="103"/>
      <c r="U35" s="113"/>
      <c r="W35" s="103" t="s">
        <v>419</v>
      </c>
      <c r="X35" s="113"/>
      <c r="Z35" s="113">
        <v>31</v>
      </c>
      <c r="AA35" s="113" t="str">
        <f t="shared" si="0"/>
        <v/>
      </c>
      <c r="AB35" s="113" t="str">
        <f t="shared" si="1"/>
        <v/>
      </c>
      <c r="AC35" s="113" t="str">
        <f t="shared" si="2"/>
        <v/>
      </c>
      <c r="AE35" s="72">
        <v>0.159</v>
      </c>
    </row>
    <row r="36" spans="2:31" ht="13.15">
      <c r="B36" s="113">
        <v>32</v>
      </c>
      <c r="C36" s="103" t="str">
        <f>'Phase 1 - Initial Assessment'!W36</f>
        <v/>
      </c>
      <c r="D36" s="103" t="str">
        <f>'Phase 1 - Initial Assessment'!X36</f>
        <v/>
      </c>
      <c r="E36" s="113" t="str">
        <f>'Phase 1 - Initial Assessment'!Y36</f>
        <v/>
      </c>
      <c r="G36" s="113" t="str">
        <f>IF(C36="","",'Phase 1 - Initial Assessment'!H36)</f>
        <v/>
      </c>
      <c r="H36" s="113" t="str">
        <f>IF(E36="","",'Phase 1 - Initial Assessment'!G36)</f>
        <v/>
      </c>
      <c r="J36" s="113"/>
      <c r="K36" s="113"/>
      <c r="L36" s="113"/>
      <c r="N36" s="130"/>
      <c r="O36" s="113"/>
      <c r="Q36" s="130"/>
      <c r="R36" s="113"/>
      <c r="T36" s="103"/>
      <c r="U36" s="113"/>
      <c r="W36" s="103" t="s">
        <v>419</v>
      </c>
      <c r="X36" s="113"/>
      <c r="Z36" s="113">
        <v>32</v>
      </c>
      <c r="AA36" s="113" t="str">
        <f t="shared" si="0"/>
        <v/>
      </c>
      <c r="AB36" s="113" t="str">
        <f t="shared" si="1"/>
        <v/>
      </c>
      <c r="AC36" s="113" t="str">
        <f t="shared" si="2"/>
        <v/>
      </c>
      <c r="AE36" s="72">
        <v>0.873</v>
      </c>
    </row>
    <row r="37" spans="2:31" ht="13.15">
      <c r="B37" s="113">
        <v>33</v>
      </c>
      <c r="C37" s="103" t="str">
        <f>'Phase 1 - Initial Assessment'!W37</f>
        <v/>
      </c>
      <c r="D37" s="103" t="str">
        <f>'Phase 1 - Initial Assessment'!X37</f>
        <v/>
      </c>
      <c r="E37" s="113" t="str">
        <f>'Phase 1 - Initial Assessment'!Y37</f>
        <v/>
      </c>
      <c r="G37" s="113" t="str">
        <f>IF(C37="","",'Phase 1 - Initial Assessment'!H37)</f>
        <v/>
      </c>
      <c r="H37" s="113" t="str">
        <f>IF(E37="","",'Phase 1 - Initial Assessment'!G37)</f>
        <v/>
      </c>
      <c r="J37" s="113"/>
      <c r="K37" s="113"/>
      <c r="L37" s="113"/>
      <c r="N37" s="130"/>
      <c r="O37" s="113"/>
      <c r="Q37" s="130"/>
      <c r="R37" s="113"/>
      <c r="T37" s="103"/>
      <c r="U37" s="113"/>
      <c r="W37" s="103" t="s">
        <v>419</v>
      </c>
      <c r="X37" s="113"/>
      <c r="Z37" s="113">
        <v>33</v>
      </c>
      <c r="AA37" s="113" t="str">
        <f t="shared" ref="AA37:AA68" si="3">IF($W37="Pass",C37,"")</f>
        <v/>
      </c>
      <c r="AB37" s="113" t="str">
        <f t="shared" ref="AB37:AB68" si="4">IF($W37="Pass",D37,"")</f>
        <v/>
      </c>
      <c r="AC37" s="113" t="str">
        <f t="shared" ref="AC37:AC68" si="5">IF($W37="Pass",E37,"")</f>
        <v/>
      </c>
      <c r="AE37" s="72">
        <v>1.3069999999999999</v>
      </c>
    </row>
    <row r="38" spans="2:31" ht="13.15">
      <c r="B38" s="113">
        <v>34</v>
      </c>
      <c r="C38" s="103" t="str">
        <f>'Phase 1 - Initial Assessment'!W38</f>
        <v/>
      </c>
      <c r="D38" s="103" t="str">
        <f>'Phase 1 - Initial Assessment'!X38</f>
        <v/>
      </c>
      <c r="E38" s="113" t="str">
        <f>'Phase 1 - Initial Assessment'!Y38</f>
        <v/>
      </c>
      <c r="G38" s="113" t="str">
        <f>IF(C38="","",'Phase 1 - Initial Assessment'!H38)</f>
        <v/>
      </c>
      <c r="H38" s="113" t="str">
        <f>IF(E38="","",'Phase 1 - Initial Assessment'!G38)</f>
        <v/>
      </c>
      <c r="J38" s="113"/>
      <c r="K38" s="113"/>
      <c r="L38" s="113"/>
      <c r="N38" s="130"/>
      <c r="O38" s="113"/>
      <c r="Q38" s="130"/>
      <c r="R38" s="113"/>
      <c r="T38" s="103"/>
      <c r="U38" s="113"/>
      <c r="W38" s="103" t="s">
        <v>419</v>
      </c>
      <c r="X38" s="113"/>
      <c r="Z38" s="113">
        <v>34</v>
      </c>
      <c r="AA38" s="113" t="str">
        <f t="shared" si="3"/>
        <v/>
      </c>
      <c r="AB38" s="113" t="str">
        <f t="shared" si="4"/>
        <v/>
      </c>
      <c r="AC38" s="113" t="str">
        <f t="shared" si="5"/>
        <v/>
      </c>
      <c r="AE38" s="72">
        <v>1.3560000000000001</v>
      </c>
    </row>
    <row r="39" spans="2:31" ht="13.15">
      <c r="B39" s="113">
        <v>35</v>
      </c>
      <c r="C39" s="103" t="str">
        <f>'Phase 1 - Initial Assessment'!W39</f>
        <v/>
      </c>
      <c r="D39" s="103" t="str">
        <f>'Phase 1 - Initial Assessment'!X39</f>
        <v/>
      </c>
      <c r="E39" s="113" t="str">
        <f>'Phase 1 - Initial Assessment'!Y39</f>
        <v/>
      </c>
      <c r="G39" s="113" t="str">
        <f>IF(C39="","",'Phase 1 - Initial Assessment'!H39)</f>
        <v/>
      </c>
      <c r="H39" s="113" t="str">
        <f>IF(E39="","",'Phase 1 - Initial Assessment'!G39)</f>
        <v/>
      </c>
      <c r="J39" s="113"/>
      <c r="K39" s="113"/>
      <c r="L39" s="113"/>
      <c r="N39" s="130"/>
      <c r="O39" s="113"/>
      <c r="Q39" s="130"/>
      <c r="R39" s="113"/>
      <c r="T39" s="103"/>
      <c r="U39" s="113"/>
      <c r="W39" s="103" t="s">
        <v>419</v>
      </c>
      <c r="X39" s="113"/>
      <c r="Z39" s="113">
        <v>35</v>
      </c>
      <c r="AA39" s="113" t="str">
        <f t="shared" si="3"/>
        <v/>
      </c>
      <c r="AB39" s="113" t="str">
        <f t="shared" si="4"/>
        <v/>
      </c>
      <c r="AC39" s="113" t="str">
        <f t="shared" si="5"/>
        <v/>
      </c>
      <c r="AE39" s="72">
        <v>3.9220000000000002</v>
      </c>
    </row>
    <row r="40" spans="2:31" ht="13.15">
      <c r="B40" s="113">
        <v>36</v>
      </c>
      <c r="C40" s="103" t="str">
        <f>'Phase 1 - Initial Assessment'!W40</f>
        <v>ANH</v>
      </c>
      <c r="D40" s="103" t="str">
        <f>'Phase 1 - Initial Assessment'!X40</f>
        <v>CWW22.36</v>
      </c>
      <c r="E40" s="156" t="str">
        <f>'Phase 1 - Initial Assessment'!Y40</f>
        <v>Huntingdon WRC Fugitive Emissions N2O</v>
      </c>
      <c r="G40" s="113" t="str">
        <f>IF(C40="","",'Phase 1 - Initial Assessment'!H40)</f>
        <v>Process emissions</v>
      </c>
      <c r="H40" s="113" t="str">
        <f>IF(E40="","",'Phase 1 - Initial Assessment'!G40)</f>
        <v xml:space="preserve">Enhanced aeration is a process modification to increase air flow for aerobic biodegradation. Real Time Control includes the 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including adjustable nozzle upgrades for aeration blowers. </v>
      </c>
      <c r="J40" s="113" t="s">
        <v>553</v>
      </c>
      <c r="K40" s="113"/>
      <c r="L40" s="113"/>
      <c r="N40" s="130" t="s">
        <v>560</v>
      </c>
      <c r="O40" s="113" t="s">
        <v>561</v>
      </c>
      <c r="Q40" s="130" t="s">
        <v>580</v>
      </c>
      <c r="R40" s="113" t="s">
        <v>581</v>
      </c>
      <c r="T40" s="103" t="s">
        <v>327</v>
      </c>
      <c r="U40" s="113" t="s">
        <v>582</v>
      </c>
      <c r="W40" s="103" t="s">
        <v>383</v>
      </c>
      <c r="X40" s="113" t="s">
        <v>559</v>
      </c>
      <c r="Z40" s="113">
        <v>36</v>
      </c>
      <c r="AA40" s="113" t="str">
        <f t="shared" si="3"/>
        <v>ANH</v>
      </c>
      <c r="AB40" s="113" t="str">
        <f t="shared" si="4"/>
        <v>CWW22.36</v>
      </c>
      <c r="AC40" s="113" t="str">
        <f t="shared" si="5"/>
        <v>Huntingdon WRC Fugitive Emissions N2O</v>
      </c>
      <c r="AE40" s="72">
        <v>2.7909999999999999</v>
      </c>
    </row>
    <row r="41" spans="2:31" ht="13.15">
      <c r="B41" s="113">
        <v>37</v>
      </c>
      <c r="C41" s="103" t="str">
        <f>'Phase 1 - Initial Assessment'!W41</f>
        <v/>
      </c>
      <c r="D41" s="103" t="str">
        <f>'Phase 1 - Initial Assessment'!X41</f>
        <v/>
      </c>
      <c r="E41" s="113" t="str">
        <f>'Phase 1 - Initial Assessment'!Y41</f>
        <v/>
      </c>
      <c r="G41" s="113" t="str">
        <f>IF(C41="","",'Phase 1 - Initial Assessment'!H41)</f>
        <v/>
      </c>
      <c r="H41" s="113" t="str">
        <f>IF(E41="","",'Phase 1 - Initial Assessment'!G41)</f>
        <v/>
      </c>
      <c r="J41" s="113"/>
      <c r="K41" s="113"/>
      <c r="L41" s="113"/>
      <c r="N41" s="130"/>
      <c r="O41" s="113"/>
      <c r="Q41" s="130"/>
      <c r="R41" s="113"/>
      <c r="T41" s="103"/>
      <c r="U41" s="113"/>
      <c r="W41" s="103" t="s">
        <v>419</v>
      </c>
      <c r="X41" s="113"/>
      <c r="Z41" s="113">
        <v>37</v>
      </c>
      <c r="AA41" s="113" t="str">
        <f t="shared" si="3"/>
        <v/>
      </c>
      <c r="AB41" s="113" t="str">
        <f t="shared" si="4"/>
        <v/>
      </c>
      <c r="AC41" s="113" t="str">
        <f t="shared" si="5"/>
        <v/>
      </c>
      <c r="AE41" s="72">
        <v>7.681</v>
      </c>
    </row>
    <row r="42" spans="2:31" ht="13.15">
      <c r="B42" s="113">
        <v>38</v>
      </c>
      <c r="C42" s="103" t="str">
        <f>'Phase 1 - Initial Assessment'!W42</f>
        <v/>
      </c>
      <c r="D42" s="103" t="str">
        <f>'Phase 1 - Initial Assessment'!X42</f>
        <v/>
      </c>
      <c r="E42" s="113" t="str">
        <f>'Phase 1 - Initial Assessment'!Y42</f>
        <v/>
      </c>
      <c r="G42" s="113" t="str">
        <f>IF(C42="","",'Phase 1 - Initial Assessment'!H42)</f>
        <v/>
      </c>
      <c r="H42" s="113" t="str">
        <f>IF(E42="","",'Phase 1 - Initial Assessment'!G42)</f>
        <v/>
      </c>
      <c r="J42" s="113"/>
      <c r="K42" s="113"/>
      <c r="L42" s="113"/>
      <c r="N42" s="130"/>
      <c r="O42" s="113"/>
      <c r="Q42" s="130"/>
      <c r="R42" s="113"/>
      <c r="T42" s="103"/>
      <c r="U42" s="113"/>
      <c r="W42" s="103" t="s">
        <v>419</v>
      </c>
      <c r="X42" s="113"/>
      <c r="Z42" s="113">
        <v>38</v>
      </c>
      <c r="AA42" s="113" t="str">
        <f t="shared" si="3"/>
        <v/>
      </c>
      <c r="AB42" s="113" t="str">
        <f t="shared" si="4"/>
        <v/>
      </c>
      <c r="AC42" s="113" t="str">
        <f t="shared" si="5"/>
        <v/>
      </c>
      <c r="AE42" s="72">
        <v>12.766</v>
      </c>
    </row>
    <row r="43" spans="2:31" ht="13.15">
      <c r="B43" s="113">
        <v>39</v>
      </c>
      <c r="C43" s="103" t="str">
        <f>'Phase 1 - Initial Assessment'!W43</f>
        <v/>
      </c>
      <c r="D43" s="103" t="str">
        <f>'Phase 1 - Initial Assessment'!X43</f>
        <v/>
      </c>
      <c r="E43" s="113" t="str">
        <f>'Phase 1 - Initial Assessment'!Y43</f>
        <v/>
      </c>
      <c r="G43" s="113" t="str">
        <f>IF(C43="","",'Phase 1 - Initial Assessment'!H43)</f>
        <v/>
      </c>
      <c r="H43" s="113" t="str">
        <f>IF(E43="","",'Phase 1 - Initial Assessment'!G43)</f>
        <v/>
      </c>
      <c r="J43" s="113"/>
      <c r="K43" s="113"/>
      <c r="L43" s="113"/>
      <c r="N43" s="130"/>
      <c r="O43" s="113"/>
      <c r="Q43" s="130"/>
      <c r="R43" s="113"/>
      <c r="T43" s="103"/>
      <c r="U43" s="113"/>
      <c r="W43" s="103" t="s">
        <v>419</v>
      </c>
      <c r="X43" s="113"/>
      <c r="Z43" s="113">
        <v>39</v>
      </c>
      <c r="AA43" s="113" t="str">
        <f t="shared" si="3"/>
        <v/>
      </c>
      <c r="AB43" s="113" t="str">
        <f t="shared" si="4"/>
        <v/>
      </c>
      <c r="AC43" s="113" t="str">
        <f t="shared" si="5"/>
        <v/>
      </c>
      <c r="AE43" s="72">
        <v>14.327999999999999</v>
      </c>
    </row>
    <row r="44" spans="2:31" ht="13.15">
      <c r="B44" s="113">
        <v>40</v>
      </c>
      <c r="C44" s="103" t="str">
        <f>'Phase 1 - Initial Assessment'!W44</f>
        <v/>
      </c>
      <c r="D44" s="103" t="str">
        <f>'Phase 1 - Initial Assessment'!X44</f>
        <v/>
      </c>
      <c r="E44" s="113" t="str">
        <f>'Phase 1 - Initial Assessment'!Y44</f>
        <v/>
      </c>
      <c r="G44" s="113" t="str">
        <f>IF(C44="","",'Phase 1 - Initial Assessment'!H44)</f>
        <v/>
      </c>
      <c r="H44" s="113" t="str">
        <f>IF(E44="","",'Phase 1 - Initial Assessment'!G44)</f>
        <v/>
      </c>
      <c r="J44" s="113"/>
      <c r="K44" s="113"/>
      <c r="L44" s="113"/>
      <c r="N44" s="130"/>
      <c r="O44" s="113"/>
      <c r="Q44" s="130"/>
      <c r="R44" s="113"/>
      <c r="T44" s="103"/>
      <c r="U44" s="113"/>
      <c r="W44" s="103" t="s">
        <v>419</v>
      </c>
      <c r="X44" s="113"/>
      <c r="Z44" s="113">
        <v>40</v>
      </c>
      <c r="AA44" s="113" t="str">
        <f t="shared" si="3"/>
        <v/>
      </c>
      <c r="AB44" s="113" t="str">
        <f t="shared" si="4"/>
        <v/>
      </c>
      <c r="AC44" s="113" t="str">
        <f t="shared" si="5"/>
        <v/>
      </c>
      <c r="AE44" s="72">
        <v>14.087999999999999</v>
      </c>
    </row>
    <row r="45" spans="2:31" ht="13.15">
      <c r="B45" s="113">
        <v>41</v>
      </c>
      <c r="C45" s="103" t="str">
        <f>'Phase 1 - Initial Assessment'!W45</f>
        <v/>
      </c>
      <c r="D45" s="103" t="str">
        <f>'Phase 1 - Initial Assessment'!X45</f>
        <v/>
      </c>
      <c r="E45" s="113" t="str">
        <f>'Phase 1 - Initial Assessment'!Y45</f>
        <v/>
      </c>
      <c r="G45" s="113" t="str">
        <f>IF(C45="","",'Phase 1 - Initial Assessment'!H45)</f>
        <v/>
      </c>
      <c r="H45" s="113" t="str">
        <f>IF(E45="","",'Phase 1 - Initial Assessment'!G45)</f>
        <v/>
      </c>
      <c r="J45" s="113"/>
      <c r="K45" s="113"/>
      <c r="L45" s="113"/>
      <c r="N45" s="130"/>
      <c r="O45" s="113"/>
      <c r="Q45" s="130"/>
      <c r="R45" s="113"/>
      <c r="T45" s="103"/>
      <c r="U45" s="113"/>
      <c r="W45" s="103" t="s">
        <v>419</v>
      </c>
      <c r="X45" s="113"/>
      <c r="Z45" s="113">
        <v>41</v>
      </c>
      <c r="AA45" s="113" t="str">
        <f t="shared" si="3"/>
        <v/>
      </c>
      <c r="AB45" s="113" t="str">
        <f t="shared" si="4"/>
        <v/>
      </c>
      <c r="AC45" s="113" t="str">
        <f t="shared" si="5"/>
        <v/>
      </c>
      <c r="AE45" s="72">
        <v>14.164999999999999</v>
      </c>
    </row>
    <row r="46" spans="2:31" ht="13.15">
      <c r="B46" s="113">
        <v>42</v>
      </c>
      <c r="C46" s="103" t="str">
        <f>'Phase 1 - Initial Assessment'!W46</f>
        <v/>
      </c>
      <c r="D46" s="103" t="str">
        <f>'Phase 1 - Initial Assessment'!X46</f>
        <v/>
      </c>
      <c r="E46" s="113" t="str">
        <f>'Phase 1 - Initial Assessment'!Y46</f>
        <v/>
      </c>
      <c r="G46" s="113" t="str">
        <f>IF(C46="","",'Phase 1 - Initial Assessment'!H46)</f>
        <v/>
      </c>
      <c r="H46" s="113" t="str">
        <f>IF(E46="","",'Phase 1 - Initial Assessment'!G46)</f>
        <v/>
      </c>
      <c r="J46" s="113"/>
      <c r="K46" s="113"/>
      <c r="L46" s="113"/>
      <c r="N46" s="130"/>
      <c r="O46" s="113"/>
      <c r="Q46" s="130"/>
      <c r="R46" s="113"/>
      <c r="T46" s="103"/>
      <c r="U46" s="113"/>
      <c r="W46" s="103" t="s">
        <v>419</v>
      </c>
      <c r="X46" s="113"/>
      <c r="Z46" s="113">
        <v>42</v>
      </c>
      <c r="AA46" s="113" t="str">
        <f t="shared" si="3"/>
        <v/>
      </c>
      <c r="AB46" s="113" t="str">
        <f t="shared" si="4"/>
        <v/>
      </c>
      <c r="AC46" s="113" t="str">
        <f t="shared" si="5"/>
        <v/>
      </c>
      <c r="AE46" s="72">
        <v>14.672000000000001</v>
      </c>
    </row>
    <row r="47" spans="2:31" ht="13.15">
      <c r="B47" s="113">
        <v>43</v>
      </c>
      <c r="C47" s="103" t="str">
        <f>'Phase 1 - Initial Assessment'!W47</f>
        <v/>
      </c>
      <c r="D47" s="103" t="str">
        <f>'Phase 1 - Initial Assessment'!X47</f>
        <v/>
      </c>
      <c r="E47" s="113" t="str">
        <f>'Phase 1 - Initial Assessment'!Y47</f>
        <v/>
      </c>
      <c r="G47" s="113" t="str">
        <f>IF(C47="","",'Phase 1 - Initial Assessment'!H47)</f>
        <v/>
      </c>
      <c r="H47" s="113" t="str">
        <f>IF(E47="","",'Phase 1 - Initial Assessment'!G47)</f>
        <v/>
      </c>
      <c r="J47" s="113" t="s">
        <v>553</v>
      </c>
      <c r="K47" s="113"/>
      <c r="L47" s="113"/>
      <c r="N47" s="130" t="s">
        <v>562</v>
      </c>
      <c r="O47" s="113" t="s">
        <v>563</v>
      </c>
      <c r="Q47" s="130" t="s">
        <v>564</v>
      </c>
      <c r="R47" s="113" t="s">
        <v>583</v>
      </c>
      <c r="T47" s="103" t="s">
        <v>327</v>
      </c>
      <c r="U47" s="113" t="s">
        <v>582</v>
      </c>
      <c r="W47" s="103" t="s">
        <v>419</v>
      </c>
      <c r="X47" s="113" t="s">
        <v>584</v>
      </c>
      <c r="Z47" s="113">
        <v>43</v>
      </c>
      <c r="AA47" s="113" t="str">
        <f t="shared" si="3"/>
        <v/>
      </c>
      <c r="AB47" s="113" t="str">
        <f t="shared" si="4"/>
        <v/>
      </c>
      <c r="AC47" s="113" t="str">
        <f t="shared" si="5"/>
        <v/>
      </c>
      <c r="AE47" s="72">
        <v>0.96699999999999997</v>
      </c>
    </row>
    <row r="48" spans="2:31" ht="13.15">
      <c r="B48" s="113">
        <v>44</v>
      </c>
      <c r="C48" s="103" t="str">
        <f>'Phase 1 - Initial Assessment'!W48</f>
        <v/>
      </c>
      <c r="D48" s="103" t="str">
        <f>'Phase 1 - Initial Assessment'!X48</f>
        <v/>
      </c>
      <c r="E48" s="113" t="str">
        <f>'Phase 1 - Initial Assessment'!Y48</f>
        <v/>
      </c>
      <c r="G48" s="113" t="str">
        <f>IF(C48="","",'Phase 1 - Initial Assessment'!H48)</f>
        <v/>
      </c>
      <c r="H48" s="113" t="str">
        <f>IF(E48="","",'Phase 1 - Initial Assessment'!G48)</f>
        <v/>
      </c>
      <c r="J48" s="113" t="s">
        <v>553</v>
      </c>
      <c r="K48" s="113"/>
      <c r="L48" s="113"/>
      <c r="N48" s="130" t="s">
        <v>562</v>
      </c>
      <c r="O48" s="113" t="s">
        <v>563</v>
      </c>
      <c r="Q48" s="130" t="s">
        <v>564</v>
      </c>
      <c r="R48" s="113" t="s">
        <v>583</v>
      </c>
      <c r="T48" s="103" t="s">
        <v>327</v>
      </c>
      <c r="U48" s="113" t="s">
        <v>582</v>
      </c>
      <c r="W48" s="103" t="s">
        <v>419</v>
      </c>
      <c r="X48" s="113" t="s">
        <v>584</v>
      </c>
      <c r="Z48" s="113">
        <v>44</v>
      </c>
      <c r="AA48" s="113" t="str">
        <f t="shared" si="3"/>
        <v/>
      </c>
      <c r="AB48" s="113" t="str">
        <f t="shared" si="4"/>
        <v/>
      </c>
      <c r="AC48" s="113" t="str">
        <f t="shared" si="5"/>
        <v/>
      </c>
      <c r="AE48" s="72">
        <v>1.6619999999999999</v>
      </c>
    </row>
    <row r="49" spans="2:31" ht="65.650000000000006">
      <c r="B49" s="113">
        <v>45</v>
      </c>
      <c r="C49" s="103" t="str">
        <f>'Phase 1 - Initial Assessment'!W49</f>
        <v>ANH</v>
      </c>
      <c r="D49" s="103" t="str">
        <f>'Phase 1 - Initial Assessment'!X49</f>
        <v>CWW22.45</v>
      </c>
      <c r="E49" s="128" t="str">
        <f>'Phase 1 - Initial Assessment'!Y49</f>
        <v>Colchester WRC Fugitive Emissions N2O</v>
      </c>
      <c r="G49" s="113" t="str">
        <f>IF(C49="","",'Phase 1 - Initial Assessment'!H49)</f>
        <v>Process emissions</v>
      </c>
      <c r="H49" s="113" t="str">
        <f>IF(E49="","",'Phase 1 - Initial Assessment'!G49)</f>
        <v>Membrane Aerated Biofilm Reactor is a technology which combines high nutrient removal and energy efficiency compared to traditional systems. It enables simultaneous nitrification-denitrification in a single tank and produce a high-quality effluent. They can reduce aeration energy use significantly. The MABR is supported by upgrades to Aeration and RTC.</v>
      </c>
      <c r="J49" s="113" t="s">
        <v>553</v>
      </c>
      <c r="K49" s="113"/>
      <c r="L49" s="113"/>
      <c r="N49" s="130" t="s">
        <v>585</v>
      </c>
      <c r="O49" s="155" t="s">
        <v>586</v>
      </c>
      <c r="Q49" s="130" t="s">
        <v>587</v>
      </c>
      <c r="R49" s="113" t="s">
        <v>588</v>
      </c>
      <c r="T49" s="103" t="s">
        <v>327</v>
      </c>
      <c r="U49" s="113" t="s">
        <v>582</v>
      </c>
      <c r="W49" s="103" t="s">
        <v>383</v>
      </c>
      <c r="X49" s="113" t="s">
        <v>589</v>
      </c>
      <c r="Z49" s="113">
        <v>45</v>
      </c>
      <c r="AA49" s="113" t="str">
        <f t="shared" si="3"/>
        <v>ANH</v>
      </c>
      <c r="AB49" s="113" t="str">
        <f t="shared" si="4"/>
        <v>CWW22.45</v>
      </c>
      <c r="AC49" s="113" t="str">
        <f t="shared" si="5"/>
        <v>Colchester WRC Fugitive Emissions N2O</v>
      </c>
      <c r="AE49" s="72">
        <v>10.465999999999999</v>
      </c>
    </row>
    <row r="50" spans="2:31" ht="13.15">
      <c r="B50" s="113">
        <v>46</v>
      </c>
      <c r="C50" s="103" t="str">
        <f>'Phase 1 - Initial Assessment'!W50</f>
        <v>HDD</v>
      </c>
      <c r="D50" s="103" t="str">
        <f>'Phase 1 - Initial Assessment'!X50</f>
        <v>CWW22.1</v>
      </c>
      <c r="E50" s="128" t="str">
        <f>'Phase 1 - Initial Assessment'!Y50</f>
        <v>Process Emissions Reduction</v>
      </c>
      <c r="G50" s="113" t="str">
        <f>IF(C50="","",'Phase 1 - Initial Assessment'!H50)</f>
        <v>Process emissions</v>
      </c>
      <c r="H50" s="113" t="str">
        <f>IF(E50="","",'Phase 1 - Initial Assessment'!G50)</f>
        <v>(HDD clarification) A digital twin is a virtual replica of a physical system, process, or product that can be used to simulate, predict, and optimise its performance. In the context of wastewater treatment works, a digital twin will be used to create a detailed model of the entire treatment process, from the inflow of wastewater to the discharge of treated water using a combination of mechanistic models and machine learning. This model can be used to simulate the behaviour of the system under different conditions, optimise the performance of the treatment process, and predict the impact of changes to the system. We intend to use the digital twin system to both reduce the creation and release of harmful greenhouse gases.
ASP Cover &amp; Treat to reduce N2O production - Welshpool site</v>
      </c>
      <c r="J50" s="134" t="s">
        <v>590</v>
      </c>
      <c r="K50" s="113" t="s">
        <v>591</v>
      </c>
      <c r="L50" s="113" t="s">
        <v>592</v>
      </c>
      <c r="N50" s="130" t="s">
        <v>593</v>
      </c>
      <c r="O50" s="113" t="s">
        <v>594</v>
      </c>
      <c r="Q50" s="130" t="s">
        <v>595</v>
      </c>
      <c r="R50" s="113" t="s">
        <v>596</v>
      </c>
      <c r="T50" s="103" t="s">
        <v>327</v>
      </c>
      <c r="U50" s="113" t="s">
        <v>582</v>
      </c>
      <c r="W50" s="103" t="s">
        <v>383</v>
      </c>
      <c r="X50" s="113" t="s">
        <v>597</v>
      </c>
      <c r="Z50" s="113">
        <v>46</v>
      </c>
      <c r="AA50" s="113" t="str">
        <f t="shared" si="3"/>
        <v>HDD</v>
      </c>
      <c r="AB50" s="113" t="str">
        <f t="shared" si="4"/>
        <v>CWW22.1</v>
      </c>
      <c r="AC50" s="113" t="str">
        <f t="shared" si="5"/>
        <v>Process Emissions Reduction</v>
      </c>
      <c r="AE50" s="72">
        <v>0.86399999999999999</v>
      </c>
    </row>
    <row r="51" spans="2:31" ht="13.15">
      <c r="B51" s="113">
        <v>47</v>
      </c>
      <c r="C51" s="103" t="str">
        <f>'Phase 1 - Initial Assessment'!W51</f>
        <v/>
      </c>
      <c r="D51" s="103" t="str">
        <f>'Phase 1 - Initial Assessment'!X51</f>
        <v/>
      </c>
      <c r="E51" s="113" t="str">
        <f>'Phase 1 - Initial Assessment'!Y51</f>
        <v/>
      </c>
      <c r="G51" s="113" t="str">
        <f>IF(C51="","",'Phase 1 - Initial Assessment'!H51)</f>
        <v/>
      </c>
      <c r="H51" s="113" t="str">
        <f>IF(E51="","",'Phase 1 - Initial Assessment'!G51)</f>
        <v/>
      </c>
      <c r="J51" s="113"/>
      <c r="K51" s="113"/>
      <c r="L51" s="113" t="s">
        <v>598</v>
      </c>
      <c r="N51" s="130"/>
      <c r="O51" s="113"/>
      <c r="Q51" s="130"/>
      <c r="R51" s="113"/>
      <c r="T51" s="103"/>
      <c r="U51" s="113"/>
      <c r="W51" s="103" t="s">
        <v>419</v>
      </c>
      <c r="X51" s="113"/>
      <c r="Z51" s="113">
        <v>47</v>
      </c>
      <c r="AA51" s="113" t="str">
        <f t="shared" si="3"/>
        <v/>
      </c>
      <c r="AB51" s="113" t="str">
        <f t="shared" si="4"/>
        <v/>
      </c>
      <c r="AC51" s="113" t="str">
        <f t="shared" si="5"/>
        <v/>
      </c>
      <c r="AE51" s="72">
        <v>3.7999999999999999E-2</v>
      </c>
    </row>
    <row r="52" spans="2:31" ht="13.15">
      <c r="B52" s="113">
        <v>48</v>
      </c>
      <c r="C52" s="103" t="str">
        <f>'Phase 1 - Initial Assessment'!W52</f>
        <v>SVE</v>
      </c>
      <c r="D52" s="103" t="str">
        <f>'Phase 1 - Initial Assessment'!X52</f>
        <v>NZ#1</v>
      </c>
      <c r="E52" s="128" t="str">
        <f>'Phase 1 - Initial Assessment'!Y52</f>
        <v>Digital Twin</v>
      </c>
      <c r="G52" s="113" t="str">
        <f>IF(C52="","",'Phase 1 - Initial Assessment'!H52)</f>
        <v>Process emissions</v>
      </c>
      <c r="H52" s="113" t="str">
        <f>IF(E52="","",'Phase 1 - Initial Assessment'!G52)</f>
        <v>Digital Twin uses artificial intelligence, machine learning and mechanistic models to optimise the processes. Digital Twin has been identified for larger, more complex and dynamic processes. (SVE) [Digital Twin] can be described as real-time control, but we believe it represents the pinnacle of what is technically achievable and that all real-time control systems cannot considered to be equivalent.</v>
      </c>
      <c r="J52" s="129" t="s">
        <v>599</v>
      </c>
      <c r="K52" s="113" t="s">
        <v>600</v>
      </c>
      <c r="L52" s="113" t="s">
        <v>601</v>
      </c>
      <c r="N52" s="130" t="s">
        <v>602</v>
      </c>
      <c r="O52" s="113" t="s">
        <v>603</v>
      </c>
      <c r="Q52" s="130" t="s">
        <v>604</v>
      </c>
      <c r="R52" s="113" t="s">
        <v>605</v>
      </c>
      <c r="T52" s="103" t="s">
        <v>327</v>
      </c>
      <c r="U52" s="113" t="s">
        <v>582</v>
      </c>
      <c r="W52" s="103" t="s">
        <v>383</v>
      </c>
      <c r="X52" s="113" t="s">
        <v>597</v>
      </c>
      <c r="Z52" s="113">
        <v>48</v>
      </c>
      <c r="AA52" s="113" t="str">
        <f t="shared" si="3"/>
        <v>SVE</v>
      </c>
      <c r="AB52" s="113" t="str">
        <f t="shared" si="4"/>
        <v>NZ#1</v>
      </c>
      <c r="AC52" s="113" t="str">
        <f t="shared" si="5"/>
        <v>Digital Twin</v>
      </c>
      <c r="AE52" s="72">
        <v>53.341000000000001</v>
      </c>
    </row>
    <row r="53" spans="2:31" ht="13.15">
      <c r="B53" s="113">
        <v>49</v>
      </c>
      <c r="C53" s="103" t="str">
        <f>'Phase 1 - Initial Assessment'!W53</f>
        <v>SVE</v>
      </c>
      <c r="D53" s="103" t="str">
        <f>'Phase 1 - Initial Assessment'!X53</f>
        <v>NZ#2</v>
      </c>
      <c r="E53" s="128" t="str">
        <f>'Phase 1 - Initial Assessment'!Y53</f>
        <v>Cover &amp; Treat</v>
      </c>
      <c r="G53" s="113" t="str">
        <f>IF(C53="","",'Phase 1 - Initial Assessment'!H53)</f>
        <v>Process emissions</v>
      </c>
      <c r="H53" s="113" t="str">
        <f>IF(E53="","",'Phase 1 - Initial Assessment'!G53)</f>
        <v>Containment, or cover and treatment, of emissions involves building an impermeable canopy over wastewater treatment works to capture N2O emitted by activated sludge plants. The N2O is treated using a photocatalytic membrane which breaks down the gas into N2 and O2.  </v>
      </c>
      <c r="J53" s="129"/>
      <c r="K53" s="113" t="s">
        <v>606</v>
      </c>
      <c r="L53" s="113"/>
      <c r="N53" s="130" t="s">
        <v>607</v>
      </c>
      <c r="O53" s="113" t="s">
        <v>608</v>
      </c>
      <c r="Q53" s="130" t="s">
        <v>609</v>
      </c>
      <c r="R53" s="113" t="s">
        <v>610</v>
      </c>
      <c r="T53" s="103" t="s">
        <v>327</v>
      </c>
      <c r="U53" s="113" t="s">
        <v>582</v>
      </c>
      <c r="W53" s="103" t="s">
        <v>383</v>
      </c>
      <c r="X53" s="113" t="s">
        <v>611</v>
      </c>
      <c r="Z53" s="113">
        <v>49</v>
      </c>
      <c r="AA53" s="113" t="str">
        <f t="shared" si="3"/>
        <v>SVE</v>
      </c>
      <c r="AB53" s="113" t="str">
        <f t="shared" si="4"/>
        <v>NZ#2</v>
      </c>
      <c r="AC53" s="113" t="str">
        <f t="shared" si="5"/>
        <v>Cover &amp; Treat</v>
      </c>
      <c r="AE53" s="72">
        <v>92.894999999999996</v>
      </c>
    </row>
    <row r="54" spans="2:31" ht="13.15">
      <c r="B54" s="113">
        <v>50</v>
      </c>
      <c r="C54" s="103" t="str">
        <f>'Phase 1 - Initial Assessment'!W54</f>
        <v>SVE</v>
      </c>
      <c r="D54" s="103" t="str">
        <f>'Phase 1 - Initial Assessment'!X54</f>
        <v>NZ#3</v>
      </c>
      <c r="E54" s="128" t="str">
        <f>'Phase 1 - Initial Assessment'!Y54</f>
        <v>ASP Intensification</v>
      </c>
      <c r="G54" s="113" t="str">
        <f>IF(C54="","",'Phase 1 - Initial Assessment'!H54)</f>
        <v>Process emissions</v>
      </c>
      <c r="H54" s="113" t="str">
        <f>IF(E54="","",'Phase 1 - Initial Assessment'!G54)</f>
        <v>Membrane Aerated Biofilm Reactor is a technology which combines high nutrient removal and energy efficiency compared to traditional systems. It enables simultaneous nitrification-denitrification in a single tank and produce a high-quality effluent. They can reduce aeration energy use significantly. The MABR is supported by upgrades to Aeration and RTC.</v>
      </c>
      <c r="J54" s="129" t="s">
        <v>612</v>
      </c>
      <c r="K54" s="113" t="s">
        <v>613</v>
      </c>
      <c r="L54" s="113" t="s">
        <v>614</v>
      </c>
      <c r="N54" s="130" t="s">
        <v>615</v>
      </c>
      <c r="O54" s="113" t="s">
        <v>616</v>
      </c>
      <c r="Q54" s="130" t="s">
        <v>617</v>
      </c>
      <c r="R54" s="113" t="s">
        <v>618</v>
      </c>
      <c r="T54" s="103" t="s">
        <v>327</v>
      </c>
      <c r="U54" s="113" t="s">
        <v>582</v>
      </c>
      <c r="W54" s="103" t="s">
        <v>383</v>
      </c>
      <c r="X54" s="113" t="s">
        <v>589</v>
      </c>
      <c r="Z54" s="113">
        <v>50</v>
      </c>
      <c r="AA54" s="113" t="str">
        <f t="shared" si="3"/>
        <v>SVE</v>
      </c>
      <c r="AB54" s="113" t="str">
        <f t="shared" si="4"/>
        <v>NZ#3</v>
      </c>
      <c r="AC54" s="113" t="str">
        <f t="shared" si="5"/>
        <v>ASP Intensification</v>
      </c>
      <c r="AE54" s="72">
        <v>104.111</v>
      </c>
    </row>
    <row r="55" spans="2:31" ht="91.9">
      <c r="B55" s="113">
        <v>51</v>
      </c>
      <c r="C55" s="103" t="str">
        <f>'Phase 1 - Initial Assessment'!W55</f>
        <v>SVE</v>
      </c>
      <c r="D55" s="103" t="str">
        <f>'Phase 1 - Initial Assessment'!X55</f>
        <v>NZ#4</v>
      </c>
      <c r="E55" s="156" t="str">
        <f>'Phase 1 - Initial Assessment'!Y55</f>
        <v>Active gas capture</v>
      </c>
      <c r="G55" s="113" t="str">
        <f>IF(C55="","",'Phase 1 - Initial Assessment'!H55)</f>
        <v>Process emissions</v>
      </c>
      <c r="H55" s="113" t="str">
        <f>IF(E55="","",'Phase 1 - Initial Assessment'!G55)</f>
        <v>More effective digestion and removal of CH4 in the digester vessels, resulting in less carryover into downstream tanks. Digestate is then passed through a vacuum degassing process to remove any remaining traces of methane</v>
      </c>
      <c r="J55" s="154" t="s">
        <v>619</v>
      </c>
      <c r="K55" s="155" t="s">
        <v>620</v>
      </c>
      <c r="L55" s="113" t="s">
        <v>621</v>
      </c>
      <c r="N55" s="219" t="s">
        <v>622</v>
      </c>
      <c r="O55" s="113" t="s">
        <v>623</v>
      </c>
      <c r="Q55" s="130" t="s">
        <v>624</v>
      </c>
      <c r="R55" s="113" t="s">
        <v>625</v>
      </c>
      <c r="T55" s="103" t="s">
        <v>325</v>
      </c>
      <c r="U55" s="113" t="s">
        <v>626</v>
      </c>
      <c r="W55" s="103" t="s">
        <v>383</v>
      </c>
      <c r="X55" s="155" t="s">
        <v>627</v>
      </c>
      <c r="Z55" s="113">
        <v>51</v>
      </c>
      <c r="AA55" s="113" t="str">
        <f t="shared" si="3"/>
        <v>SVE</v>
      </c>
      <c r="AB55" s="113" t="str">
        <f t="shared" si="4"/>
        <v>NZ#4</v>
      </c>
      <c r="AC55" s="113" t="str">
        <f t="shared" si="5"/>
        <v>Active gas capture</v>
      </c>
      <c r="AE55" s="72">
        <v>35.621000000000002</v>
      </c>
    </row>
    <row r="56" spans="2:31" ht="13.15">
      <c r="B56" s="113">
        <v>52</v>
      </c>
      <c r="C56" s="103" t="str">
        <f>'Phase 1 - Initial Assessment'!W56</f>
        <v/>
      </c>
      <c r="D56" s="103" t="str">
        <f>'Phase 1 - Initial Assessment'!X56</f>
        <v/>
      </c>
      <c r="E56" s="113" t="str">
        <f>'Phase 1 - Initial Assessment'!Y56</f>
        <v/>
      </c>
      <c r="G56" s="113" t="str">
        <f>IF(C56="","",'Phase 1 - Initial Assessment'!H56)</f>
        <v/>
      </c>
      <c r="H56" s="113" t="str">
        <f>IF(E56="","",'Phase 1 - Initial Assessment'!G56)</f>
        <v/>
      </c>
      <c r="J56" s="113"/>
      <c r="K56" s="113"/>
      <c r="L56" s="113"/>
      <c r="N56" s="130"/>
      <c r="O56" s="113"/>
      <c r="Q56" s="130"/>
      <c r="R56" s="113"/>
      <c r="T56" s="103"/>
      <c r="U56" s="113"/>
      <c r="W56" s="103" t="s">
        <v>419</v>
      </c>
      <c r="X56" s="113"/>
      <c r="Z56" s="113">
        <v>52</v>
      </c>
      <c r="AA56" s="113" t="str">
        <f t="shared" si="3"/>
        <v/>
      </c>
      <c r="AB56" s="113" t="str">
        <f t="shared" si="4"/>
        <v/>
      </c>
      <c r="AC56" s="113" t="str">
        <f t="shared" si="5"/>
        <v/>
      </c>
      <c r="AE56" s="72">
        <v>0.72</v>
      </c>
    </row>
    <row r="57" spans="2:31" ht="13.15">
      <c r="B57" s="113">
        <v>53</v>
      </c>
      <c r="C57" s="103" t="str">
        <f>'Phase 1 - Initial Assessment'!W57</f>
        <v/>
      </c>
      <c r="D57" s="103" t="str">
        <f>'Phase 1 - Initial Assessment'!X57</f>
        <v/>
      </c>
      <c r="E57" s="113" t="str">
        <f>'Phase 1 - Initial Assessment'!Y57</f>
        <v/>
      </c>
      <c r="G57" s="113" t="str">
        <f>IF(C57="","",'Phase 1 - Initial Assessment'!H57)</f>
        <v/>
      </c>
      <c r="H57" s="113" t="str">
        <f>IF(E57="","",'Phase 1 - Initial Assessment'!G57)</f>
        <v/>
      </c>
      <c r="J57" s="113"/>
      <c r="K57" s="113"/>
      <c r="L57" s="113"/>
      <c r="N57" s="130"/>
      <c r="O57" s="113"/>
      <c r="Q57" s="130"/>
      <c r="R57" s="113"/>
      <c r="T57" s="103"/>
      <c r="U57" s="113"/>
      <c r="W57" s="103" t="s">
        <v>419</v>
      </c>
      <c r="X57" s="113"/>
      <c r="Z57" s="113">
        <v>53</v>
      </c>
      <c r="AA57" s="113" t="str">
        <f t="shared" si="3"/>
        <v/>
      </c>
      <c r="AB57" s="113" t="str">
        <f t="shared" si="4"/>
        <v/>
      </c>
      <c r="AC57" s="113" t="str">
        <f t="shared" si="5"/>
        <v/>
      </c>
      <c r="AE57" s="72">
        <v>6.3579999999999997</v>
      </c>
    </row>
    <row r="58" spans="2:31" ht="13.15">
      <c r="B58" s="113">
        <v>54</v>
      </c>
      <c r="C58" s="103" t="str">
        <f>'Phase 1 - Initial Assessment'!W58</f>
        <v/>
      </c>
      <c r="D58" s="103" t="str">
        <f>'Phase 1 - Initial Assessment'!X58</f>
        <v/>
      </c>
      <c r="E58" s="113" t="str">
        <f>'Phase 1 - Initial Assessment'!Y58</f>
        <v/>
      </c>
      <c r="G58" s="113" t="str">
        <f>IF(C58="","",'Phase 1 - Initial Assessment'!H58)</f>
        <v/>
      </c>
      <c r="H58" s="113" t="str">
        <f>IF(E58="","",'Phase 1 - Initial Assessment'!G58)</f>
        <v/>
      </c>
      <c r="J58" s="113"/>
      <c r="K58" s="113"/>
      <c r="L58" s="113"/>
      <c r="N58" s="130"/>
      <c r="O58" s="113"/>
      <c r="Q58" s="130"/>
      <c r="R58" s="113"/>
      <c r="T58" s="103"/>
      <c r="U58" s="113"/>
      <c r="W58" s="103" t="s">
        <v>419</v>
      </c>
      <c r="X58" s="113"/>
      <c r="Z58" s="113">
        <v>54</v>
      </c>
      <c r="AA58" s="113" t="str">
        <f t="shared" si="3"/>
        <v/>
      </c>
      <c r="AB58" s="113" t="str">
        <f t="shared" si="4"/>
        <v/>
      </c>
      <c r="AC58" s="113" t="str">
        <f t="shared" si="5"/>
        <v/>
      </c>
      <c r="AE58" s="72">
        <v>0.27100000000000002</v>
      </c>
    </row>
    <row r="59" spans="2:31" ht="13.15">
      <c r="B59" s="113">
        <v>55</v>
      </c>
      <c r="C59" s="103" t="str">
        <f>'Phase 1 - Initial Assessment'!W59</f>
        <v>SVE</v>
      </c>
      <c r="D59" s="103" t="str">
        <f>'Phase 1 - Initial Assessment'!X59</f>
        <v>NZ#8</v>
      </c>
      <c r="E59" s="113" t="str">
        <f>'Phase 1 - Initial Assessment'!Y59</f>
        <v>Cellulose recovery</v>
      </c>
      <c r="G59" s="113" t="str">
        <f>IF(C59="","",'Phase 1 - Initial Assessment'!H59)</f>
        <v>Fossil fuel reduction</v>
      </c>
      <c r="H59" s="113" t="str">
        <f>IF(E59="","",'Phase 1 - Initial Assessment'!G59)</f>
        <v>Cellulose recovery to use it to heat the biomass boilers, typically thermal hydrolysis sludge treatment. </v>
      </c>
      <c r="J59" s="113"/>
      <c r="K59" s="113"/>
      <c r="L59" s="113"/>
      <c r="N59" s="130"/>
      <c r="O59" s="113"/>
      <c r="Q59" s="130"/>
      <c r="R59" s="113"/>
      <c r="T59" s="103"/>
      <c r="U59" s="113"/>
      <c r="W59" s="103" t="s">
        <v>419</v>
      </c>
      <c r="X59" s="113"/>
      <c r="Z59" s="113">
        <v>55</v>
      </c>
      <c r="AA59" s="113" t="str">
        <f t="shared" si="3"/>
        <v/>
      </c>
      <c r="AB59" s="113" t="str">
        <f t="shared" si="4"/>
        <v/>
      </c>
      <c r="AC59" s="113" t="str">
        <f t="shared" si="5"/>
        <v/>
      </c>
      <c r="AE59" s="72">
        <v>63.075000000000003</v>
      </c>
    </row>
    <row r="60" spans="2:31" ht="13.15">
      <c r="B60" s="113">
        <v>56</v>
      </c>
      <c r="C60" s="103" t="str">
        <f>'Phase 1 - Initial Assessment'!W60</f>
        <v>SVE</v>
      </c>
      <c r="D60" s="103" t="str">
        <f>'Phase 1 - Initial Assessment'!X60</f>
        <v>NZ#9</v>
      </c>
      <c r="E60" s="156" t="str">
        <f>'Phase 1 - Initial Assessment'!Y60</f>
        <v>Process Optimisation</v>
      </c>
      <c r="G60" s="113" t="str">
        <f>IF(C60="","",'Phase 1 - Initial Assessment'!H60)</f>
        <v>Process emissions</v>
      </c>
      <c r="H60" s="113" t="str">
        <f>IF(E60="","",'Phase 1 - Initial Assessment'!G60)</f>
        <v xml:space="preserve">Instrumentation &amp; optimisation to reduce N2O production. Real Time Control includes the 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including adjustable nozzle upgrades for aeration blowers. </v>
      </c>
      <c r="J60" s="113" t="s">
        <v>553</v>
      </c>
      <c r="K60" s="113" t="s">
        <v>628</v>
      </c>
      <c r="L60" s="113"/>
      <c r="N60" s="130" t="s">
        <v>562</v>
      </c>
      <c r="O60" s="113" t="s">
        <v>563</v>
      </c>
      <c r="Q60" s="130" t="s">
        <v>564</v>
      </c>
      <c r="R60" s="113" t="s">
        <v>583</v>
      </c>
      <c r="T60" s="103" t="s">
        <v>327</v>
      </c>
      <c r="U60" s="113" t="s">
        <v>629</v>
      </c>
      <c r="W60" s="103" t="s">
        <v>383</v>
      </c>
      <c r="X60" s="113" t="s">
        <v>559</v>
      </c>
      <c r="Z60" s="113">
        <v>56</v>
      </c>
      <c r="AA60" s="113" t="str">
        <f t="shared" si="3"/>
        <v>SVE</v>
      </c>
      <c r="AB60" s="113" t="str">
        <f t="shared" si="4"/>
        <v>NZ#9</v>
      </c>
      <c r="AC60" s="113" t="str">
        <f t="shared" si="5"/>
        <v>Process Optimisation</v>
      </c>
      <c r="AE60" s="72">
        <v>8.9670000000000005</v>
      </c>
    </row>
    <row r="61" spans="2:31" ht="13.15">
      <c r="B61" s="113">
        <v>57</v>
      </c>
      <c r="C61" s="103" t="str">
        <f>'Phase 1 - Initial Assessment'!W61</f>
        <v/>
      </c>
      <c r="D61" s="103" t="str">
        <f>'Phase 1 - Initial Assessment'!X61</f>
        <v/>
      </c>
      <c r="E61" s="113" t="str">
        <f>'Phase 1 - Initial Assessment'!Y61</f>
        <v/>
      </c>
      <c r="G61" s="113" t="str">
        <f>IF(C61="","",'Phase 1 - Initial Assessment'!H61)</f>
        <v/>
      </c>
      <c r="H61" s="113" t="str">
        <f>IF(E61="","",'Phase 1 - Initial Assessment'!G61)</f>
        <v/>
      </c>
      <c r="J61" s="113"/>
      <c r="K61" s="113"/>
      <c r="L61" s="113"/>
      <c r="N61" s="130"/>
      <c r="O61" s="113"/>
      <c r="Q61" s="130"/>
      <c r="R61" s="113"/>
      <c r="T61" s="103"/>
      <c r="U61" s="113"/>
      <c r="W61" s="103" t="s">
        <v>419</v>
      </c>
      <c r="X61" s="113"/>
      <c r="Z61" s="113">
        <v>57</v>
      </c>
      <c r="AA61" s="113" t="str">
        <f t="shared" si="3"/>
        <v/>
      </c>
      <c r="AB61" s="113" t="str">
        <f t="shared" si="4"/>
        <v/>
      </c>
      <c r="AC61" s="113" t="str">
        <f t="shared" si="5"/>
        <v/>
      </c>
      <c r="AE61" s="72">
        <v>1.611</v>
      </c>
    </row>
    <row r="62" spans="2:31" ht="13.15">
      <c r="B62" s="113">
        <v>58</v>
      </c>
      <c r="C62" s="103" t="str">
        <f>'Phase 1 - Initial Assessment'!W62</f>
        <v/>
      </c>
      <c r="D62" s="103" t="str">
        <f>'Phase 1 - Initial Assessment'!X62</f>
        <v/>
      </c>
      <c r="E62" s="113" t="str">
        <f>'Phase 1 - Initial Assessment'!Y62</f>
        <v/>
      </c>
      <c r="G62" s="113" t="str">
        <f>IF(C62="","",'Phase 1 - Initial Assessment'!H62)</f>
        <v/>
      </c>
      <c r="H62" s="113" t="str">
        <f>IF(E62="","",'Phase 1 - Initial Assessment'!G62)</f>
        <v/>
      </c>
      <c r="J62" s="113"/>
      <c r="K62" s="113"/>
      <c r="L62" s="113"/>
      <c r="N62" s="130"/>
      <c r="O62" s="113"/>
      <c r="Q62" s="130"/>
      <c r="R62" s="113"/>
      <c r="T62" s="103"/>
      <c r="U62" s="113"/>
      <c r="W62" s="103" t="s">
        <v>419</v>
      </c>
      <c r="X62" s="113"/>
      <c r="Z62" s="113">
        <v>58</v>
      </c>
      <c r="AA62" s="113" t="str">
        <f t="shared" si="3"/>
        <v/>
      </c>
      <c r="AB62" s="113" t="str">
        <f t="shared" si="4"/>
        <v/>
      </c>
      <c r="AC62" s="113" t="str">
        <f t="shared" si="5"/>
        <v/>
      </c>
      <c r="AE62" s="72">
        <v>3.7109999999999999</v>
      </c>
    </row>
    <row r="63" spans="2:31" ht="13.15">
      <c r="B63" s="113">
        <v>59</v>
      </c>
      <c r="C63" s="103" t="str">
        <f>'Phase 1 - Initial Assessment'!W63</f>
        <v/>
      </c>
      <c r="D63" s="103" t="str">
        <f>'Phase 1 - Initial Assessment'!X63</f>
        <v/>
      </c>
      <c r="E63" s="113" t="str">
        <f>'Phase 1 - Initial Assessment'!Y63</f>
        <v/>
      </c>
      <c r="G63" s="113" t="str">
        <f>IF(C63="","",'Phase 1 - Initial Assessment'!H63)</f>
        <v/>
      </c>
      <c r="H63" s="113" t="str">
        <f>IF(E63="","",'Phase 1 - Initial Assessment'!G60)</f>
        <v/>
      </c>
      <c r="J63" s="113"/>
      <c r="K63" s="113"/>
      <c r="L63" s="113"/>
      <c r="N63" s="130"/>
      <c r="O63" s="113"/>
      <c r="Q63" s="130"/>
      <c r="R63" s="113"/>
      <c r="T63" s="103"/>
      <c r="U63" s="113"/>
      <c r="W63" s="103" t="s">
        <v>419</v>
      </c>
      <c r="X63" s="113"/>
      <c r="Z63" s="113">
        <v>59</v>
      </c>
      <c r="AA63" s="113" t="str">
        <f t="shared" si="3"/>
        <v/>
      </c>
      <c r="AB63" s="113" t="str">
        <f t="shared" si="4"/>
        <v/>
      </c>
      <c r="AC63" s="113" t="str">
        <f t="shared" si="5"/>
        <v/>
      </c>
      <c r="AE63" s="72">
        <v>3.2850000000000001</v>
      </c>
    </row>
    <row r="64" spans="2:31" ht="13.15">
      <c r="B64" s="113">
        <v>60</v>
      </c>
      <c r="C64" s="103" t="str">
        <f>'Phase 1 - Initial Assessment'!W64</f>
        <v/>
      </c>
      <c r="D64" s="103" t="str">
        <f>'Phase 1 - Initial Assessment'!X64</f>
        <v/>
      </c>
      <c r="E64" s="113" t="str">
        <f>'Phase 1 - Initial Assessment'!Y64</f>
        <v/>
      </c>
      <c r="G64" s="113" t="str">
        <f>IF(C64="","",'Phase 1 - Initial Assessment'!H64)</f>
        <v/>
      </c>
      <c r="H64" s="113" t="str">
        <f>IF(E64="","",'Phase 1 - Initial Assessment'!G61)</f>
        <v/>
      </c>
      <c r="J64" s="113"/>
      <c r="K64" s="113"/>
      <c r="L64" s="113"/>
      <c r="N64" s="130"/>
      <c r="O64" s="113"/>
      <c r="Q64" s="130"/>
      <c r="R64" s="113"/>
      <c r="T64" s="103"/>
      <c r="U64" s="113"/>
      <c r="W64" s="103" t="s">
        <v>419</v>
      </c>
      <c r="X64" s="113"/>
      <c r="Z64" s="113">
        <v>60</v>
      </c>
      <c r="AA64" s="113" t="str">
        <f t="shared" si="3"/>
        <v/>
      </c>
      <c r="AB64" s="113" t="str">
        <f t="shared" si="4"/>
        <v/>
      </c>
      <c r="AC64" s="113" t="str">
        <f t="shared" si="5"/>
        <v/>
      </c>
      <c r="AE64" s="72">
        <v>1.8</v>
      </c>
    </row>
    <row r="65" spans="2:31" ht="13.15">
      <c r="B65" s="113">
        <v>61</v>
      </c>
      <c r="C65" s="103" t="str">
        <f>'Phase 1 - Initial Assessment'!W65</f>
        <v/>
      </c>
      <c r="D65" s="103" t="str">
        <f>'Phase 1 - Initial Assessment'!X65</f>
        <v/>
      </c>
      <c r="E65" s="113" t="str">
        <f>'Phase 1 - Initial Assessment'!Y65</f>
        <v/>
      </c>
      <c r="G65" s="113" t="str">
        <f>IF(C65="","",'Phase 1 - Initial Assessment'!H65)</f>
        <v/>
      </c>
      <c r="H65" s="113" t="str">
        <f>IF(E65="","",'Phase 1 - Initial Assessment'!G62)</f>
        <v/>
      </c>
      <c r="J65" s="113"/>
      <c r="K65" s="113"/>
      <c r="L65" s="113"/>
      <c r="N65" s="130"/>
      <c r="O65" s="113"/>
      <c r="Q65" s="130"/>
      <c r="R65" s="113"/>
      <c r="T65" s="103"/>
      <c r="U65" s="113"/>
      <c r="W65" s="103" t="s">
        <v>419</v>
      </c>
      <c r="X65" s="113"/>
      <c r="Z65" s="113">
        <v>61</v>
      </c>
      <c r="AA65" s="113" t="str">
        <f t="shared" si="3"/>
        <v/>
      </c>
      <c r="AB65" s="113" t="str">
        <f t="shared" si="4"/>
        <v/>
      </c>
      <c r="AC65" s="113" t="str">
        <f t="shared" si="5"/>
        <v/>
      </c>
      <c r="AE65" s="72">
        <v>3.8250000000000002</v>
      </c>
    </row>
    <row r="66" spans="2:31" ht="13.15">
      <c r="B66" s="113">
        <v>62</v>
      </c>
      <c r="C66" s="103" t="str">
        <f>'Phase 1 - Initial Assessment'!W66</f>
        <v/>
      </c>
      <c r="D66" s="103" t="str">
        <f>'Phase 1 - Initial Assessment'!X66</f>
        <v/>
      </c>
      <c r="E66" s="113" t="str">
        <f>'Phase 1 - Initial Assessment'!Y66</f>
        <v/>
      </c>
      <c r="G66" s="113" t="str">
        <f>IF(C66="","",'Phase 1 - Initial Assessment'!H66)</f>
        <v/>
      </c>
      <c r="H66" s="113" t="str">
        <f>IF(E66="","",'Phase 1 - Initial Assessment'!G63)</f>
        <v/>
      </c>
      <c r="J66" s="113"/>
      <c r="K66" s="113"/>
      <c r="L66" s="113"/>
      <c r="N66" s="130"/>
      <c r="O66" s="113"/>
      <c r="Q66" s="130"/>
      <c r="R66" s="113"/>
      <c r="T66" s="103"/>
      <c r="U66" s="113"/>
      <c r="W66" s="103" t="s">
        <v>419</v>
      </c>
      <c r="X66" s="113"/>
      <c r="Z66" s="113">
        <v>62</v>
      </c>
      <c r="AA66" s="113" t="str">
        <f t="shared" si="3"/>
        <v/>
      </c>
      <c r="AB66" s="113" t="str">
        <f t="shared" si="4"/>
        <v/>
      </c>
      <c r="AC66" s="113" t="str">
        <f t="shared" si="5"/>
        <v/>
      </c>
      <c r="AE66" s="72">
        <v>18.821999999999999</v>
      </c>
    </row>
    <row r="67" spans="2:31" ht="13.15">
      <c r="B67" s="113">
        <v>63</v>
      </c>
      <c r="C67" s="103" t="str">
        <f>'Phase 1 - Initial Assessment'!W67</f>
        <v/>
      </c>
      <c r="D67" s="103" t="str">
        <f>'Phase 1 - Initial Assessment'!X67</f>
        <v/>
      </c>
      <c r="E67" s="113" t="str">
        <f>'Phase 1 - Initial Assessment'!Y67</f>
        <v/>
      </c>
      <c r="G67" s="113" t="str">
        <f>IF(C67="","",'Phase 1 - Initial Assessment'!H67)</f>
        <v/>
      </c>
      <c r="H67" s="113" t="str">
        <f>IF(E67="","",'Phase 1 - Initial Assessment'!G64)</f>
        <v/>
      </c>
      <c r="J67" s="113"/>
      <c r="K67" s="113"/>
      <c r="L67" s="113"/>
      <c r="N67" s="130"/>
      <c r="O67" s="113"/>
      <c r="Q67" s="130"/>
      <c r="R67" s="113"/>
      <c r="T67" s="103"/>
      <c r="U67" s="113"/>
      <c r="W67" s="103" t="s">
        <v>419</v>
      </c>
      <c r="X67" s="113"/>
      <c r="Z67" s="113">
        <v>63</v>
      </c>
      <c r="AA67" s="113" t="str">
        <f t="shared" si="3"/>
        <v/>
      </c>
      <c r="AB67" s="113" t="str">
        <f t="shared" si="4"/>
        <v/>
      </c>
      <c r="AC67" s="113" t="str">
        <f t="shared" si="5"/>
        <v/>
      </c>
      <c r="AE67" s="72">
        <v>2.4500000000000002</v>
      </c>
    </row>
    <row r="68" spans="2:31" ht="13.15">
      <c r="B68" s="113">
        <v>64</v>
      </c>
      <c r="C68" s="103" t="str">
        <f>'Phase 1 - Initial Assessment'!W68</f>
        <v/>
      </c>
      <c r="D68" s="103" t="str">
        <f>'Phase 1 - Initial Assessment'!X68</f>
        <v/>
      </c>
      <c r="E68" s="113" t="str">
        <f>'Phase 1 - Initial Assessment'!Y68</f>
        <v/>
      </c>
      <c r="G68" s="113" t="str">
        <f>IF(C68="","",'Phase 1 - Initial Assessment'!H68)</f>
        <v/>
      </c>
      <c r="H68" s="113" t="str">
        <f>IF(E68="","",'Phase 1 - Initial Assessment'!G65)</f>
        <v/>
      </c>
      <c r="J68" s="113"/>
      <c r="K68" s="113"/>
      <c r="L68" s="113"/>
      <c r="N68" s="130"/>
      <c r="O68" s="113"/>
      <c r="Q68" s="130"/>
      <c r="R68" s="113"/>
      <c r="T68" s="103"/>
      <c r="U68" s="113"/>
      <c r="W68" s="103" t="s">
        <v>419</v>
      </c>
      <c r="X68" s="113"/>
      <c r="Z68" s="113">
        <v>64</v>
      </c>
      <c r="AA68" s="113" t="str">
        <f t="shared" si="3"/>
        <v/>
      </c>
      <c r="AB68" s="113" t="str">
        <f t="shared" si="4"/>
        <v/>
      </c>
      <c r="AC68" s="113" t="str">
        <f t="shared" si="5"/>
        <v/>
      </c>
      <c r="AE68" s="72">
        <v>0.61299999999999999</v>
      </c>
    </row>
    <row r="69" spans="2:31" ht="13.15">
      <c r="B69" s="113">
        <v>65</v>
      </c>
      <c r="C69" s="103" t="str">
        <f>'Phase 1 - Initial Assessment'!W69</f>
        <v/>
      </c>
      <c r="D69" s="103" t="str">
        <f>'Phase 1 - Initial Assessment'!X69</f>
        <v/>
      </c>
      <c r="E69" s="113" t="str">
        <f>'Phase 1 - Initial Assessment'!Y69</f>
        <v/>
      </c>
      <c r="G69" s="113" t="str">
        <f>IF(C69="","",'Phase 1 - Initial Assessment'!H69)</f>
        <v/>
      </c>
      <c r="H69" s="113" t="str">
        <f>IF(E69="","",'Phase 1 - Initial Assessment'!G69)</f>
        <v/>
      </c>
      <c r="J69" s="113"/>
      <c r="K69" s="113"/>
      <c r="L69" s="113"/>
      <c r="N69" s="130"/>
      <c r="O69" s="113"/>
      <c r="Q69" s="130"/>
      <c r="R69" s="113"/>
      <c r="T69" s="103"/>
      <c r="U69" s="113"/>
      <c r="W69" s="103" t="s">
        <v>419</v>
      </c>
      <c r="X69" s="113"/>
      <c r="Z69" s="113">
        <v>65</v>
      </c>
      <c r="AA69" s="113" t="str">
        <f t="shared" ref="AA69:AA95" si="6">IF($W69="Pass",C69,"")</f>
        <v/>
      </c>
      <c r="AB69" s="113" t="str">
        <f t="shared" ref="AB69:AB95" si="7">IF($W69="Pass",D69,"")</f>
        <v/>
      </c>
      <c r="AC69" s="113" t="str">
        <f t="shared" ref="AC69:AC95" si="8">IF($W69="Pass",E69,"")</f>
        <v/>
      </c>
      <c r="AE69" s="72">
        <v>0.45300000000000001</v>
      </c>
    </row>
    <row r="70" spans="2:31" ht="13.15">
      <c r="B70" s="113">
        <v>66</v>
      </c>
      <c r="C70" s="103" t="str">
        <f>'Phase 1 - Initial Assessment'!W70</f>
        <v/>
      </c>
      <c r="D70" s="103" t="str">
        <f>'Phase 1 - Initial Assessment'!X70</f>
        <v/>
      </c>
      <c r="E70" s="113" t="str">
        <f>'Phase 1 - Initial Assessment'!Y70</f>
        <v/>
      </c>
      <c r="G70" s="113" t="str">
        <f>IF(C70="","",'Phase 1 - Initial Assessment'!H70)</f>
        <v/>
      </c>
      <c r="H70" s="113" t="str">
        <f>IF(E70="","",'Phase 1 - Initial Assessment'!G70)</f>
        <v/>
      </c>
      <c r="J70" s="113"/>
      <c r="K70" s="113"/>
      <c r="L70" s="113"/>
      <c r="N70" s="130"/>
      <c r="O70" s="113"/>
      <c r="Q70" s="130"/>
      <c r="R70" s="113"/>
      <c r="T70" s="103"/>
      <c r="U70" s="113"/>
      <c r="W70" s="103" t="s">
        <v>419</v>
      </c>
      <c r="X70" s="113"/>
      <c r="Z70" s="113">
        <v>66</v>
      </c>
      <c r="AA70" s="113" t="str">
        <f t="shared" si="6"/>
        <v/>
      </c>
      <c r="AB70" s="113" t="str">
        <f t="shared" si="7"/>
        <v/>
      </c>
      <c r="AC70" s="113" t="str">
        <f t="shared" si="8"/>
        <v/>
      </c>
      <c r="AE70" s="72">
        <v>1.0740000000000001</v>
      </c>
    </row>
    <row r="71" spans="2:31" ht="13.15">
      <c r="B71" s="113">
        <v>67</v>
      </c>
      <c r="C71" s="103" t="str">
        <f>'Phase 1 - Initial Assessment'!W71</f>
        <v/>
      </c>
      <c r="D71" s="103" t="str">
        <f>'Phase 1 - Initial Assessment'!X71</f>
        <v/>
      </c>
      <c r="E71" s="113" t="str">
        <f>'Phase 1 - Initial Assessment'!Y71</f>
        <v/>
      </c>
      <c r="G71" s="113" t="str">
        <f>IF(C71="","",'Phase 1 - Initial Assessment'!H71)</f>
        <v/>
      </c>
      <c r="H71" s="113" t="str">
        <f>IF(E71="","",'Phase 1 - Initial Assessment'!G71)</f>
        <v/>
      </c>
      <c r="J71" s="113"/>
      <c r="K71" s="113"/>
      <c r="L71" s="113"/>
      <c r="N71" s="130"/>
      <c r="O71" s="113"/>
      <c r="Q71" s="130"/>
      <c r="R71" s="113"/>
      <c r="T71" s="103"/>
      <c r="U71" s="113"/>
      <c r="W71" s="103" t="s">
        <v>419</v>
      </c>
      <c r="X71" s="113"/>
      <c r="Z71" s="113">
        <v>67</v>
      </c>
      <c r="AA71" s="113" t="str">
        <f t="shared" si="6"/>
        <v/>
      </c>
      <c r="AB71" s="113" t="str">
        <f t="shared" si="7"/>
        <v/>
      </c>
      <c r="AC71" s="113" t="str">
        <f t="shared" si="8"/>
        <v/>
      </c>
      <c r="AE71" s="72">
        <v>5.5039999999999996</v>
      </c>
    </row>
    <row r="72" spans="2:31" ht="13.15">
      <c r="B72" s="113">
        <v>68</v>
      </c>
      <c r="C72" s="103" t="str">
        <f>'Phase 1 - Initial Assessment'!W72</f>
        <v/>
      </c>
      <c r="D72" s="103" t="str">
        <f>'Phase 1 - Initial Assessment'!X72</f>
        <v/>
      </c>
      <c r="E72" s="113" t="str">
        <f>'Phase 1 - Initial Assessment'!Y72</f>
        <v/>
      </c>
      <c r="G72" s="113" t="str">
        <f>IF(C72="","",'Phase 1 - Initial Assessment'!H72)</f>
        <v/>
      </c>
      <c r="H72" s="113" t="str">
        <f>IF(E72="","",'Phase 1 - Initial Assessment'!G72)</f>
        <v/>
      </c>
      <c r="J72" s="113"/>
      <c r="K72" s="113"/>
      <c r="L72" s="113"/>
      <c r="N72" s="130"/>
      <c r="O72" s="113"/>
      <c r="Q72" s="130"/>
      <c r="R72" s="113"/>
      <c r="T72" s="103"/>
      <c r="U72" s="113"/>
      <c r="W72" s="103" t="s">
        <v>419</v>
      </c>
      <c r="X72" s="113"/>
      <c r="Z72" s="113">
        <v>68</v>
      </c>
      <c r="AA72" s="113" t="str">
        <f t="shared" si="6"/>
        <v/>
      </c>
      <c r="AB72" s="113" t="str">
        <f t="shared" si="7"/>
        <v/>
      </c>
      <c r="AC72" s="113" t="str">
        <f t="shared" si="8"/>
        <v/>
      </c>
      <c r="AE72" s="72">
        <v>1.9670000000000001</v>
      </c>
    </row>
    <row r="73" spans="2:31" ht="13.15">
      <c r="B73" s="113">
        <v>69</v>
      </c>
      <c r="C73" s="103" t="str">
        <f>'Phase 1 - Initial Assessment'!W73</f>
        <v/>
      </c>
      <c r="D73" s="103" t="str">
        <f>'Phase 1 - Initial Assessment'!X73</f>
        <v/>
      </c>
      <c r="E73" s="113" t="str">
        <f>'Phase 1 - Initial Assessment'!Y73</f>
        <v/>
      </c>
      <c r="G73" s="113" t="str">
        <f>IF(C73="","",'Phase 1 - Initial Assessment'!H73)</f>
        <v/>
      </c>
      <c r="H73" s="113" t="str">
        <f>IF(E73="","",'Phase 1 - Initial Assessment'!G73)</f>
        <v/>
      </c>
      <c r="J73" s="113"/>
      <c r="K73" s="113"/>
      <c r="L73" s="113"/>
      <c r="N73" s="130"/>
      <c r="O73" s="113"/>
      <c r="Q73" s="130"/>
      <c r="R73" s="113"/>
      <c r="T73" s="103"/>
      <c r="U73" s="113"/>
      <c r="W73" s="103" t="s">
        <v>419</v>
      </c>
      <c r="X73" s="113"/>
      <c r="Z73" s="113">
        <v>69</v>
      </c>
      <c r="AA73" s="113" t="str">
        <f t="shared" si="6"/>
        <v/>
      </c>
      <c r="AB73" s="113" t="str">
        <f t="shared" si="7"/>
        <v/>
      </c>
      <c r="AC73" s="113" t="str">
        <f t="shared" si="8"/>
        <v/>
      </c>
      <c r="AE73" s="72">
        <v>20.81</v>
      </c>
    </row>
    <row r="74" spans="2:31" ht="13.15">
      <c r="B74" s="113">
        <v>70</v>
      </c>
      <c r="C74" s="103" t="str">
        <f>'Phase 1 - Initial Assessment'!W74</f>
        <v/>
      </c>
      <c r="D74" s="103" t="str">
        <f>'Phase 1 - Initial Assessment'!X74</f>
        <v/>
      </c>
      <c r="E74" s="113" t="str">
        <f>'Phase 1 - Initial Assessment'!Y74</f>
        <v/>
      </c>
      <c r="G74" s="113" t="str">
        <f>IF(C74="","",'Phase 1 - Initial Assessment'!H74)</f>
        <v/>
      </c>
      <c r="H74" s="113" t="str">
        <f>IF(E74="","",'Phase 1 - Initial Assessment'!G74)</f>
        <v/>
      </c>
      <c r="J74" s="113"/>
      <c r="K74" s="113"/>
      <c r="L74" s="113"/>
      <c r="N74" s="130"/>
      <c r="O74" s="113"/>
      <c r="Q74" s="130"/>
      <c r="R74" s="113"/>
      <c r="T74" s="103"/>
      <c r="U74" s="113"/>
      <c r="W74" s="103" t="s">
        <v>419</v>
      </c>
      <c r="X74" s="113"/>
      <c r="Z74" s="113">
        <v>70</v>
      </c>
      <c r="AA74" s="113" t="str">
        <f t="shared" si="6"/>
        <v/>
      </c>
      <c r="AB74" s="113" t="str">
        <f t="shared" si="7"/>
        <v/>
      </c>
      <c r="AC74" s="113" t="str">
        <f t="shared" si="8"/>
        <v/>
      </c>
      <c r="AE74" s="72">
        <v>1.018</v>
      </c>
    </row>
    <row r="75" spans="2:31" ht="13.15">
      <c r="B75" s="113">
        <v>71</v>
      </c>
      <c r="C75" s="103" t="str">
        <f>'Phase 1 - Initial Assessment'!W75</f>
        <v/>
      </c>
      <c r="D75" s="103" t="str">
        <f>'Phase 1 - Initial Assessment'!X75</f>
        <v/>
      </c>
      <c r="E75" s="113" t="str">
        <f>'Phase 1 - Initial Assessment'!Y75</f>
        <v/>
      </c>
      <c r="G75" s="113" t="str">
        <f>IF(C75="","",'Phase 1 - Initial Assessment'!H75)</f>
        <v/>
      </c>
      <c r="H75" s="113" t="str">
        <f>IF(E75="","",'Phase 1 - Initial Assessment'!G75)</f>
        <v/>
      </c>
      <c r="J75" s="129"/>
      <c r="K75" s="113"/>
      <c r="L75" s="113"/>
      <c r="N75" s="130"/>
      <c r="O75" s="113"/>
      <c r="Q75" s="130"/>
      <c r="R75" s="113"/>
      <c r="T75" s="103"/>
      <c r="U75" s="113"/>
      <c r="W75" s="103" t="s">
        <v>419</v>
      </c>
      <c r="X75" s="113"/>
      <c r="Z75" s="113">
        <v>71</v>
      </c>
      <c r="AA75" s="113" t="str">
        <f t="shared" si="6"/>
        <v/>
      </c>
      <c r="AB75" s="113" t="str">
        <f t="shared" si="7"/>
        <v/>
      </c>
      <c r="AC75" s="113" t="str">
        <f t="shared" si="8"/>
        <v/>
      </c>
      <c r="AE75" s="72">
        <v>2.7349999999999999</v>
      </c>
    </row>
    <row r="76" spans="2:31" ht="13.15">
      <c r="B76" s="113">
        <v>72</v>
      </c>
      <c r="C76" s="103" t="str">
        <f>'Phase 1 - Initial Assessment'!W76</f>
        <v/>
      </c>
      <c r="D76" s="103" t="str">
        <f>'Phase 1 - Initial Assessment'!X76</f>
        <v/>
      </c>
      <c r="E76" s="113" t="str">
        <f>'Phase 1 - Initial Assessment'!Y76</f>
        <v/>
      </c>
      <c r="G76" s="113" t="str">
        <f>IF(C76="","",'Phase 1 - Initial Assessment'!H76)</f>
        <v/>
      </c>
      <c r="H76" s="113" t="str">
        <f>IF(E76="","",'Phase 1 - Initial Assessment'!G76)</f>
        <v/>
      </c>
      <c r="J76" s="113"/>
      <c r="K76" s="113"/>
      <c r="L76" s="113"/>
      <c r="N76" s="130"/>
      <c r="O76" s="113"/>
      <c r="Q76" s="130"/>
      <c r="R76" s="113"/>
      <c r="T76" s="103"/>
      <c r="U76" s="113"/>
      <c r="W76" s="103" t="s">
        <v>419</v>
      </c>
      <c r="X76" s="113"/>
      <c r="Z76" s="113">
        <v>72</v>
      </c>
      <c r="AA76" s="113" t="str">
        <f t="shared" si="6"/>
        <v/>
      </c>
      <c r="AB76" s="113" t="str">
        <f t="shared" si="7"/>
        <v/>
      </c>
      <c r="AC76" s="113" t="str">
        <f t="shared" si="8"/>
        <v/>
      </c>
      <c r="AE76" s="72">
        <v>12.760999999999999</v>
      </c>
    </row>
    <row r="77" spans="2:31" ht="13.15">
      <c r="B77" s="113">
        <v>73</v>
      </c>
      <c r="C77" s="103" t="str">
        <f>'Phase 1 - Initial Assessment'!W77</f>
        <v/>
      </c>
      <c r="D77" s="103" t="str">
        <f>'Phase 1 - Initial Assessment'!X77</f>
        <v/>
      </c>
      <c r="E77" s="113" t="str">
        <f>'Phase 1 - Initial Assessment'!Y77</f>
        <v/>
      </c>
      <c r="G77" s="113" t="str">
        <f>IF(C77="","",'Phase 1 - Initial Assessment'!H77)</f>
        <v/>
      </c>
      <c r="H77" s="113" t="str">
        <f>IF(E77="","",'Phase 1 - Initial Assessment'!G77)</f>
        <v/>
      </c>
      <c r="J77" s="129" t="s">
        <v>630</v>
      </c>
      <c r="K77" s="113" t="s">
        <v>631</v>
      </c>
      <c r="L77" s="113" t="s">
        <v>632</v>
      </c>
      <c r="N77" s="130"/>
      <c r="O77" s="113"/>
      <c r="Q77" s="130"/>
      <c r="R77" s="113"/>
      <c r="T77" s="103"/>
      <c r="U77" s="113"/>
      <c r="W77" s="103" t="s">
        <v>419</v>
      </c>
      <c r="X77" s="113"/>
      <c r="Z77" s="113">
        <v>73</v>
      </c>
      <c r="AA77" s="113" t="str">
        <f t="shared" si="6"/>
        <v/>
      </c>
      <c r="AB77" s="113" t="str">
        <f t="shared" si="7"/>
        <v/>
      </c>
      <c r="AC77" s="113" t="str">
        <f t="shared" si="8"/>
        <v/>
      </c>
      <c r="AE77" s="72">
        <v>13.776</v>
      </c>
    </row>
    <row r="78" spans="2:31" ht="13.15">
      <c r="B78" s="113">
        <v>74</v>
      </c>
      <c r="C78" s="103" t="str">
        <f>'Phase 1 - Initial Assessment'!W78</f>
        <v>NWT</v>
      </c>
      <c r="D78" s="103" t="str">
        <f>'Phase 1 - Initial Assessment'!X78</f>
        <v>E00001339</v>
      </c>
      <c r="E78" s="156" t="str">
        <f>'Phase 1 - Initial Assessment'!Y78</f>
        <v>Process emissions (Wastewater)</v>
      </c>
      <c r="G78" s="113" t="str">
        <f>IF(C78="","",'Phase 1 - Initial Assessment'!H78)</f>
        <v>Process emissions</v>
      </c>
      <c r="H78" s="113" t="str">
        <f>IF(E78="","",'Phase 1 - Initial Assessment'!G78)</f>
        <v xml:space="preserve">(UUW) Introduce innovative technologies to monitor and reduce the release of nitrous oxide from wastewater processes. Sector leading nitrous oxide (N2O) emissions reduction programme.
(Interpretation from narrative is this is Real Time Control). Real Time Control includes the 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including adjustable nozzle upgrades for aeration blowers. </v>
      </c>
      <c r="J78" s="134" t="s">
        <v>633</v>
      </c>
      <c r="K78" s="113" t="s">
        <v>634</v>
      </c>
      <c r="L78" s="113" t="s">
        <v>635</v>
      </c>
      <c r="N78" s="130" t="s">
        <v>562</v>
      </c>
      <c r="O78" s="113" t="s">
        <v>563</v>
      </c>
      <c r="Q78" s="130" t="s">
        <v>564</v>
      </c>
      <c r="R78" s="113" t="s">
        <v>583</v>
      </c>
      <c r="T78" s="103" t="s">
        <v>327</v>
      </c>
      <c r="U78" s="113" t="s">
        <v>629</v>
      </c>
      <c r="W78" s="103" t="s">
        <v>383</v>
      </c>
      <c r="X78" s="113" t="s">
        <v>559</v>
      </c>
      <c r="Z78" s="113">
        <v>74</v>
      </c>
      <c r="AA78" s="113" t="str">
        <f t="shared" si="6"/>
        <v>NWT</v>
      </c>
      <c r="AB78" s="113" t="str">
        <f t="shared" si="7"/>
        <v>E00001339</v>
      </c>
      <c r="AC78" s="113" t="str">
        <f t="shared" si="8"/>
        <v>Process emissions (Wastewater)</v>
      </c>
      <c r="AE78" s="72">
        <v>34.103999999999999</v>
      </c>
    </row>
    <row r="79" spans="2:31" ht="13.15">
      <c r="B79" s="113">
        <v>75</v>
      </c>
      <c r="C79" s="103" t="str">
        <f>'Phase 1 - Initial Assessment'!W79</f>
        <v/>
      </c>
      <c r="D79" s="103" t="str">
        <f>'Phase 1 - Initial Assessment'!X79</f>
        <v/>
      </c>
      <c r="E79" s="113" t="str">
        <f>'Phase 1 - Initial Assessment'!Y79</f>
        <v/>
      </c>
      <c r="G79" s="113" t="str">
        <f>IF(C79="","",'Phase 1 - Initial Assessment'!H79)</f>
        <v/>
      </c>
      <c r="H79" s="113" t="str">
        <f>IF(E79="","",'Phase 1 - Initial Assessment'!G79)</f>
        <v/>
      </c>
      <c r="J79" s="129"/>
      <c r="K79" s="129"/>
      <c r="L79" s="113"/>
      <c r="N79" s="130"/>
      <c r="O79" s="113"/>
      <c r="Q79" s="130"/>
      <c r="R79" s="113"/>
      <c r="T79" s="103"/>
      <c r="U79" s="113"/>
      <c r="W79" s="103" t="s">
        <v>419</v>
      </c>
      <c r="X79" s="113"/>
      <c r="Z79" s="113">
        <v>75</v>
      </c>
      <c r="AA79" s="113" t="str">
        <f t="shared" si="6"/>
        <v/>
      </c>
      <c r="AB79" s="113" t="str">
        <f t="shared" si="7"/>
        <v/>
      </c>
      <c r="AC79" s="113" t="str">
        <f t="shared" si="8"/>
        <v/>
      </c>
      <c r="AE79" s="72">
        <v>5.8079999999999998</v>
      </c>
    </row>
    <row r="80" spans="2:31" s="137" customFormat="1" ht="13.15">
      <c r="B80" s="135">
        <v>76</v>
      </c>
      <c r="C80" s="136" t="str">
        <f>'Phase 1 - Initial Assessment'!W80</f>
        <v/>
      </c>
      <c r="D80" s="136" t="str">
        <f>'Phase 1 - Initial Assessment'!X80</f>
        <v/>
      </c>
      <c r="E80" s="135" t="s">
        <v>636</v>
      </c>
      <c r="G80" s="135" t="str">
        <f>IF(C80="","",'Phase 1 - Initial Assessment'!H80)</f>
        <v/>
      </c>
      <c r="H80" s="135" t="str">
        <f>IF(E80="","",'Phase 1 - Initial Assessment'!G80)</f>
        <v>Procuring zero emission (Electric Vehicle, EV) cars &amp; vans</v>
      </c>
      <c r="J80" s="135"/>
      <c r="K80" s="135"/>
      <c r="L80" s="135"/>
      <c r="N80" s="138"/>
      <c r="O80" s="135"/>
      <c r="Q80" s="138"/>
      <c r="R80" s="135"/>
      <c r="T80" s="136"/>
      <c r="U80" s="135"/>
      <c r="W80" s="103" t="s">
        <v>419</v>
      </c>
      <c r="X80" s="135"/>
      <c r="Z80" s="135">
        <v>76</v>
      </c>
      <c r="AA80" s="135" t="str">
        <f t="shared" si="6"/>
        <v/>
      </c>
      <c r="AB80" s="135" t="str">
        <f t="shared" si="7"/>
        <v/>
      </c>
      <c r="AC80" s="135" t="str">
        <f t="shared" si="8"/>
        <v/>
      </c>
      <c r="AE80" s="72">
        <v>11.725</v>
      </c>
    </row>
    <row r="81" spans="2:31" ht="13.15">
      <c r="B81" s="113">
        <v>77</v>
      </c>
      <c r="C81" s="103" t="str">
        <f>'Phase 1 - Initial Assessment'!W81</f>
        <v/>
      </c>
      <c r="D81" s="103" t="str">
        <f>'Phase 1 - Initial Assessment'!X81</f>
        <v/>
      </c>
      <c r="E81" s="113" t="str">
        <f>'Phase 1 - Initial Assessment'!Y81</f>
        <v/>
      </c>
      <c r="G81" s="113" t="str">
        <f>IF(C81="","",'Phase 1 - Initial Assessment'!H81)</f>
        <v/>
      </c>
      <c r="H81" s="113" t="str">
        <f>IF(E81="","",'Phase 1 - Initial Assessment'!G81)</f>
        <v/>
      </c>
      <c r="J81" s="113"/>
      <c r="K81" s="113"/>
      <c r="L81" s="113"/>
      <c r="N81" s="130"/>
      <c r="O81" s="113"/>
      <c r="Q81" s="130"/>
      <c r="R81" s="113"/>
      <c r="T81" s="103"/>
      <c r="U81" s="113"/>
      <c r="W81" s="103" t="s">
        <v>419</v>
      </c>
      <c r="X81" s="113"/>
      <c r="Z81" s="113">
        <v>77</v>
      </c>
      <c r="AA81" s="113" t="str">
        <f t="shared" si="6"/>
        <v/>
      </c>
      <c r="AB81" s="113" t="str">
        <f t="shared" si="7"/>
        <v/>
      </c>
      <c r="AC81" s="113" t="str">
        <f t="shared" si="8"/>
        <v/>
      </c>
      <c r="AE81" s="72">
        <v>1.224</v>
      </c>
    </row>
    <row r="82" spans="2:31" ht="82.35" customHeight="1">
      <c r="B82" s="113">
        <v>78</v>
      </c>
      <c r="C82" s="103" t="str">
        <f>'Phase 1 - Initial Assessment'!W82</f>
        <v/>
      </c>
      <c r="D82" s="103" t="str">
        <f>'Phase 1 - Initial Assessment'!X82</f>
        <v/>
      </c>
      <c r="E82" s="113" t="str">
        <f>'Phase 1 - Initial Assessment'!Y82</f>
        <v/>
      </c>
      <c r="G82" s="113" t="str">
        <f>IF(C82="","",'Phase 1 - Initial Assessment'!H82)</f>
        <v/>
      </c>
      <c r="H82" s="113" t="str">
        <f>IF(E82="","",'Phase 1 - Initial Assessment'!G82)</f>
        <v/>
      </c>
      <c r="J82" s="113"/>
      <c r="K82" s="113"/>
      <c r="L82" s="113"/>
      <c r="N82" s="130"/>
      <c r="O82" s="113"/>
      <c r="Q82" s="130"/>
      <c r="R82" s="113"/>
      <c r="T82" s="103"/>
      <c r="U82" s="113"/>
      <c r="W82" s="103" t="s">
        <v>419</v>
      </c>
      <c r="X82" s="113"/>
      <c r="Z82" s="113">
        <v>78</v>
      </c>
      <c r="AA82" s="113" t="str">
        <f t="shared" si="6"/>
        <v/>
      </c>
      <c r="AB82" s="113" t="str">
        <f t="shared" si="7"/>
        <v/>
      </c>
      <c r="AC82" s="113" t="str">
        <f t="shared" si="8"/>
        <v/>
      </c>
      <c r="AE82" s="72">
        <v>60.701000000000001</v>
      </c>
    </row>
    <row r="83" spans="2:31" ht="13.15">
      <c r="B83" s="113">
        <v>79</v>
      </c>
      <c r="C83" s="103" t="str">
        <f>'Phase 1 - Initial Assessment'!W83</f>
        <v/>
      </c>
      <c r="D83" s="103" t="str">
        <f>'Phase 1 - Initial Assessment'!X83</f>
        <v/>
      </c>
      <c r="E83" s="113" t="str">
        <f>'Phase 1 - Initial Assessment'!Y83</f>
        <v/>
      </c>
      <c r="G83" s="113" t="str">
        <f>IF(C83="","",'Phase 1 - Initial Assessment'!H83)</f>
        <v/>
      </c>
      <c r="H83" s="113" t="str">
        <f>IF(E83="","",'Phase 1 - Initial Assessment'!G83)</f>
        <v/>
      </c>
      <c r="J83" s="113"/>
      <c r="K83" s="113"/>
      <c r="L83" s="113"/>
      <c r="N83" s="130"/>
      <c r="O83" s="113"/>
      <c r="Q83" s="130"/>
      <c r="R83" s="113"/>
      <c r="T83" s="103"/>
      <c r="U83" s="113"/>
      <c r="W83" s="103" t="s">
        <v>419</v>
      </c>
      <c r="X83" s="113"/>
      <c r="Z83" s="113">
        <v>79</v>
      </c>
      <c r="AA83" s="113" t="str">
        <f t="shared" si="6"/>
        <v/>
      </c>
      <c r="AB83" s="113" t="str">
        <f t="shared" si="7"/>
        <v/>
      </c>
      <c r="AC83" s="113" t="str">
        <f t="shared" si="8"/>
        <v/>
      </c>
      <c r="AE83" s="72">
        <v>2.411</v>
      </c>
    </row>
    <row r="84" spans="2:31" ht="13.15">
      <c r="B84" s="113">
        <v>80</v>
      </c>
      <c r="C84" s="103" t="str">
        <f>'Phase 1 - Initial Assessment'!W84</f>
        <v>NWT</v>
      </c>
      <c r="D84" s="103" t="str">
        <f>'Phase 1 - Initial Assessment'!X84</f>
        <v>E00001425</v>
      </c>
      <c r="E84" s="128" t="str">
        <f>'Phase 1 - Initial Assessment'!Y84</f>
        <v>Net zero catchment strategy</v>
      </c>
      <c r="G84" s="113" t="str">
        <f>IF(C84="","",'Phase 1 - Initial Assessment'!H84)</f>
        <v>NBS</v>
      </c>
      <c r="H84" s="113" t="str">
        <f>IF(E84="","",'Phase 1 - Initial Assessment'!G84)</f>
        <v>Working with partners, UU wants to develop a sustainability masterplan and test innovative approaches ​for low carbon water and wastewater priorities in the major new development of St Cuthbert's Garden ​Village (10,000 houses over a 30y period). This could include working with developers on storing surface water, recycling grey water, exploring ways to protect the sewers in operation (such as making smarter design choices and increasing community engagement) and potential reuse of low-grade heat from the sewer network. Also include minimising the need at the treatment works (enhanced treatment solutions and local composting) and opportunities to re-use by products from the treatment process. Carbon benefits are uncertain since UU still has to decide on specific interventions. ​</v>
      </c>
      <c r="J84" s="129" t="s">
        <v>637</v>
      </c>
      <c r="K84" s="113" t="s">
        <v>638</v>
      </c>
      <c r="L84" s="113" t="s">
        <v>639</v>
      </c>
      <c r="N84" s="130" t="s">
        <v>640</v>
      </c>
      <c r="O84" s="113" t="s">
        <v>641</v>
      </c>
      <c r="Q84" s="130" t="s">
        <v>510</v>
      </c>
      <c r="R84" s="113" t="s">
        <v>642</v>
      </c>
      <c r="T84" s="103" t="s">
        <v>553</v>
      </c>
      <c r="U84" s="113"/>
      <c r="W84" s="103" t="s">
        <v>383</v>
      </c>
      <c r="X84" s="113" t="s">
        <v>643</v>
      </c>
      <c r="Z84" s="113">
        <v>80</v>
      </c>
      <c r="AA84" s="113" t="str">
        <f t="shared" si="6"/>
        <v>NWT</v>
      </c>
      <c r="AB84" s="113" t="str">
        <f t="shared" si="7"/>
        <v>E00001425</v>
      </c>
      <c r="AC84" s="113" t="str">
        <f t="shared" si="8"/>
        <v>Net zero catchment strategy</v>
      </c>
      <c r="AE84" s="72">
        <v>1.016</v>
      </c>
    </row>
    <row r="85" spans="2:31" ht="13.15">
      <c r="B85" s="113">
        <v>81</v>
      </c>
      <c r="C85" s="103" t="str">
        <f>'Phase 1 - Initial Assessment'!W85</f>
        <v>WSH</v>
      </c>
      <c r="D85" s="103" t="str">
        <f>'Phase 1 - Initial Assessment'!X85</f>
        <v>CWW22_1</v>
      </c>
      <c r="E85" s="113" t="str">
        <f>'Phase 1 - Initial Assessment'!Y85</f>
        <v>Net Zero Carbon Strategy:  Network Control Systems (Wastewater)</v>
      </c>
      <c r="G85" s="113" t="str">
        <f>IF(C85="","",'Phase 1 - Initial Assessment'!H85)</f>
        <v>Process emissions</v>
      </c>
      <c r="H85" s="113" t="str">
        <f>IF(E85="","",'Phase 1 - Initial Assessment'!G85)</f>
        <v>Delivery of a new Network Control System for Wastewater to reduce energy consumption by using factors such as weather and demand patterns to predict optimum set points, and as a result, control and optimise pumping regimes</v>
      </c>
      <c r="J85" s="113" t="s">
        <v>553</v>
      </c>
      <c r="K85" s="113"/>
      <c r="L85" s="113"/>
      <c r="N85" s="130"/>
      <c r="O85" s="113"/>
      <c r="Q85" s="130"/>
      <c r="R85" s="113"/>
      <c r="U85" s="113"/>
      <c r="W85" s="103" t="s">
        <v>419</v>
      </c>
      <c r="X85" s="113"/>
      <c r="Z85" s="113">
        <v>81</v>
      </c>
      <c r="AA85" s="113" t="str">
        <f t="shared" si="6"/>
        <v/>
      </c>
      <c r="AB85" s="113" t="str">
        <f t="shared" si="7"/>
        <v/>
      </c>
      <c r="AC85" s="113" t="str">
        <f t="shared" si="8"/>
        <v/>
      </c>
      <c r="AE85" s="72">
        <v>1.304</v>
      </c>
    </row>
    <row r="86" spans="2:31" ht="13.15">
      <c r="B86" s="113">
        <v>82</v>
      </c>
      <c r="C86" s="103" t="str">
        <f>'Phase 1 - Initial Assessment'!W86</f>
        <v>WSH</v>
      </c>
      <c r="D86" s="103" t="str">
        <f>'Phase 1 - Initial Assessment'!X86</f>
        <v>CWW22_2</v>
      </c>
      <c r="E86" s="156" t="str">
        <f>'Phase 1 - Initial Assessment'!Y86</f>
        <v>Net Zero Carbon Strategy:  Reduction of Process Emissions</v>
      </c>
      <c r="G86" s="113" t="str">
        <f>IF(C86="","",'Phase 1 - Initial Assessment'!H86)</f>
        <v>Process emissions</v>
      </c>
      <c r="H86" s="112" t="str">
        <f>IF(E86="","",'Phase 1 - Initial Assessment'!G86)</f>
        <v xml:space="preserve">This enhanced investment case will deliver an advanced process control system to reduce N2O emissions and reduce energy consumption (enabled by investment in new 
blowers at 14 sites and new diffusers at 20 sites). Real Time Control - 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such as new blowers and diffusers.
</v>
      </c>
      <c r="J86" s="113" t="s">
        <v>553</v>
      </c>
      <c r="K86" s="113"/>
      <c r="L86" s="113"/>
      <c r="N86" s="130"/>
      <c r="O86" s="113"/>
      <c r="Q86" s="130"/>
      <c r="R86" s="113"/>
      <c r="T86" s="103"/>
      <c r="U86" s="113"/>
      <c r="W86" s="103" t="s">
        <v>383</v>
      </c>
      <c r="X86" s="113"/>
      <c r="Z86" s="113">
        <v>82</v>
      </c>
      <c r="AA86" s="113" t="str">
        <f t="shared" si="6"/>
        <v>WSH</v>
      </c>
      <c r="AB86" s="113" t="str">
        <f t="shared" si="7"/>
        <v>CWW22_2</v>
      </c>
      <c r="AC86" s="113" t="str">
        <f t="shared" si="8"/>
        <v>Net Zero Carbon Strategy:  Reduction of Process Emissions</v>
      </c>
      <c r="AE86" s="72">
        <v>35.866</v>
      </c>
    </row>
    <row r="87" spans="2:31" ht="13.15">
      <c r="B87" s="113">
        <v>83</v>
      </c>
      <c r="C87" s="103" t="str">
        <f>'Phase 1 - Initial Assessment'!W87</f>
        <v>WSX</v>
      </c>
      <c r="D87" s="103" t="str">
        <f>'Phase 1 - Initial Assessment'!X87</f>
        <v>CWW22_1</v>
      </c>
      <c r="E87" s="156" t="str">
        <f>'Phase 1 - Initial Assessment'!Y87</f>
        <v>Heat recovery</v>
      </c>
      <c r="G87" s="113" t="str">
        <f>IF(C87="","",'Phase 1 - Initial Assessment'!H87)</f>
        <v>Fossil fuel reduction</v>
      </c>
      <c r="H87" s="113" t="str">
        <f>IF(E87="","",'Phase 1 - Initial Assessment'!G87)</f>
        <v>Heat recovery (Avo SBR effluent) - displacing fossil gas</v>
      </c>
      <c r="J87" s="113"/>
      <c r="K87" s="113"/>
      <c r="L87" s="113"/>
      <c r="N87" s="130"/>
      <c r="O87" s="113"/>
      <c r="Q87" s="130"/>
      <c r="R87" s="113"/>
      <c r="T87" s="103"/>
      <c r="U87" s="113"/>
      <c r="W87" s="103" t="s">
        <v>419</v>
      </c>
      <c r="X87" s="156" t="s">
        <v>644</v>
      </c>
      <c r="Z87" s="113">
        <v>83</v>
      </c>
      <c r="AA87" s="113" t="str">
        <f t="shared" si="6"/>
        <v/>
      </c>
      <c r="AB87" s="113" t="str">
        <f t="shared" si="7"/>
        <v/>
      </c>
      <c r="AC87" s="113" t="str">
        <f t="shared" si="8"/>
        <v/>
      </c>
      <c r="AE87" s="72">
        <v>-3.69</v>
      </c>
    </row>
    <row r="88" spans="2:31" ht="27" customHeight="1">
      <c r="B88" s="113">
        <v>84</v>
      </c>
      <c r="C88" s="103" t="str">
        <f>'Phase 1 - Initial Assessment'!W88</f>
        <v>WSX</v>
      </c>
      <c r="D88" s="103" t="str">
        <f>'Phase 1 - Initial Assessment'!X88</f>
        <v>CWW22_2</v>
      </c>
      <c r="E88" s="156" t="str">
        <f>'Phase 1 - Initial Assessment'!Y88</f>
        <v>Nitrous oxide - standard enhancement</v>
      </c>
      <c r="G88" s="113" t="str">
        <f>IF(C88="","",'Phase 1 - Initial Assessment'!H88)</f>
        <v>Process emissions</v>
      </c>
      <c r="H88" s="113" t="str">
        <f>IF(E88="","",'Phase 1 - Initial Assessment'!G88)</f>
        <v xml:space="preserve">Monitoring &amp; control of N2O at 7 sites (out of total 20), under standard enhancement drivers. Use of sensors and monitoring equipment including liquid and gas sensors. This monitoring is connected online monitoring and process control, such as adjusting air flow or ammonia-based aeration control (ABAC). The load can also be adjusted. Controlling emissions tends to require some infrastructure changes such as adjustable blowers and diffusers. 
</v>
      </c>
      <c r="J88" s="129" t="s">
        <v>645</v>
      </c>
      <c r="K88" s="113" t="s">
        <v>646</v>
      </c>
      <c r="L88" s="113" t="s">
        <v>647</v>
      </c>
      <c r="N88" s="130" t="s">
        <v>510</v>
      </c>
      <c r="O88" s="113" t="s">
        <v>648</v>
      </c>
      <c r="Q88" s="130" t="s">
        <v>649</v>
      </c>
      <c r="R88" s="113" t="s">
        <v>650</v>
      </c>
      <c r="T88" s="103" t="s">
        <v>327</v>
      </c>
      <c r="U88" s="113" t="s">
        <v>582</v>
      </c>
      <c r="W88" s="103" t="s">
        <v>383</v>
      </c>
      <c r="X88" s="113" t="s">
        <v>559</v>
      </c>
      <c r="Z88" s="113">
        <v>84</v>
      </c>
      <c r="AA88" s="113" t="str">
        <f t="shared" si="6"/>
        <v>WSX</v>
      </c>
      <c r="AB88" s="113" t="str">
        <f t="shared" si="7"/>
        <v>CWW22_2</v>
      </c>
      <c r="AC88" s="113" t="str">
        <f t="shared" si="8"/>
        <v>Nitrous oxide - standard enhancement</v>
      </c>
      <c r="AE88" s="72">
        <v>0.85199999999999998</v>
      </c>
    </row>
    <row r="89" spans="2:31" ht="13.15">
      <c r="B89" s="113">
        <v>85</v>
      </c>
      <c r="C89" s="103" t="str">
        <f>'Phase 1 - Initial Assessment'!W89</f>
        <v>WSX</v>
      </c>
      <c r="D89" s="103" t="str">
        <f>'Phase 1 - Initial Assessment'!X89</f>
        <v>CWW22_3</v>
      </c>
      <c r="E89" s="156" t="str">
        <f>'Phase 1 - Initial Assessment'!Y89</f>
        <v>Nitrous oxide - NZ challenge</v>
      </c>
      <c r="G89" s="113" t="str">
        <f>IF(C89="","",'Phase 1 - Initial Assessment'!H89)</f>
        <v>Process emissions</v>
      </c>
      <c r="H89" s="113" t="str">
        <f>IF(E89="","",'Phase 1 - Initial Assessment'!G89)</f>
        <v>Monitoring &amp; control, 13 sites (out of 20), net zero carbon challenge. Investigatory monitoring will take place for two years, with the default technology being sensors that measure N2O in solution in the aqueous phase. Two years of continuous monitoring will help us better understand the cause effect relationships at specific sites of the variables noted above and N2O formation, while also allowing us to see the degree to which N2O spikes can be prevented and whether levels observed at other times can be reduced. After two years of monitoring at the first tranche of sites, rigs will be de-mounted, moved and re-assembled at other WRCs to repeat the exercise.</v>
      </c>
      <c r="J89" s="129" t="s">
        <v>645</v>
      </c>
      <c r="K89" s="113" t="s">
        <v>646</v>
      </c>
      <c r="L89" s="113" t="s">
        <v>647</v>
      </c>
      <c r="N89" s="130" t="s">
        <v>651</v>
      </c>
      <c r="O89" s="113" t="s">
        <v>652</v>
      </c>
      <c r="Q89" s="130" t="s">
        <v>653</v>
      </c>
      <c r="R89" s="113" t="s">
        <v>654</v>
      </c>
      <c r="T89" s="103" t="s">
        <v>327</v>
      </c>
      <c r="U89" s="113" t="s">
        <v>582</v>
      </c>
      <c r="W89" s="103" t="s">
        <v>383</v>
      </c>
      <c r="X89" s="113" t="s">
        <v>559</v>
      </c>
      <c r="Z89" s="113">
        <v>85</v>
      </c>
      <c r="AA89" s="113" t="str">
        <f t="shared" si="6"/>
        <v>WSX</v>
      </c>
      <c r="AB89" s="113" t="str">
        <f t="shared" si="7"/>
        <v>CWW22_3</v>
      </c>
      <c r="AC89" s="113" t="str">
        <f t="shared" si="8"/>
        <v>Nitrous oxide - NZ challenge</v>
      </c>
      <c r="AE89" s="72">
        <v>1.37</v>
      </c>
    </row>
    <row r="90" spans="2:31" ht="13.15">
      <c r="B90" s="113">
        <v>86</v>
      </c>
      <c r="C90" s="103" t="str">
        <f>'Phase 1 - Initial Assessment'!W90</f>
        <v/>
      </c>
      <c r="D90" s="103" t="str">
        <f>'Phase 1 - Initial Assessment'!X90</f>
        <v/>
      </c>
      <c r="E90" s="113" t="str">
        <f>'Phase 1 - Initial Assessment'!Y90</f>
        <v/>
      </c>
      <c r="G90" s="113" t="str">
        <f>IF(C90="","",'Phase 1 - Initial Assessment'!H90)</f>
        <v/>
      </c>
      <c r="H90" s="113" t="str">
        <f>IF(E90="","",'Phase 1 - Initial Assessment'!G90)</f>
        <v/>
      </c>
      <c r="J90" s="113"/>
      <c r="K90" s="113"/>
      <c r="L90" s="113"/>
      <c r="N90" s="130"/>
      <c r="O90" s="113"/>
      <c r="Q90" s="130"/>
      <c r="R90" s="113"/>
      <c r="T90" s="103"/>
      <c r="U90" s="113"/>
      <c r="W90" s="103" t="s">
        <v>419</v>
      </c>
      <c r="X90" s="113"/>
      <c r="Z90" s="113">
        <v>86</v>
      </c>
      <c r="AA90" s="113" t="str">
        <f t="shared" si="6"/>
        <v/>
      </c>
      <c r="AB90" s="113" t="str">
        <f t="shared" si="7"/>
        <v/>
      </c>
      <c r="AC90" s="113" t="str">
        <f t="shared" si="8"/>
        <v/>
      </c>
      <c r="AE90" s="72">
        <v>7.1310000000000002</v>
      </c>
    </row>
    <row r="91" spans="2:31" ht="13.15">
      <c r="B91" s="113">
        <v>87</v>
      </c>
      <c r="C91" s="103" t="str">
        <f>'Phase 1 - Initial Assessment'!W91</f>
        <v/>
      </c>
      <c r="D91" s="103" t="str">
        <f>'Phase 1 - Initial Assessment'!X91</f>
        <v/>
      </c>
      <c r="E91" s="113" t="str">
        <f>'Phase 1 - Initial Assessment'!Y91</f>
        <v/>
      </c>
      <c r="G91" s="113" t="str">
        <f>IF(C91="","",'Phase 1 - Initial Assessment'!H91)</f>
        <v/>
      </c>
      <c r="H91" s="113" t="str">
        <f>IF(E91="","",'Phase 1 - Initial Assessment'!G91)</f>
        <v/>
      </c>
      <c r="J91" s="113"/>
      <c r="K91" s="113"/>
      <c r="L91" s="113"/>
      <c r="N91" s="130"/>
      <c r="O91" s="113"/>
      <c r="Q91" s="130"/>
      <c r="R91" s="113"/>
      <c r="T91" s="103"/>
      <c r="U91" s="113"/>
      <c r="W91" s="103" t="s">
        <v>419</v>
      </c>
      <c r="X91" s="113"/>
      <c r="Z91" s="113">
        <v>87</v>
      </c>
      <c r="AA91" s="113" t="str">
        <f t="shared" si="6"/>
        <v/>
      </c>
      <c r="AB91" s="113" t="str">
        <f t="shared" si="7"/>
        <v/>
      </c>
      <c r="AC91" s="113" t="str">
        <f t="shared" si="8"/>
        <v/>
      </c>
      <c r="AE91" s="72">
        <v>3.9</v>
      </c>
    </row>
    <row r="92" spans="2:31" ht="13.15">
      <c r="B92" s="113">
        <v>88</v>
      </c>
      <c r="C92" s="103" t="str">
        <f>'Phase 1 - Initial Assessment'!W92</f>
        <v/>
      </c>
      <c r="D92" s="103" t="str">
        <f>'Phase 1 - Initial Assessment'!X92</f>
        <v/>
      </c>
      <c r="E92" s="113" t="str">
        <f>'Phase 1 - Initial Assessment'!Y92</f>
        <v/>
      </c>
      <c r="G92" s="113" t="str">
        <f>IF(C92="","",'Phase 1 - Initial Assessment'!H92)</f>
        <v/>
      </c>
      <c r="H92" s="113" t="str">
        <f>IF(E92="","",'Phase 1 - Initial Assessment'!G92)</f>
        <v/>
      </c>
      <c r="J92" s="113"/>
      <c r="K92" s="113"/>
      <c r="L92" s="113"/>
      <c r="N92" s="130"/>
      <c r="O92" s="113"/>
      <c r="Q92" s="130"/>
      <c r="T92" s="103"/>
      <c r="U92" s="113"/>
      <c r="W92" s="103" t="s">
        <v>419</v>
      </c>
      <c r="X92" s="113"/>
      <c r="Z92" s="113">
        <v>88</v>
      </c>
      <c r="AA92" s="113" t="str">
        <f t="shared" si="6"/>
        <v/>
      </c>
      <c r="AB92" s="113" t="str">
        <f t="shared" si="7"/>
        <v/>
      </c>
      <c r="AC92" s="113" t="str">
        <f t="shared" si="8"/>
        <v/>
      </c>
      <c r="AE92" s="72">
        <v>2.2810000000000001</v>
      </c>
    </row>
    <row r="93" spans="2:31" ht="13.15">
      <c r="B93" s="113">
        <v>89</v>
      </c>
      <c r="C93" s="103" t="str">
        <f>'Phase 1 - Initial Assessment'!W93</f>
        <v/>
      </c>
      <c r="D93" s="103" t="str">
        <f>'Phase 1 - Initial Assessment'!X93</f>
        <v/>
      </c>
      <c r="E93" s="113" t="str">
        <f>'Phase 1 - Initial Assessment'!Y93</f>
        <v/>
      </c>
      <c r="G93" s="113" t="str">
        <f>IF(C93="","",'Phase 1 - Initial Assessment'!H93)</f>
        <v/>
      </c>
      <c r="H93" s="113" t="str">
        <f>IF(E93="","",'Phase 1 - Initial Assessment'!G95)</f>
        <v/>
      </c>
      <c r="J93" s="113"/>
      <c r="K93" s="113"/>
      <c r="L93" s="113"/>
      <c r="N93" s="130"/>
      <c r="O93" s="113"/>
      <c r="Q93" s="130"/>
      <c r="R93" s="113"/>
      <c r="T93" s="103"/>
      <c r="U93" s="113"/>
      <c r="W93" s="103" t="s">
        <v>419</v>
      </c>
      <c r="X93" s="113"/>
      <c r="Z93" s="113">
        <v>89</v>
      </c>
      <c r="AA93" s="113" t="str">
        <f t="shared" si="6"/>
        <v/>
      </c>
      <c r="AB93" s="113" t="str">
        <f t="shared" si="7"/>
        <v/>
      </c>
      <c r="AC93" s="113" t="str">
        <f t="shared" si="8"/>
        <v/>
      </c>
      <c r="AE93" s="72">
        <v>10.795999999999999</v>
      </c>
    </row>
    <row r="94" spans="2:31" ht="13.15">
      <c r="B94" s="113">
        <v>90</v>
      </c>
      <c r="C94" s="103" t="str">
        <f>'Phase 1 - Initial Assessment'!W94</f>
        <v>YKY</v>
      </c>
      <c r="D94" s="103" t="str">
        <f>'Phase 1 - Initial Assessment'!X94</f>
        <v>CWW22-2</v>
      </c>
      <c r="E94" s="156" t="str">
        <f>'Phase 1 - Initial Assessment'!Y94</f>
        <v>Methane reduction</v>
      </c>
      <c r="G94" s="113" t="str">
        <f>IF(C94="","",'Phase 1 - Initial Assessment'!H94)</f>
        <v>Process emissions</v>
      </c>
      <c r="H94" s="113" t="str">
        <f>IF(E94="","",'Phase 1 - Initial Assessment'!G94)</f>
        <v>Investment to reduce methane emissions from process via digester upgrade, vacuum degassing and leak detection</v>
      </c>
      <c r="J94" s="129" t="s">
        <v>655</v>
      </c>
      <c r="K94" s="113" t="s">
        <v>656</v>
      </c>
      <c r="L94" s="113" t="s">
        <v>657</v>
      </c>
      <c r="N94" s="130" t="s">
        <v>658</v>
      </c>
      <c r="O94" s="113" t="s">
        <v>659</v>
      </c>
      <c r="Q94" s="130" t="s">
        <v>624</v>
      </c>
      <c r="R94" s="113" t="s">
        <v>660</v>
      </c>
      <c r="T94" s="103" t="s">
        <v>325</v>
      </c>
      <c r="U94" s="113" t="s">
        <v>661</v>
      </c>
      <c r="W94" s="103" t="s">
        <v>383</v>
      </c>
      <c r="X94" s="113" t="s">
        <v>662</v>
      </c>
      <c r="Z94" s="113">
        <v>90</v>
      </c>
      <c r="AA94" s="113" t="str">
        <f t="shared" si="6"/>
        <v>YKY</v>
      </c>
      <c r="AB94" s="113" t="str">
        <f t="shared" si="7"/>
        <v>CWW22-2</v>
      </c>
      <c r="AC94" s="113" t="str">
        <f t="shared" si="8"/>
        <v>Methane reduction</v>
      </c>
      <c r="AE94" s="72">
        <v>19.38</v>
      </c>
    </row>
    <row r="95" spans="2:31" ht="13.9" customHeight="1">
      <c r="B95" s="113">
        <v>91</v>
      </c>
      <c r="C95" s="103" t="str">
        <f>'Phase 1 - Initial Assessment'!W95</f>
        <v>YKY</v>
      </c>
      <c r="D95" s="103" t="str">
        <f>'Phase 1 - Initial Assessment'!X95</f>
        <v>CWW22-3</v>
      </c>
      <c r="E95" s="156" t="str">
        <f>'Phase 1 - Initial Assessment'!Y95</f>
        <v>Nitrous oxide reduction</v>
      </c>
      <c r="G95" s="113" t="str">
        <f>IF(C95="","",'Phase 1 - Initial Assessment'!H95)</f>
        <v>Process emissions</v>
      </c>
      <c r="H95" s="113" t="str">
        <f>IF(E95="","",'Phase 1 - Initial Assessment'!G95)</f>
        <v>Use of sensors and monitoring equipment including liquid and gas sensors. This monitoring is connected online monitoring and process control, such as adjusting air flow or ammonia-based aeration control (ABAC). The load can also be adjusted. This tends to require some infrastructure changes.
Investment to reduce nitrous oxide emissions from ASP lanes via use of real time control coupled with monitoring of emission and limited additional investment in liquor buffering.
 </v>
      </c>
      <c r="J95" s="129" t="s">
        <v>663</v>
      </c>
      <c r="K95" s="113" t="s">
        <v>664</v>
      </c>
      <c r="L95" s="113" t="s">
        <v>665</v>
      </c>
      <c r="N95" s="130" t="s">
        <v>666</v>
      </c>
      <c r="O95" s="155" t="s">
        <v>667</v>
      </c>
      <c r="Q95" s="130" t="s">
        <v>668</v>
      </c>
      <c r="R95" s="113" t="s">
        <v>669</v>
      </c>
      <c r="T95" s="103" t="s">
        <v>327</v>
      </c>
      <c r="U95" s="113" t="s">
        <v>582</v>
      </c>
      <c r="W95" s="103" t="s">
        <v>383</v>
      </c>
      <c r="X95" s="113" t="s">
        <v>559</v>
      </c>
      <c r="Z95" s="113">
        <v>91</v>
      </c>
      <c r="AA95" s="113" t="str">
        <f t="shared" si="6"/>
        <v>YKY</v>
      </c>
      <c r="AB95" s="113" t="str">
        <f t="shared" si="7"/>
        <v>CWW22-3</v>
      </c>
      <c r="AC95" s="113" t="str">
        <f t="shared" si="8"/>
        <v>Nitrous oxide reduction</v>
      </c>
      <c r="AE95" s="2">
        <v>12.574</v>
      </c>
    </row>
    <row r="97" spans="2:29" ht="13.15">
      <c r="D97" s="139" t="s">
        <v>488</v>
      </c>
      <c r="E97" s="140" cm="1">
        <f t="array" ref="E97">SUMPRODUCT(('Data Final'!$D$5:$D$95='Phase 2 - Net Zero Value'!D5:D95)*('Data Final'!$L$5:$L$95))</f>
        <v>528.56998406749335</v>
      </c>
      <c r="AB97" s="139" t="s">
        <v>488</v>
      </c>
      <c r="AC97" s="140" cm="1">
        <f t="array" ref="AC97">SUMPRODUCT(('Data Final'!$D$5:$D$95='Phase 2 - Net Zero Value'!AB5:AB95)*('Data Final'!$L$5:$L$95))</f>
        <v>467.21305999313813</v>
      </c>
    </row>
    <row r="98" spans="2:29" ht="13.15">
      <c r="D98" s="139" t="s">
        <v>489</v>
      </c>
      <c r="E98" s="140" cm="1">
        <f t="array" ref="E98">SUMPRODUCT(('Data Final'!$D$5:$D$95='Phase 2 - Net Zero Value'!D5:D95)*('Data Final'!$R$5:$R$95))</f>
        <v>-335861.97100000002</v>
      </c>
      <c r="AB98" s="139" t="s">
        <v>489</v>
      </c>
      <c r="AC98" s="140" cm="1">
        <f t="array" ref="AC98">SUMPRODUCT(('Data Final'!$D$5:$D$95='Phase 2 - Net Zero Value'!AB5:AB95)*('Data Final'!$R$5:$R$95))</f>
        <v>-318796.37100000004</v>
      </c>
    </row>
    <row r="100" spans="2:29" ht="13.15"/>
    <row r="101" spans="2:29" ht="13.35" customHeight="1">
      <c r="B101" s="231" t="s">
        <v>670</v>
      </c>
      <c r="C101" s="231"/>
      <c r="D101" s="231"/>
      <c r="E101" s="231"/>
    </row>
    <row r="102" spans="2:29" ht="13.15">
      <c r="B102" s="232"/>
      <c r="C102" s="232"/>
      <c r="D102" s="232"/>
      <c r="E102" s="232"/>
    </row>
    <row r="103" spans="2:29" ht="13.15">
      <c r="B103" s="232"/>
      <c r="C103" s="232"/>
      <c r="D103" s="232"/>
      <c r="E103" s="232"/>
    </row>
    <row r="104" spans="2:29" ht="13.15">
      <c r="B104" s="232"/>
      <c r="C104" s="232"/>
      <c r="D104" s="232"/>
      <c r="E104" s="232"/>
    </row>
    <row r="105" spans="2:29" ht="13.15">
      <c r="B105" s="232"/>
      <c r="C105" s="232"/>
      <c r="D105" s="232"/>
      <c r="E105" s="232"/>
    </row>
    <row r="106" spans="2:29" ht="13.15">
      <c r="B106" s="232"/>
      <c r="C106" s="232"/>
      <c r="D106" s="232"/>
      <c r="E106" s="232"/>
    </row>
    <row r="107" spans="2:29" ht="13.15">
      <c r="B107" s="232"/>
      <c r="C107" s="232"/>
      <c r="D107" s="232"/>
      <c r="E107" s="232"/>
    </row>
    <row r="108" spans="2:29" ht="13.15">
      <c r="B108" s="232"/>
      <c r="C108" s="232"/>
      <c r="D108" s="232"/>
      <c r="E108" s="232"/>
    </row>
    <row r="109" spans="2:29" ht="13.15">
      <c r="B109" s="232"/>
      <c r="C109" s="232"/>
      <c r="D109" s="232"/>
      <c r="E109" s="232"/>
    </row>
    <row r="110" spans="2:29" ht="13.15">
      <c r="B110" s="232"/>
      <c r="C110" s="232"/>
      <c r="D110" s="232"/>
      <c r="E110" s="232"/>
    </row>
    <row r="111" spans="2:29" ht="13.15">
      <c r="B111" s="232"/>
      <c r="C111" s="232"/>
      <c r="D111" s="232"/>
      <c r="E111" s="232"/>
    </row>
    <row r="112" spans="2:29" ht="13.15">
      <c r="B112" s="232"/>
      <c r="C112" s="232"/>
      <c r="D112" s="232"/>
      <c r="E112" s="232"/>
    </row>
    <row r="113" spans="2:5" ht="13.15">
      <c r="B113" s="232"/>
      <c r="C113" s="232"/>
      <c r="D113" s="232"/>
      <c r="E113" s="232"/>
    </row>
    <row r="114" spans="2:5" ht="13.15">
      <c r="B114" s="232"/>
      <c r="C114" s="232"/>
      <c r="D114" s="232"/>
      <c r="E114" s="232"/>
    </row>
    <row r="115" spans="2:5" ht="13.15">
      <c r="B115" s="232"/>
      <c r="C115" s="232"/>
      <c r="D115" s="232"/>
      <c r="E115" s="232"/>
    </row>
    <row r="116" spans="2:5" ht="13.15">
      <c r="B116" s="232"/>
      <c r="C116" s="232"/>
      <c r="D116" s="232"/>
      <c r="E116" s="232"/>
    </row>
    <row r="117" spans="2:5" ht="13.15">
      <c r="B117" s="232"/>
      <c r="C117" s="232"/>
      <c r="D117" s="232"/>
      <c r="E117" s="232"/>
    </row>
    <row r="118" spans="2:5" ht="13.15">
      <c r="B118" s="232"/>
      <c r="C118" s="232"/>
      <c r="D118" s="232"/>
      <c r="E118" s="232"/>
    </row>
    <row r="119" spans="2:5" ht="13.15">
      <c r="B119" s="232"/>
      <c r="C119" s="232"/>
      <c r="D119" s="232"/>
      <c r="E119" s="232"/>
    </row>
    <row r="120" spans="2:5" ht="13.15">
      <c r="B120" s="232"/>
      <c r="C120" s="232"/>
      <c r="D120" s="232"/>
      <c r="E120" s="232"/>
    </row>
    <row r="121" spans="2:5" ht="13.15">
      <c r="B121" s="232"/>
      <c r="C121" s="232"/>
      <c r="D121" s="232"/>
      <c r="E121" s="232"/>
    </row>
    <row r="122" spans="2:5" ht="13.15">
      <c r="B122" s="232"/>
      <c r="C122" s="232"/>
      <c r="D122" s="232"/>
      <c r="E122" s="232"/>
    </row>
    <row r="123" spans="2:5" ht="13.15">
      <c r="B123" s="232"/>
      <c r="C123" s="232"/>
      <c r="D123" s="232"/>
      <c r="E123" s="232"/>
    </row>
    <row r="124" spans="2:5" ht="13.15">
      <c r="B124" s="232"/>
      <c r="C124" s="232"/>
      <c r="D124" s="232"/>
      <c r="E124" s="232"/>
    </row>
    <row r="125" spans="2:5" ht="13.15">
      <c r="B125" s="232"/>
      <c r="C125" s="232"/>
      <c r="D125" s="232"/>
      <c r="E125" s="232"/>
    </row>
    <row r="126" spans="2:5" ht="13.15">
      <c r="B126" s="232"/>
      <c r="C126" s="232"/>
      <c r="D126" s="232"/>
      <c r="E126" s="232"/>
    </row>
    <row r="127" spans="2:5" ht="13.15">
      <c r="B127" s="232"/>
      <c r="C127" s="232"/>
      <c r="D127" s="232"/>
      <c r="E127" s="232"/>
    </row>
    <row r="128" spans="2:5" ht="13.15">
      <c r="B128" s="232"/>
      <c r="C128" s="232"/>
      <c r="D128" s="232"/>
      <c r="E128" s="232"/>
    </row>
    <row r="129" spans="2:5" ht="13.15">
      <c r="B129" s="232"/>
      <c r="C129" s="232"/>
      <c r="D129" s="232"/>
      <c r="E129" s="232"/>
    </row>
    <row r="130" spans="2:5" ht="13.15">
      <c r="B130" s="232"/>
      <c r="C130" s="232"/>
      <c r="D130" s="232"/>
      <c r="E130" s="232"/>
    </row>
    <row r="131" spans="2:5" ht="13.15">
      <c r="B131" s="232"/>
      <c r="C131" s="232"/>
      <c r="D131" s="232"/>
      <c r="E131" s="232"/>
    </row>
    <row r="132" spans="2:5" ht="13.15">
      <c r="B132" s="232"/>
      <c r="C132" s="232"/>
      <c r="D132" s="232"/>
      <c r="E132" s="232"/>
    </row>
    <row r="133" spans="2:5" ht="13.15">
      <c r="B133" s="232"/>
      <c r="C133" s="232"/>
      <c r="D133" s="232"/>
      <c r="E133" s="232"/>
    </row>
    <row r="134" spans="2:5" ht="13.15">
      <c r="B134" s="232"/>
      <c r="C134" s="232"/>
      <c r="D134" s="232"/>
      <c r="E134" s="232"/>
    </row>
    <row r="135" spans="2:5" ht="13.15">
      <c r="B135" s="232"/>
      <c r="C135" s="232"/>
      <c r="D135" s="232"/>
      <c r="E135" s="232"/>
    </row>
    <row r="136" spans="2:5" ht="13.15">
      <c r="B136" s="232"/>
      <c r="C136" s="232"/>
      <c r="D136" s="232"/>
      <c r="E136" s="232"/>
    </row>
  </sheetData>
  <autoFilter ref="W3:X95" xr:uid="{0BD4FD38-8AB6-4E56-AACB-681E086157C2}"/>
  <mergeCells count="1">
    <mergeCell ref="B101:E136"/>
  </mergeCells>
  <conditionalFormatting sqref="W5:W95">
    <cfRule type="containsText" dxfId="0" priority="1" operator="containsText" text="Pass">
      <formula>NOT(ISERROR(SEARCH("Pass",W5)))</formula>
    </cfRule>
  </conditionalFormatting>
  <hyperlinks>
    <hyperlink ref="J50" r:id="rId1" display="../Net zero queries/Company query responses/OFW-OBQ-HDD-081 Response.pdf?csf=1&amp;web=1&amp;e=DaBfS8" xr:uid="{47C9254C-40C4-4A71-A672-B06C2C95C45A}"/>
    <hyperlink ref="J5" r:id="rId2" display="../../../../Forms/AllItems.aspx?ct=1697116531483&amp;or=Teams%2DHL&amp;ga=1&amp;LOF=1&amp;sortField=LinkFilename&amp;isAscending=true&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xr:uid="{1C4092CE-26A6-4D4E-BBC6-5D65C846B738}"/>
    <hyperlink ref="J30" r:id="rId3" display="../Net zero queries/Company query responses/OFW-OBQ-ANH-188.pdf?csf=1&amp;web=1&amp;e=CWlLX0" xr:uid="{A938B0B9-6B33-4194-B3CD-71548DDEFB7A}"/>
    <hyperlink ref="J32" r:id="rId4" display="../Net zero queries/Company query responses/OFW-OBQ-ANH-188.pdf?csf=1&amp;web=1&amp;e=CWlLX0" xr:uid="{DA1349B0-A2C2-4503-BF65-2520F677886E}"/>
    <hyperlink ref="J52" r:id="rId5" display="../../../../Forms/AllItems.aspx?ct=1697116531483&amp;or=Teams%2DHL&amp;ga=1&amp;LOF=1&amp;isAscending=false&amp;sortField=Modified&amp;id=%2Fsites%2FPO%2DEnvironment%2FEnvironment%2FClimate%20change%20%2D%20mitigation%20and%20adaptation%2FGHG%20PC%20PR24%2FPR24%20Draft%20Determinations%2FNet%20zero%20queries%2FCompany%20query%20responses%2FOFW%2DOBQ%2DSVE%2D173%20response%20FINAL%2Epdf&amp;viewid=1dabea86%2Dc470%2D4278%2Db5fd%2D120544a4ee78&amp;parent=%2Fsites%2FPO%2DEnvironment%2FEnvironment%2FClimate%20change%20%2D%20mitigation%20and%20adaptation%2FGHG%20PC%20PR24%2FPR24%20Draft%20Determinations%2FNet%20zero%20queries%2FCompany%20query%20responses" xr:uid="{9E10A2A9-69E4-42DB-BD8A-79C52F2B54DF}"/>
    <hyperlink ref="J34" r:id="rId6" display="C:\Users\local_George.Triggs1\INetCache\Content.Outlook\UXM5KQXJ\OFW-OBQ-ANH-163.pdf" xr:uid="{080EBD03-D36B-4188-AB03-D07CBAB369BA}"/>
    <hyperlink ref="J78" r:id="rId7" display="../Net zero queries/Company query responses/OFW-OBQ-UUW-120 - UUW response.pdf?csf=1&amp;web=1&amp;e=X4utcX" xr:uid="{FA428DB9-9A7D-4811-AEB5-FCEF81B56426}"/>
    <hyperlink ref="J8" r:id="rId8" display="../../../../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xr:uid="{C7B5C04F-8751-4AC1-BDDA-E9E1687FE2AF}"/>
    <hyperlink ref="J10" r:id="rId9" display="../../../../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xr:uid="{1256A04B-4855-4015-B99F-0AD637972AAA}"/>
    <hyperlink ref="J11" r:id="rId10" display="../../../../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xr:uid="{F33FA40F-9816-4573-B4BA-4007027F1C71}"/>
    <hyperlink ref="J12" r:id="rId11" display="../../../../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xr:uid="{F65A0001-47FE-4E66-ABB9-245B3F683A71}"/>
    <hyperlink ref="J13" r:id="rId12" display="../../../../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xr:uid="{4E116A17-1EAA-46A3-837D-D03CBA0F1452}"/>
    <hyperlink ref="J14" r:id="rId13" display="../../../../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xr:uid="{3F8FB5A0-C809-4CB5-9F03-B0AA2FA0795F}"/>
    <hyperlink ref="J15" r:id="rId14" display="../../../../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xr:uid="{7B5CE046-22FA-4FD0-9B0E-9386A7D526DE}"/>
    <hyperlink ref="J16" r:id="rId15" display="../../../../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xr:uid="{BAC1967A-DA97-45FD-ADD3-37BBFCDF0F36}"/>
    <hyperlink ref="J17" r:id="rId16" display="../../../../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xr:uid="{B32E93E6-2AB9-4B26-93C6-6536D6868AE0}"/>
    <hyperlink ref="J18" r:id="rId17" display="../../../../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xr:uid="{9B6B3F88-3D29-426D-ACD9-3F403E35ABCC}"/>
    <hyperlink ref="J19" r:id="rId18" display="../../../../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xr:uid="{F5F22A9A-40D3-44D9-BAA5-276A0946C615}"/>
    <hyperlink ref="J20" r:id="rId19" display="../../../../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xr:uid="{10290F8A-7797-499B-8D40-AB84E32DC51C}"/>
    <hyperlink ref="J21" r:id="rId20" display="../../../../Forms/AllItems.aspx?ct=1697116531483&amp;or=Teams%2DHL&amp;ga=1&amp;LOF=1&amp;id=%2Fsites%2FPO%2DEnvironment%2FEnvironment%2FClimate%20change%20%2D%20mitigation%20and%20adaptation%2FGHG%20PC%20PR24%2FPR24%20Draft%20Determinations%2FNet%20zero%20queries%2FCompany%20query%20responses%2FOFW%2DOBQ%2DANH%2D163%2Epdf&amp;viewid=1dabea86%2Dc470%2D4278%2Db5fd%2D120544a4ee78&amp;parent=%2Fsites%2FPO%2DEnvironment%2FEnvironment%2FClimate%20change%20%2D%20mitigation%20and%20adaptation%2FGHG%20PC%20PR24%2FPR24%20Draft%20Determinations%2FNet%20zero%20queries%2FCompany%20query%20responses" xr:uid="{C4DAB6CF-5A16-4BC3-970B-12D937AE13CF}"/>
    <hyperlink ref="J84" r:id="rId21" display="../Net zero queries/Company query responses/OFW-OBQ-UUW-041-UUW response.pdf?csf=1&amp;web=1&amp;e=vlBqmG" xr:uid="{4F5F1FA2-59D2-4983-A494-BE23DC638FDD}"/>
    <hyperlink ref="J94" r:id="rId22" display="../../../../../../../:w:/r/sites/PO-Environment/_layouts/15/Doc.aspx?sourcedoc=%7B6FBD09CF-75EB-485C-BB07-C9AC63179DCA%7D&amp;file=OFW-OBQ-YKY-040%20-%20response.docx&amp;action=default&amp;mobileredirect=true" xr:uid="{120D2865-7AF7-4534-AF19-A515D82E51A1}"/>
    <hyperlink ref="J95" r:id="rId23" display="../../../../../../../:w:/r/sites/PO-Environment/_layouts/15/Doc.aspx?sourcedoc=%7B8FB33E67-1862-4316-AEB3-9FD27C1D052A%7D&amp;file=OFW-OBQ-YKY-130%20-%20response.docx&amp;action=default&amp;mobileredirect=true" xr:uid="{1DD2C2E2-2C99-4267-B8DE-514255C9A748}"/>
    <hyperlink ref="J54" r:id="rId24" display="../../../../Forms/AllItems.aspx?id=%2Fsites%2FPO%2DEnvironment%2FEnvironment%2FClimate%20change%20%2D%20mitigation%20and%20adaptation%2FGHG%20PC%20PR24%2FPR24%20Draft%20Determinations%2FNet%20zero%20queries%2FCompany%20query%20responses%2FOFW%2DOBQ%2DSVE%2D083%20Response%2Epdf&amp;viewid=1dabea86%2Dc470%2D4278%2Db5fd%2D120544a4ee78&amp;parent=%2Fsites%2FPO%2DEnvironment%2FEnvironment%2FClimate%20change%20%2D%20mitigation%20and%20adaptation%2FGHG%20PC%20PR24%2FPR24%20Draft%20Determinations%2FNet%20zero%20queries%2FCompany%20query%20responses&amp;isSPOFile=1&amp;OR=Teams%2DHL&amp;CT=1709051823274&amp;clickparams=eyJBcHBOYW1lIjoiVGVhbXMtRGVza3RvcCIsIkFwcFZlcnNpb24iOiIyNy8yNDAxMDQxNzUwNCIsIkhhc0ZlZGVyYXRlZFVzZXIiOmZhbHNlfQ%3D%3D" xr:uid="{2839588E-0E85-4306-A51B-529FA780CDFE}"/>
    <hyperlink ref="J28" r:id="rId25" display="../../../../Forms/AllItems.aspx?ct=1697116531483&amp;or=Teams%2DHL&amp;ga=1&amp;LOF=1&amp;id=%2Fsites%2FPO%2DEnvironment%2FEnvironment%2FClimate%20change%20%2D%20mitigation%20and%20adaptation%2FGHG%20PC%20PR24%2FPR24%20Draft%20Determinations%2FNet%20zero%20queries%2FCompany%20query%20responses%2FOFW%2DOBQ%2DANH%2D067%2Epdf&amp;viewid=1dabea86%2Dc470%2D4278%2Db5fd%2D120544a4ee78&amp;parent=%2Fsites%2FPO%2DEnvironment%2FEnvironment%2FClimate%20change%20%2D%20mitigation%20and%20adaptation%2FGHG%20PC%20PR24%2FPR24%20Draft%20Determinations%2FNet%20zero%20queries%2FCompany%20query%20responses" xr:uid="{F0BFF23D-B5D9-49CB-A952-616A9FD02EDE}"/>
    <hyperlink ref="J77" r:id="rId26" display="../../../../Forms/AllItems.aspx?ct=1697116531483&amp;or=Teams%2DHL&amp;ga=1&amp;LOF=1&amp;id=%2Fsites%2FPO%2DEnvironment%2FEnvironment%2FClimate%20change%20%2D%20mitigation%20and%20adaptation%2FGHG%20PC%20PR24%2FPR24%20Draft%20Determinations%2FNet%20zero%20queries%2FCompany%20query%20responses%2FOFW%2DOBQ%2DUUW%2D030%2DUUW%20response%2Epdf&amp;viewid=1dabea86%2Dc470%2D4278%2Db5fd%2D120544a4ee78&amp;parent=%2Fsites%2FPO%2DEnvironment%2FEnvironment%2FClimate%20change%20%2D%20mitigation%20and%20adaptation%2FGHG%20PC%20PR24%2FPR24%20Draft%20Determinations%2FNet%20zero%20queries%2FCompany%20query%20responses" xr:uid="{EDC83914-BA7C-4523-81F2-0620C7F00209}"/>
    <hyperlink ref="J88" r:id="rId27" display="../../../../../../../:w:/r/sites/PO-Environment/_layouts/15/Doc.aspx?sourcedoc=%7BFC314115-A8BE-4B1E-A0D0-499478BD0E31%7D&amp;file=OFW-OBQ-WSX-145-WSX%20response.docx&amp;action=default&amp;mobileredirect=true" xr:uid="{79F9A91B-EFA8-419D-A2EF-A94286CC5E74}"/>
    <hyperlink ref="J89" r:id="rId28" display="../../../../../../../:w:/r/sites/PO-Environment/_layouts/15/Doc.aspx?sourcedoc=%7BFC314115-A8BE-4B1E-A0D0-499478BD0E31%7D&amp;file=OFW-OBQ-WSX-145-WSX%20response.docx&amp;action=default&amp;mobileredirect=true" xr:uid="{FA60B767-01DF-4260-948B-EB66BF3F5CBA}"/>
    <hyperlink ref="J55" r:id="rId29" display="../../../../../../../PO-Environment/Environment/Climate change - mitigation and adaptation/GHG PC PR24/PR24 Final Determinations/Company query responses/Net Zero Enhancement/OFW-REP-SVE-114 response.pdf?csf=1&amp;web=1&amp;e=bR3RF5" xr:uid="{353FEE7E-73B5-421C-B23C-8E8009093297}"/>
  </hyperlinks>
  <pageMargins left="0.7" right="0.7" top="0.75" bottom="0.75" header="0.3" footer="0.3"/>
  <pageSetup paperSize="9" orientation="portrait" r:id="rId30"/>
  <ignoredErrors>
    <ignoredError sqref="H94" formula="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071D8-3779-4329-B178-84E4C1203790}">
  <sheetPr>
    <tabColor rgb="FFCCCCCE"/>
  </sheetPr>
  <dimension ref="A1:T117"/>
  <sheetViews>
    <sheetView zoomScale="80" zoomScaleNormal="80" workbookViewId="0">
      <pane xSplit="4" topLeftCell="E1" activePane="topRight" state="frozen"/>
      <selection pane="topRight"/>
    </sheetView>
  </sheetViews>
  <sheetFormatPr defaultRowHeight="12.75"/>
  <cols>
    <col min="3" max="3" width="8.7109375" bestFit="1" customWidth="1"/>
    <col min="4" max="4" width="10.28515625" bestFit="1" customWidth="1"/>
    <col min="5" max="5" width="75.7109375" customWidth="1"/>
    <col min="8" max="9" width="14" customWidth="1"/>
    <col min="10" max="10" width="14.28515625" customWidth="1"/>
    <col min="11" max="11" width="10.7109375" customWidth="1"/>
    <col min="12" max="12" width="12.28515625" customWidth="1"/>
    <col min="13" max="13" width="13.28515625" customWidth="1"/>
    <col min="14" max="14" width="11.7109375" customWidth="1"/>
    <col min="20" max="20" width="13.28515625" customWidth="1"/>
  </cols>
  <sheetData>
    <row r="1" spans="1:20" s="2" customFormat="1" ht="30.75">
      <c r="A1" s="1" t="e">
        <f ca="1" xml:space="preserve"> RIGHT(CELL("filename", $A$1), LEN(CELL("filename", $A$1)) - SEARCH("]", CELL("filename", $A$1)))</f>
        <v>#VALUE!</v>
      </c>
      <c r="B1" s="1"/>
      <c r="C1" s="1"/>
      <c r="D1" s="1"/>
      <c r="E1" s="1"/>
      <c r="F1" s="1"/>
      <c r="G1" s="1"/>
      <c r="H1" s="1"/>
      <c r="I1" s="1"/>
      <c r="J1" s="1"/>
      <c r="K1" s="1"/>
    </row>
    <row r="2" spans="1:20" ht="17.25">
      <c r="A2" s="11"/>
      <c r="B2" s="12"/>
      <c r="C2" s="13"/>
      <c r="D2" s="13"/>
      <c r="E2" s="13"/>
    </row>
    <row r="3" spans="1:20" s="5" customFormat="1" ht="13.15">
      <c r="B3" s="5" t="s">
        <v>345</v>
      </c>
      <c r="H3" s="5" t="s">
        <v>671</v>
      </c>
      <c r="S3" s="5" t="s">
        <v>672</v>
      </c>
    </row>
    <row r="4" spans="1:20" ht="57" customHeight="1">
      <c r="A4" s="4"/>
      <c r="B4" s="10"/>
      <c r="C4" s="10" t="s">
        <v>34</v>
      </c>
      <c r="D4" s="10" t="s">
        <v>37</v>
      </c>
      <c r="E4" s="10" t="s">
        <v>38</v>
      </c>
      <c r="H4" s="10" t="s">
        <v>673</v>
      </c>
      <c r="I4" s="36" t="s">
        <v>674</v>
      </c>
      <c r="J4" s="10" t="s">
        <v>675</v>
      </c>
      <c r="K4" s="10" t="s">
        <v>676</v>
      </c>
      <c r="L4" s="10" t="s">
        <v>677</v>
      </c>
      <c r="M4" s="10" t="s">
        <v>678</v>
      </c>
      <c r="N4" s="10" t="s">
        <v>679</v>
      </c>
      <c r="O4" s="10" t="s">
        <v>680</v>
      </c>
      <c r="P4" s="10" t="s">
        <v>681</v>
      </c>
      <c r="Q4" s="10" t="s">
        <v>682</v>
      </c>
      <c r="S4" s="10" t="s">
        <v>683</v>
      </c>
      <c r="T4" s="10" t="s">
        <v>684</v>
      </c>
    </row>
    <row r="5" spans="1:20" s="20" customFormat="1">
      <c r="B5" s="18">
        <v>1</v>
      </c>
      <c r="C5" s="3" t="str">
        <f>IF('Phase 2 - Net Zero Value'!$W5="Pass",'Phase 2 - Net Zero Value'!C5,"")</f>
        <v>ANH</v>
      </c>
      <c r="D5" s="3" t="str">
        <f>IF('Phase 2 - Net Zero Value'!$W5="Pass",'Phase 2 - Net Zero Value'!D5,"")</f>
        <v>CWW22.1</v>
      </c>
      <c r="E5" s="3" t="str">
        <f>IF('Phase 2 - Net Zero Value'!$W5="Pass",'Phase 2 - Net Zero Value'!E5,"")</f>
        <v>Cotton Valley STC - Centrate quality</v>
      </c>
      <c r="H5" s="21">
        <f>IF($D5&lt;&gt;"",'Data Final'!L5,"")</f>
        <v>14.627513860000001</v>
      </c>
      <c r="I5" s="21">
        <f>IF($D5&lt;&gt;"",'Data Final'!R5,"")</f>
        <v>-287.5</v>
      </c>
      <c r="J5" s="21">
        <f>IF($D5&lt;&gt;"",'Data Final'!S5,"")</f>
        <v>50.87830907826087</v>
      </c>
      <c r="K5" s="21">
        <f>IFERROR(J5*1000,"")</f>
        <v>50878.309078260871</v>
      </c>
      <c r="L5" s="21">
        <f>IFERROR(K5/5,"")</f>
        <v>10175.661815652174</v>
      </c>
      <c r="M5" s="21">
        <f>IFERROR(K5/10,"")</f>
        <v>5087.8309078260872</v>
      </c>
      <c r="N5" s="21">
        <f>IFERROR(K5/15,"")</f>
        <v>3391.887271884058</v>
      </c>
      <c r="O5" s="21">
        <f>IFERROR(K5/20,"")</f>
        <v>2543.9154539130436</v>
      </c>
      <c r="P5" s="21">
        <f>IFERROR(K5/25,"")</f>
        <v>2035.1323631304349</v>
      </c>
      <c r="Q5" s="21">
        <f>IFERROR(K5/30,"")</f>
        <v>1695.943635942029</v>
      </c>
      <c r="R5" s="22"/>
      <c r="S5" s="21"/>
      <c r="T5" s="21">
        <f>IFERROR(AVERAGE(L5:Q5),"")</f>
        <v>4155.0619080579709</v>
      </c>
    </row>
    <row r="6" spans="1:20">
      <c r="B6" s="3">
        <v>2</v>
      </c>
      <c r="C6" s="3" t="str">
        <f>IF('Phase 1 - Initial Assessment'!$S6="Pass",'Phase 1 - Initial Assessment'!C6,"")</f>
        <v/>
      </c>
      <c r="D6" s="3" t="str">
        <f>IF('Phase 1 - Initial Assessment'!$S6="Pass",'Phase 1 - Initial Assessment'!D6,"")</f>
        <v/>
      </c>
      <c r="E6" s="3" t="str">
        <f>IF('Phase 1 - Initial Assessment'!$S6="Pass",'Phase 1 - Initial Assessment'!E6,"")</f>
        <v/>
      </c>
      <c r="H6" s="9" t="str">
        <f>IF($D6&lt;&gt;"",'Data Final'!L6,"")</f>
        <v/>
      </c>
      <c r="I6" s="9" t="str">
        <f>IF($D6&lt;&gt;"",'Data Final'!R6,"")</f>
        <v/>
      </c>
      <c r="J6" s="9" t="str">
        <f>IF($D6&lt;&gt;"",'Data Final'!S6,"")</f>
        <v/>
      </c>
      <c r="K6" s="9" t="str">
        <f t="shared" ref="K6:K69" si="0">IFERROR(J6*1000,"")</f>
        <v/>
      </c>
      <c r="L6" s="9" t="str">
        <f t="shared" ref="L6:L69" si="1">IFERROR(K6/5,"")</f>
        <v/>
      </c>
      <c r="M6" s="9" t="str">
        <f t="shared" ref="M6:M69" si="2">IFERROR(K6/10,"")</f>
        <v/>
      </c>
      <c r="N6" s="9" t="str">
        <f t="shared" ref="N6:N69" si="3">IFERROR(K6/15,"")</f>
        <v/>
      </c>
      <c r="O6" s="9" t="str">
        <f t="shared" ref="O6:O69" si="4">IFERROR(K6/20,"")</f>
        <v/>
      </c>
      <c r="P6" s="9" t="str">
        <f t="shared" ref="P6:P69" si="5">IFERROR(K6/25,"")</f>
        <v/>
      </c>
      <c r="Q6" s="9" t="str">
        <f t="shared" ref="Q6:Q69" si="6">IFERROR(K6/30,"")</f>
        <v/>
      </c>
      <c r="R6" s="14"/>
      <c r="S6" s="9"/>
      <c r="T6" s="9" t="str">
        <f t="shared" ref="T6:T34" si="7">IFERROR(AVERAGE(L6:Q6),"")</f>
        <v/>
      </c>
    </row>
    <row r="7" spans="1:20">
      <c r="B7" s="3">
        <v>3</v>
      </c>
      <c r="C7" s="3" t="str">
        <f>IF('Phase 1 - Initial Assessment'!$S7="Pass",'Phase 1 - Initial Assessment'!C7,"")</f>
        <v/>
      </c>
      <c r="D7" s="3" t="str">
        <f>IF('Phase 1 - Initial Assessment'!$S7="Pass",'Phase 1 - Initial Assessment'!D7,"")</f>
        <v/>
      </c>
      <c r="E7" s="3" t="str">
        <f>IF('Phase 1 - Initial Assessment'!$S7="Pass",'Phase 1 - Initial Assessment'!E7,"")</f>
        <v/>
      </c>
      <c r="H7" s="9" t="str">
        <f>IF($D7&lt;&gt;"",'Data Final'!L7,"")</f>
        <v/>
      </c>
      <c r="I7" s="9" t="str">
        <f>IF($D7&lt;&gt;"",'Data Final'!R7,"")</f>
        <v/>
      </c>
      <c r="J7" s="9" t="str">
        <f>IF($D7&lt;&gt;"",'Data Final'!S7,"")</f>
        <v/>
      </c>
      <c r="K7" s="9" t="str">
        <f t="shared" si="0"/>
        <v/>
      </c>
      <c r="L7" s="9" t="str">
        <f t="shared" si="1"/>
        <v/>
      </c>
      <c r="M7" s="9" t="str">
        <f t="shared" si="2"/>
        <v/>
      </c>
      <c r="N7" s="9" t="str">
        <f t="shared" si="3"/>
        <v/>
      </c>
      <c r="O7" s="9" t="str">
        <f t="shared" si="4"/>
        <v/>
      </c>
      <c r="P7" s="9" t="str">
        <f t="shared" si="5"/>
        <v/>
      </c>
      <c r="Q7" s="9" t="str">
        <f t="shared" si="6"/>
        <v/>
      </c>
      <c r="R7" s="14"/>
      <c r="S7" s="9"/>
      <c r="T7" s="9" t="str">
        <f t="shared" si="7"/>
        <v/>
      </c>
    </row>
    <row r="8" spans="1:20">
      <c r="B8" s="3">
        <v>4</v>
      </c>
      <c r="C8" s="3" t="str">
        <f>IF('Phase 1 - Initial Assessment'!$S8="Pass",'Phase 1 - Initial Assessment'!C8,"")</f>
        <v/>
      </c>
      <c r="D8" s="3" t="str">
        <f>IF('Phase 1 - Initial Assessment'!$S8="Pass",'Phase 1 - Initial Assessment'!D8,"")</f>
        <v/>
      </c>
      <c r="E8" s="3" t="str">
        <f>IF('Phase 1 - Initial Assessment'!$S8="Pass",'Phase 1 - Initial Assessment'!E8,"")</f>
        <v/>
      </c>
      <c r="H8" s="9" t="str">
        <f>IF($D8&lt;&gt;"",'Data Final'!L8,"")</f>
        <v/>
      </c>
      <c r="I8" s="9" t="str">
        <f>IF($D8&lt;&gt;"",'Data Final'!R8,"")</f>
        <v/>
      </c>
      <c r="J8" s="9" t="str">
        <f>IF($D8&lt;&gt;"",'Data Final'!S8,"")</f>
        <v/>
      </c>
      <c r="K8" s="9" t="str">
        <f t="shared" si="0"/>
        <v/>
      </c>
      <c r="L8" s="9" t="str">
        <f t="shared" si="1"/>
        <v/>
      </c>
      <c r="M8" s="9" t="str">
        <f t="shared" si="2"/>
        <v/>
      </c>
      <c r="N8" s="9" t="str">
        <f t="shared" si="3"/>
        <v/>
      </c>
      <c r="O8" s="9" t="str">
        <f t="shared" si="4"/>
        <v/>
      </c>
      <c r="P8" s="9" t="str">
        <f t="shared" si="5"/>
        <v/>
      </c>
      <c r="Q8" s="9" t="str">
        <f t="shared" si="6"/>
        <v/>
      </c>
      <c r="R8" s="14"/>
      <c r="S8" s="9"/>
      <c r="T8" s="9" t="str">
        <f t="shared" si="7"/>
        <v/>
      </c>
    </row>
    <row r="9" spans="1:20">
      <c r="B9" s="3">
        <v>5</v>
      </c>
      <c r="C9" s="3" t="str">
        <f>IF('Phase 1 - Initial Assessment'!$S9="Pass",'Phase 1 - Initial Assessment'!C9,"")</f>
        <v/>
      </c>
      <c r="D9" s="3" t="str">
        <f>IF('Phase 1 - Initial Assessment'!$S9="Pass",'Phase 1 - Initial Assessment'!D9,"")</f>
        <v/>
      </c>
      <c r="E9" s="3" t="str">
        <f>IF('Phase 1 - Initial Assessment'!$S9="Pass",'Phase 1 - Initial Assessment'!E9,"")</f>
        <v/>
      </c>
      <c r="H9" s="9" t="str">
        <f>IF($D9&lt;&gt;"",'Data Final'!L9,"")</f>
        <v/>
      </c>
      <c r="I9" s="9" t="str">
        <f>IF($D9&lt;&gt;"",'Data Final'!R9,"")</f>
        <v/>
      </c>
      <c r="J9" s="9" t="str">
        <f>IF($D9&lt;&gt;"",'Data Final'!S9,"")</f>
        <v/>
      </c>
      <c r="K9" s="9" t="str">
        <f t="shared" si="0"/>
        <v/>
      </c>
      <c r="L9" s="9" t="str">
        <f t="shared" si="1"/>
        <v/>
      </c>
      <c r="M9" s="9" t="str">
        <f t="shared" si="2"/>
        <v/>
      </c>
      <c r="N9" s="9" t="str">
        <f t="shared" si="3"/>
        <v/>
      </c>
      <c r="O9" s="9" t="str">
        <f t="shared" si="4"/>
        <v/>
      </c>
      <c r="P9" s="9" t="str">
        <f t="shared" si="5"/>
        <v/>
      </c>
      <c r="Q9" s="9" t="str">
        <f t="shared" si="6"/>
        <v/>
      </c>
      <c r="R9" s="14"/>
      <c r="S9" s="9"/>
      <c r="T9" s="9" t="str">
        <f t="shared" si="7"/>
        <v/>
      </c>
    </row>
    <row r="10" spans="1:20">
      <c r="B10" s="19">
        <v>6</v>
      </c>
      <c r="C10" s="3" t="str">
        <f>IF('Phase 1 - Initial Assessment'!$S10="Pass",'Phase 1 - Initial Assessment'!C10,"")</f>
        <v/>
      </c>
      <c r="D10" s="3" t="str">
        <f>IF('Phase 1 - Initial Assessment'!$S10="Pass",'Phase 1 - Initial Assessment'!D10,"")</f>
        <v/>
      </c>
      <c r="E10" s="3" t="str">
        <f>IF('Phase 1 - Initial Assessment'!$S10="Pass",'Phase 1 - Initial Assessment'!E10,"")</f>
        <v/>
      </c>
      <c r="H10" s="9" t="str">
        <f>IF($D10&lt;&gt;"",'Data Final'!L10,"")</f>
        <v/>
      </c>
      <c r="I10" s="9" t="str">
        <f>IF($D10&lt;&gt;"",'Data Final'!R10,"")</f>
        <v/>
      </c>
      <c r="J10" s="9" t="str">
        <f>IF($D10&lt;&gt;"",'Data Final'!S10,"")</f>
        <v/>
      </c>
      <c r="K10" s="9" t="str">
        <f t="shared" si="0"/>
        <v/>
      </c>
      <c r="L10" s="9" t="str">
        <f t="shared" si="1"/>
        <v/>
      </c>
      <c r="M10" s="9" t="str">
        <f t="shared" si="2"/>
        <v/>
      </c>
      <c r="N10" s="9" t="str">
        <f t="shared" si="3"/>
        <v/>
      </c>
      <c r="O10" s="9" t="str">
        <f t="shared" si="4"/>
        <v/>
      </c>
      <c r="P10" s="9" t="str">
        <f t="shared" si="5"/>
        <v/>
      </c>
      <c r="Q10" s="9" t="str">
        <f t="shared" si="6"/>
        <v/>
      </c>
      <c r="R10" s="14"/>
      <c r="S10" s="9"/>
      <c r="T10" s="9" t="str">
        <f t="shared" si="7"/>
        <v/>
      </c>
    </row>
    <row r="11" spans="1:20">
      <c r="B11" s="19">
        <v>7</v>
      </c>
      <c r="C11" s="3" t="str">
        <f>IF('Phase 1 - Initial Assessment'!$S11="Pass",'Phase 1 - Initial Assessment'!C11,"")</f>
        <v/>
      </c>
      <c r="D11" s="3" t="str">
        <f>IF('Phase 1 - Initial Assessment'!$S11="Pass",'Phase 1 - Initial Assessment'!D11,"")</f>
        <v/>
      </c>
      <c r="E11" s="3" t="str">
        <f>IF('Phase 1 - Initial Assessment'!$S11="Pass",'Phase 1 - Initial Assessment'!E11,"")</f>
        <v/>
      </c>
      <c r="H11" s="9" t="str">
        <f>IF($D11&lt;&gt;"",'Data Final'!L11,"")</f>
        <v/>
      </c>
      <c r="I11" s="9" t="str">
        <f>IF($D11&lt;&gt;"",'Data Final'!R11,"")</f>
        <v/>
      </c>
      <c r="J11" s="9" t="str">
        <f>IF($D11&lt;&gt;"",'Data Final'!S11,"")</f>
        <v/>
      </c>
      <c r="K11" s="9" t="str">
        <f t="shared" si="0"/>
        <v/>
      </c>
      <c r="L11" s="9" t="str">
        <f t="shared" si="1"/>
        <v/>
      </c>
      <c r="M11" s="9" t="str">
        <f t="shared" si="2"/>
        <v/>
      </c>
      <c r="N11" s="9" t="str">
        <f t="shared" si="3"/>
        <v/>
      </c>
      <c r="O11" s="9" t="str">
        <f t="shared" si="4"/>
        <v/>
      </c>
      <c r="P11" s="9" t="str">
        <f t="shared" si="5"/>
        <v/>
      </c>
      <c r="Q11" s="9" t="str">
        <f t="shared" si="6"/>
        <v/>
      </c>
      <c r="R11" s="14"/>
      <c r="S11" s="9"/>
      <c r="T11" s="9" t="str">
        <f t="shared" si="7"/>
        <v/>
      </c>
    </row>
    <row r="12" spans="1:20">
      <c r="B12" s="19">
        <v>8</v>
      </c>
      <c r="C12" s="3" t="str">
        <f>IF('Phase 1 - Initial Assessment'!$S12="Pass",'Phase 1 - Initial Assessment'!C12,"")</f>
        <v/>
      </c>
      <c r="D12" s="3" t="str">
        <f>IF('Phase 1 - Initial Assessment'!$S12="Pass",'Phase 1 - Initial Assessment'!D12,"")</f>
        <v/>
      </c>
      <c r="E12" s="3" t="str">
        <f>IF('Phase 1 - Initial Assessment'!$S12="Pass",'Phase 1 - Initial Assessment'!E12,"")</f>
        <v/>
      </c>
      <c r="H12" s="9" t="str">
        <f>IF($D12&lt;&gt;"",'Data Final'!L12,"")</f>
        <v/>
      </c>
      <c r="I12" s="9" t="str">
        <f>IF($D12&lt;&gt;"",'Data Final'!R12,"")</f>
        <v/>
      </c>
      <c r="J12" s="9" t="str">
        <f>IF($D12&lt;&gt;"",'Data Final'!S12,"")</f>
        <v/>
      </c>
      <c r="K12" s="9" t="str">
        <f t="shared" si="0"/>
        <v/>
      </c>
      <c r="L12" s="9" t="str">
        <f t="shared" si="1"/>
        <v/>
      </c>
      <c r="M12" s="9" t="str">
        <f t="shared" si="2"/>
        <v/>
      </c>
      <c r="N12" s="9" t="str">
        <f t="shared" si="3"/>
        <v/>
      </c>
      <c r="O12" s="9" t="str">
        <f t="shared" si="4"/>
        <v/>
      </c>
      <c r="P12" s="9" t="str">
        <f t="shared" si="5"/>
        <v/>
      </c>
      <c r="Q12" s="9" t="str">
        <f t="shared" si="6"/>
        <v/>
      </c>
      <c r="R12" s="14"/>
      <c r="S12" s="9"/>
      <c r="T12" s="9" t="str">
        <f t="shared" si="7"/>
        <v/>
      </c>
    </row>
    <row r="13" spans="1:20">
      <c r="B13" s="19">
        <v>9</v>
      </c>
      <c r="C13" s="3" t="str">
        <f>IF('Phase 1 - Initial Assessment'!$S13="Pass",'Phase 1 - Initial Assessment'!C13,"")</f>
        <v/>
      </c>
      <c r="D13" s="3" t="str">
        <f>IF('Phase 1 - Initial Assessment'!$S13="Pass",'Phase 1 - Initial Assessment'!D13,"")</f>
        <v/>
      </c>
      <c r="E13" s="3" t="str">
        <f>IF('Phase 1 - Initial Assessment'!$S13="Pass",'Phase 1 - Initial Assessment'!E13,"")</f>
        <v/>
      </c>
      <c r="H13" s="9" t="str">
        <f>IF($D13&lt;&gt;"",'Data Final'!L13,"")</f>
        <v/>
      </c>
      <c r="I13" s="9" t="str">
        <f>IF($D13&lt;&gt;"",'Data Final'!R13,"")</f>
        <v/>
      </c>
      <c r="J13" s="9" t="str">
        <f>IF($D13&lt;&gt;"",'Data Final'!S13,"")</f>
        <v/>
      </c>
      <c r="K13" s="9" t="str">
        <f t="shared" si="0"/>
        <v/>
      </c>
      <c r="L13" s="9" t="str">
        <f t="shared" si="1"/>
        <v/>
      </c>
      <c r="M13" s="9" t="str">
        <f t="shared" si="2"/>
        <v/>
      </c>
      <c r="N13" s="9" t="str">
        <f t="shared" si="3"/>
        <v/>
      </c>
      <c r="O13" s="9" t="str">
        <f t="shared" si="4"/>
        <v/>
      </c>
      <c r="P13" s="9" t="str">
        <f t="shared" si="5"/>
        <v/>
      </c>
      <c r="Q13" s="9" t="str">
        <f t="shared" si="6"/>
        <v/>
      </c>
      <c r="R13" s="14"/>
      <c r="S13" s="9"/>
      <c r="T13" s="9" t="str">
        <f t="shared" si="7"/>
        <v/>
      </c>
    </row>
    <row r="14" spans="1:20">
      <c r="B14" s="19">
        <v>10</v>
      </c>
      <c r="C14" s="3" t="str">
        <f>IF('Phase 1 - Initial Assessment'!$S14="Pass",'Phase 1 - Initial Assessment'!C14,"")</f>
        <v/>
      </c>
      <c r="D14" s="3" t="str">
        <f>IF('Phase 1 - Initial Assessment'!$S14="Pass",'Phase 1 - Initial Assessment'!D14,"")</f>
        <v/>
      </c>
      <c r="E14" s="3" t="str">
        <f>IF('Phase 1 - Initial Assessment'!$S14="Pass",'Phase 1 - Initial Assessment'!E14,"")</f>
        <v/>
      </c>
      <c r="H14" s="9" t="str">
        <f>IF($D14&lt;&gt;"",'Data Final'!L14,"")</f>
        <v/>
      </c>
      <c r="I14" s="9" t="str">
        <f>IF($D14&lt;&gt;"",'Data Final'!R14,"")</f>
        <v/>
      </c>
      <c r="J14" s="9" t="str">
        <f>IF($D14&lt;&gt;"",'Data Final'!S14,"")</f>
        <v/>
      </c>
      <c r="K14" s="9" t="str">
        <f t="shared" si="0"/>
        <v/>
      </c>
      <c r="L14" s="9" t="str">
        <f t="shared" si="1"/>
        <v/>
      </c>
      <c r="M14" s="9" t="str">
        <f t="shared" si="2"/>
        <v/>
      </c>
      <c r="N14" s="9" t="str">
        <f t="shared" si="3"/>
        <v/>
      </c>
      <c r="O14" s="9" t="str">
        <f t="shared" si="4"/>
        <v/>
      </c>
      <c r="P14" s="9" t="str">
        <f t="shared" si="5"/>
        <v/>
      </c>
      <c r="Q14" s="9" t="str">
        <f t="shared" si="6"/>
        <v/>
      </c>
      <c r="R14" s="14"/>
      <c r="S14" s="9"/>
      <c r="T14" s="9" t="str">
        <f t="shared" si="7"/>
        <v/>
      </c>
    </row>
    <row r="15" spans="1:20">
      <c r="B15" s="19">
        <v>11</v>
      </c>
      <c r="C15" s="3" t="str">
        <f>IF('Phase 1 - Initial Assessment'!$S15="Pass",'Phase 1 - Initial Assessment'!C15,"")</f>
        <v/>
      </c>
      <c r="D15" s="3" t="str">
        <f>IF('Phase 1 - Initial Assessment'!$S15="Pass",'Phase 1 - Initial Assessment'!D15,"")</f>
        <v/>
      </c>
      <c r="E15" s="3" t="str">
        <f>IF('Phase 1 - Initial Assessment'!$S15="Pass",'Phase 1 - Initial Assessment'!E15,"")</f>
        <v/>
      </c>
      <c r="H15" s="9" t="str">
        <f>IF($D15&lt;&gt;"",'Data Final'!L15,"")</f>
        <v/>
      </c>
      <c r="I15" s="9" t="str">
        <f>IF($D15&lt;&gt;"",'Data Final'!R15,"")</f>
        <v/>
      </c>
      <c r="J15" s="9" t="str">
        <f>IF($D15&lt;&gt;"",'Data Final'!S15,"")</f>
        <v/>
      </c>
      <c r="K15" s="9" t="str">
        <f t="shared" si="0"/>
        <v/>
      </c>
      <c r="L15" s="9" t="str">
        <f t="shared" si="1"/>
        <v/>
      </c>
      <c r="M15" s="9" t="str">
        <f t="shared" si="2"/>
        <v/>
      </c>
      <c r="N15" s="9" t="str">
        <f t="shared" si="3"/>
        <v/>
      </c>
      <c r="O15" s="9" t="str">
        <f t="shared" si="4"/>
        <v/>
      </c>
      <c r="P15" s="9" t="str">
        <f t="shared" si="5"/>
        <v/>
      </c>
      <c r="Q15" s="9" t="str">
        <f t="shared" si="6"/>
        <v/>
      </c>
      <c r="R15" s="14"/>
      <c r="S15" s="9"/>
      <c r="T15" s="9" t="str">
        <f t="shared" si="7"/>
        <v/>
      </c>
    </row>
    <row r="16" spans="1:20">
      <c r="B16" s="19">
        <v>12</v>
      </c>
      <c r="C16" s="3" t="str">
        <f>IF('Phase 1 - Initial Assessment'!$S16="Pass",'Phase 1 - Initial Assessment'!C16,"")</f>
        <v/>
      </c>
      <c r="D16" s="3" t="str">
        <f>IF('Phase 1 - Initial Assessment'!$S16="Pass",'Phase 1 - Initial Assessment'!D16,"")</f>
        <v/>
      </c>
      <c r="E16" s="3" t="str">
        <f>IF('Phase 1 - Initial Assessment'!$S16="Pass",'Phase 1 - Initial Assessment'!E16,"")</f>
        <v/>
      </c>
      <c r="H16" s="9" t="str">
        <f>IF($D16&lt;&gt;"",'Data Final'!L16,"")</f>
        <v/>
      </c>
      <c r="I16" s="9" t="str">
        <f>IF($D16&lt;&gt;"",'Data Final'!R16,"")</f>
        <v/>
      </c>
      <c r="J16" s="9" t="str">
        <f>IF($D16&lt;&gt;"",'Data Final'!S16,"")</f>
        <v/>
      </c>
      <c r="K16" s="9" t="str">
        <f t="shared" si="0"/>
        <v/>
      </c>
      <c r="L16" s="9" t="str">
        <f t="shared" si="1"/>
        <v/>
      </c>
      <c r="M16" s="9" t="str">
        <f t="shared" si="2"/>
        <v/>
      </c>
      <c r="N16" s="9" t="str">
        <f t="shared" si="3"/>
        <v/>
      </c>
      <c r="O16" s="9" t="str">
        <f t="shared" si="4"/>
        <v/>
      </c>
      <c r="P16" s="9" t="str">
        <f t="shared" si="5"/>
        <v/>
      </c>
      <c r="Q16" s="9" t="str">
        <f t="shared" si="6"/>
        <v/>
      </c>
      <c r="R16" s="14"/>
      <c r="S16" s="9"/>
      <c r="T16" s="9" t="str">
        <f t="shared" si="7"/>
        <v/>
      </c>
    </row>
    <row r="17" spans="2:20">
      <c r="B17" s="19">
        <v>13</v>
      </c>
      <c r="C17" s="3" t="str">
        <f>IF('Phase 1 - Initial Assessment'!$S17="Pass",'Phase 1 - Initial Assessment'!C17,"")</f>
        <v/>
      </c>
      <c r="D17" s="3" t="str">
        <f>IF('Phase 1 - Initial Assessment'!$S17="Pass",'Phase 1 - Initial Assessment'!D17,"")</f>
        <v/>
      </c>
      <c r="E17" s="3" t="str">
        <f>IF('Phase 1 - Initial Assessment'!$S17="Pass",'Phase 1 - Initial Assessment'!E17,"")</f>
        <v/>
      </c>
      <c r="H17" s="9" t="str">
        <f>IF($D17&lt;&gt;"",'Data Final'!L17,"")</f>
        <v/>
      </c>
      <c r="I17" s="9" t="str">
        <f>IF($D17&lt;&gt;"",'Data Final'!R17,"")</f>
        <v/>
      </c>
      <c r="J17" s="9" t="str">
        <f>IF($D17&lt;&gt;"",'Data Final'!S17,"")</f>
        <v/>
      </c>
      <c r="K17" s="9" t="str">
        <f t="shared" si="0"/>
        <v/>
      </c>
      <c r="L17" s="9" t="str">
        <f t="shared" si="1"/>
        <v/>
      </c>
      <c r="M17" s="9" t="str">
        <f t="shared" si="2"/>
        <v/>
      </c>
      <c r="N17" s="9" t="str">
        <f t="shared" si="3"/>
        <v/>
      </c>
      <c r="O17" s="9" t="str">
        <f t="shared" si="4"/>
        <v/>
      </c>
      <c r="P17" s="9" t="str">
        <f t="shared" si="5"/>
        <v/>
      </c>
      <c r="Q17" s="9" t="str">
        <f t="shared" si="6"/>
        <v/>
      </c>
      <c r="R17" s="14"/>
      <c r="S17" s="9"/>
      <c r="T17" s="9" t="str">
        <f t="shared" si="7"/>
        <v/>
      </c>
    </row>
    <row r="18" spans="2:20" s="20" customFormat="1">
      <c r="B18" s="18">
        <v>14</v>
      </c>
      <c r="C18" s="3" t="str">
        <f>IF('Phase 2 - Net Zero Value'!$W18="Pass",'Phase 2 - Net Zero Value'!C18,"")</f>
        <v>ANH</v>
      </c>
      <c r="D18" s="3" t="str">
        <f>IF('Phase 2 - Net Zero Value'!$W18="Pass",'Phase 2 - Net Zero Value'!D18,"")</f>
        <v>CWW22.14</v>
      </c>
      <c r="E18" s="3" t="str">
        <f>IF('Phase 1 - Initial Assessment'!$S18="Pass",'Phase 1 - Initial Assessment'!E18,"")</f>
        <v>Basildon STC Fugitive emissions N2O</v>
      </c>
      <c r="H18" s="21">
        <f>IF($D18&lt;&gt;"",'Data Final'!L18,"")</f>
        <v>1.5554729599999999</v>
      </c>
      <c r="I18" s="21">
        <f>IF($D18&lt;&gt;"",'Data Final'!R18,"")</f>
        <v>-174</v>
      </c>
      <c r="J18" s="21">
        <f>IF($D18&lt;&gt;"",'Data Final'!S18,"")</f>
        <v>8.9394997701149421</v>
      </c>
      <c r="K18" s="21">
        <f t="shared" si="0"/>
        <v>8939.4997701149423</v>
      </c>
      <c r="L18" s="21">
        <f t="shared" si="1"/>
        <v>1787.8999540229884</v>
      </c>
      <c r="M18" s="21">
        <f t="shared" si="2"/>
        <v>893.94997701149418</v>
      </c>
      <c r="N18" s="21">
        <f t="shared" si="3"/>
        <v>595.96665134099612</v>
      </c>
      <c r="O18" s="21">
        <f t="shared" si="4"/>
        <v>446.97498850574709</v>
      </c>
      <c r="P18" s="21">
        <f t="shared" si="5"/>
        <v>357.57999080459768</v>
      </c>
      <c r="Q18" s="21">
        <f t="shared" si="6"/>
        <v>297.98332567049806</v>
      </c>
      <c r="R18" s="22"/>
      <c r="S18" s="21"/>
      <c r="T18" s="21">
        <f t="shared" si="7"/>
        <v>730.05914789272026</v>
      </c>
    </row>
    <row r="19" spans="2:20" s="20" customFormat="1">
      <c r="B19" s="18">
        <v>15</v>
      </c>
      <c r="C19" s="3" t="str">
        <f>IF('Phase 2 - Net Zero Value'!$W19="Pass",'Phase 2 - Net Zero Value'!C19,"")</f>
        <v>ANH</v>
      </c>
      <c r="D19" s="3" t="str">
        <f>IF('Phase 2 - Net Zero Value'!$W19="Pass",'Phase 2 - Net Zero Value'!D19,"")</f>
        <v>CWW22.15</v>
      </c>
      <c r="E19" s="3" t="str">
        <f>IF('Phase 1 - Initial Assessment'!$S19="Pass",'Phase 1 - Initial Assessment'!E19,"")</f>
        <v>Colchester STC Fugitive emissions N2O</v>
      </c>
      <c r="H19" s="21">
        <f>IF($D19&lt;&gt;"",'Data Final'!L19,"")</f>
        <v>1.4711301300000001</v>
      </c>
      <c r="I19" s="21">
        <f>IF($D19&lt;&gt;"",'Data Final'!R19,"")</f>
        <v>-580</v>
      </c>
      <c r="J19" s="21">
        <f>IF($D19&lt;&gt;"",'Data Final'!S19,"")</f>
        <v>2.5364312586206901</v>
      </c>
      <c r="K19" s="21">
        <f t="shared" si="0"/>
        <v>2536.4312586206902</v>
      </c>
      <c r="L19" s="21">
        <f t="shared" si="1"/>
        <v>507.28625172413803</v>
      </c>
      <c r="M19" s="21">
        <f t="shared" si="2"/>
        <v>253.64312586206901</v>
      </c>
      <c r="N19" s="21">
        <f t="shared" si="3"/>
        <v>169.09541724137935</v>
      </c>
      <c r="O19" s="21">
        <f t="shared" si="4"/>
        <v>126.82156293103451</v>
      </c>
      <c r="P19" s="21">
        <f t="shared" si="5"/>
        <v>101.45725034482761</v>
      </c>
      <c r="Q19" s="21">
        <f t="shared" si="6"/>
        <v>84.547708620689676</v>
      </c>
      <c r="R19" s="22"/>
      <c r="S19" s="21"/>
      <c r="T19" s="21">
        <f t="shared" si="7"/>
        <v>207.14188612068969</v>
      </c>
    </row>
    <row r="20" spans="2:20" s="20" customFormat="1">
      <c r="B20" s="18">
        <v>16</v>
      </c>
      <c r="C20" s="3" t="str">
        <f>IF('Phase 2 - Net Zero Value'!$W20="Pass",'Phase 2 - Net Zero Value'!C20,"")</f>
        <v>ANH</v>
      </c>
      <c r="D20" s="3" t="str">
        <f>IF('Phase 2 - Net Zero Value'!$W20="Pass",'Phase 2 - Net Zero Value'!D20,"")</f>
        <v>CWW22.16</v>
      </c>
      <c r="E20" s="3" t="str">
        <f>IF('Phase 1 - Initial Assessment'!$S20="Pass",'Phase 1 - Initial Assessment'!E20,"")</f>
        <v>Cliff Quay STC Fugitive emissions N2O</v>
      </c>
      <c r="H20" s="21">
        <f>IF($D20&lt;&gt;"",'Data Final'!L20,"")</f>
        <v>1.6000328799999999</v>
      </c>
      <c r="I20" s="21">
        <f>IF($D20&lt;&gt;"",'Data Final'!R20,"")</f>
        <v>-273</v>
      </c>
      <c r="J20" s="21">
        <f>IF($D20&lt;&gt;"",'Data Final'!S20,"")</f>
        <v>5.8609263003662999</v>
      </c>
      <c r="K20" s="21">
        <f t="shared" si="0"/>
        <v>5860.9263003663</v>
      </c>
      <c r="L20" s="21">
        <f t="shared" si="1"/>
        <v>1172.18526007326</v>
      </c>
      <c r="M20" s="21">
        <f t="shared" si="2"/>
        <v>586.09263003663</v>
      </c>
      <c r="N20" s="21">
        <f t="shared" si="3"/>
        <v>390.72842002442002</v>
      </c>
      <c r="O20" s="21">
        <f t="shared" si="4"/>
        <v>293.046315018315</v>
      </c>
      <c r="P20" s="21">
        <f t="shared" si="5"/>
        <v>234.43705201465201</v>
      </c>
      <c r="Q20" s="21">
        <f t="shared" si="6"/>
        <v>195.36421001221001</v>
      </c>
      <c r="R20" s="22"/>
      <c r="S20" s="21"/>
      <c r="T20" s="21">
        <f t="shared" si="7"/>
        <v>478.64231452991453</v>
      </c>
    </row>
    <row r="21" spans="2:20">
      <c r="B21" s="19">
        <v>17</v>
      </c>
      <c r="C21" s="3" t="str">
        <f>IF('Phase 2 - Net Zero Value'!$W21="Pass",'Phase 2 - Net Zero Value'!C21,"")</f>
        <v/>
      </c>
      <c r="D21" s="3" t="str">
        <f>IF('Phase 2 - Net Zero Value'!$W21="Pass",'Phase 2 - Net Zero Value'!D21,"")</f>
        <v/>
      </c>
      <c r="E21" s="3" t="str">
        <f>IF('Phase 2 - Net Zero Value'!$W21="Pass",'Phase 2 - Net Zero Value'!E21,"")</f>
        <v/>
      </c>
      <c r="H21" s="9" t="str">
        <f>IF($D21&lt;&gt;"",'Data Final'!L21,"")</f>
        <v/>
      </c>
      <c r="I21" s="9" t="str">
        <f>IF($D21&lt;&gt;"",'Data Final'!R21,"")</f>
        <v/>
      </c>
      <c r="J21" s="9" t="str">
        <f>IF($D21&lt;&gt;"",'Data Final'!S21,"")</f>
        <v/>
      </c>
      <c r="K21" s="9" t="str">
        <f t="shared" si="0"/>
        <v/>
      </c>
      <c r="L21" s="9" t="str">
        <f t="shared" si="1"/>
        <v/>
      </c>
      <c r="M21" s="9" t="str">
        <f t="shared" si="2"/>
        <v/>
      </c>
      <c r="N21" s="9" t="str">
        <f t="shared" si="3"/>
        <v/>
      </c>
      <c r="O21" s="9" t="str">
        <f t="shared" si="4"/>
        <v/>
      </c>
      <c r="P21" s="9" t="str">
        <f t="shared" si="5"/>
        <v/>
      </c>
      <c r="Q21" s="9" t="str">
        <f t="shared" si="6"/>
        <v/>
      </c>
      <c r="R21" s="14"/>
      <c r="S21" s="9"/>
      <c r="T21" s="9" t="str">
        <f t="shared" si="7"/>
        <v/>
      </c>
    </row>
    <row r="22" spans="2:20">
      <c r="B22" s="19">
        <v>18</v>
      </c>
      <c r="C22" s="3" t="str">
        <f>IF('Phase 2 - Net Zero Value'!$W22="Pass",'Phase 2 - Net Zero Value'!C22,"")</f>
        <v>ANH</v>
      </c>
      <c r="D22" s="3" t="str">
        <f>IF('Phase 2 - Net Zero Value'!$W22="Pass",'Phase 2 - Net Zero Value'!D22,"")</f>
        <v>CWW22.18</v>
      </c>
      <c r="E22" s="3" t="str">
        <f>IF('Phase 1 - Initial Assessment'!$S22="Pass",'Phase 1 - Initial Assessment'!E22,"")</f>
        <v>Cotton Valley WRC Fugitive emissions N2O</v>
      </c>
      <c r="H22" s="9">
        <f>IF($D22&lt;&gt;"",'Data Final'!L22,"")</f>
        <v>1.7013287999999998</v>
      </c>
      <c r="I22" s="9">
        <f>IF($D22&lt;&gt;"",'Data Final'!R22,"")</f>
        <v>-885.41700000000003</v>
      </c>
      <c r="J22" s="9">
        <f>IF($D22&lt;&gt;"",'Data Final'!S22,"")</f>
        <v>1.9215000389646908</v>
      </c>
      <c r="K22" s="9">
        <f t="shared" si="0"/>
        <v>1921.5000389646907</v>
      </c>
      <c r="L22" s="9">
        <f t="shared" si="1"/>
        <v>384.30000779293812</v>
      </c>
      <c r="M22" s="9">
        <f t="shared" si="2"/>
        <v>192.15000389646906</v>
      </c>
      <c r="N22" s="9">
        <f t="shared" si="3"/>
        <v>128.10000259764604</v>
      </c>
      <c r="O22" s="9">
        <f t="shared" si="4"/>
        <v>96.075001948234529</v>
      </c>
      <c r="P22" s="9">
        <f t="shared" si="5"/>
        <v>76.860001558587626</v>
      </c>
      <c r="Q22" s="9">
        <f t="shared" si="6"/>
        <v>64.05000129882302</v>
      </c>
      <c r="R22" s="14"/>
      <c r="S22" s="9"/>
      <c r="T22" s="9">
        <f t="shared" si="7"/>
        <v>156.9225031821164</v>
      </c>
    </row>
    <row r="23" spans="2:20">
      <c r="B23" s="19">
        <v>19</v>
      </c>
      <c r="C23" s="3" t="str">
        <f>IF('Phase 2 - Net Zero Value'!$W23="Pass",'Phase 2 - Net Zero Value'!C23,"")</f>
        <v>ANH</v>
      </c>
      <c r="D23" s="3" t="str">
        <f>IF('Phase 2 - Net Zero Value'!$W23="Pass",'Phase 2 - Net Zero Value'!D23,"")</f>
        <v>CWW22.19</v>
      </c>
      <c r="E23" s="3" t="str">
        <f>IF('Phase 1 - Initial Assessment'!$S23="Pass",'Phase 1 - Initial Assessment'!E23,"")</f>
        <v>Great Billing WRC Fugitive Emissions N2O</v>
      </c>
      <c r="H23" s="9">
        <f>IF($D23&lt;&gt;"",'Data Final'!L23,"")</f>
        <v>2.06734464</v>
      </c>
      <c r="I23" s="9">
        <f>IF($D23&lt;&gt;"",'Data Final'!R23,"")</f>
        <v>-450.45</v>
      </c>
      <c r="J23" s="9">
        <f>IF($D23&lt;&gt;"",'Data Final'!S23,"")</f>
        <v>4.5895096903096899</v>
      </c>
      <c r="K23" s="9">
        <f t="shared" si="0"/>
        <v>4589.5096903096901</v>
      </c>
      <c r="L23" s="9">
        <f t="shared" si="1"/>
        <v>917.90193806193804</v>
      </c>
      <c r="M23" s="9">
        <f t="shared" si="2"/>
        <v>458.95096903096902</v>
      </c>
      <c r="N23" s="9">
        <f t="shared" si="3"/>
        <v>305.9673126873127</v>
      </c>
      <c r="O23" s="9">
        <f t="shared" si="4"/>
        <v>229.47548451548451</v>
      </c>
      <c r="P23" s="9">
        <f t="shared" si="5"/>
        <v>183.5803876123876</v>
      </c>
      <c r="Q23" s="9">
        <f t="shared" si="6"/>
        <v>152.98365634365635</v>
      </c>
      <c r="R23" s="14"/>
      <c r="S23" s="9"/>
      <c r="T23" s="9">
        <f t="shared" si="7"/>
        <v>374.80995804195805</v>
      </c>
    </row>
    <row r="24" spans="2:20">
      <c r="B24" s="19">
        <v>20</v>
      </c>
      <c r="C24" s="3" t="str">
        <f>IF('Phase 2 - Net Zero Value'!$W24="Pass",'Phase 2 - Net Zero Value'!C24,"")</f>
        <v>ANH</v>
      </c>
      <c r="D24" s="3" t="str">
        <f>IF('Phase 2 - Net Zero Value'!$W24="Pass",'Phase 2 - Net Zero Value'!D24,"")</f>
        <v>CWW22.20</v>
      </c>
      <c r="E24" s="3" t="str">
        <f>IF('Phase 1 - Initial Assessment'!$S24="Pass",'Phase 1 - Initial Assessment'!E24,"")</f>
        <v>Basildon WRC Fugitive Emissions N2O</v>
      </c>
      <c r="H24" s="9">
        <f>IF($D24&lt;&gt;"",'Data Final'!L24,"")</f>
        <v>1.76105209</v>
      </c>
      <c r="I24" s="9">
        <f>IF($D24&lt;&gt;"",'Data Final'!R24,"")</f>
        <v>-214.25</v>
      </c>
      <c r="J24" s="9">
        <f>IF($D24&lt;&gt;"",'Data Final'!S24,"")</f>
        <v>8.2196130221703605</v>
      </c>
      <c r="K24" s="9">
        <f t="shared" si="0"/>
        <v>8219.6130221703606</v>
      </c>
      <c r="L24" s="9">
        <f t="shared" si="1"/>
        <v>1643.9226044340721</v>
      </c>
      <c r="M24" s="9">
        <f t="shared" si="2"/>
        <v>821.96130221703606</v>
      </c>
      <c r="N24" s="9">
        <f t="shared" si="3"/>
        <v>547.97420147802404</v>
      </c>
      <c r="O24" s="9">
        <f t="shared" si="4"/>
        <v>410.98065110851803</v>
      </c>
      <c r="P24" s="9">
        <f t="shared" si="5"/>
        <v>328.78452088681445</v>
      </c>
      <c r="Q24" s="9">
        <f t="shared" si="6"/>
        <v>273.98710073901202</v>
      </c>
      <c r="R24" s="14"/>
      <c r="S24" s="9"/>
      <c r="T24" s="9">
        <f t="shared" si="7"/>
        <v>671.26839681057947</v>
      </c>
    </row>
    <row r="25" spans="2:20">
      <c r="B25" s="19">
        <v>21</v>
      </c>
      <c r="C25" s="3" t="str">
        <f>IF('Phase 2 - Net Zero Value'!$W25="Pass",'Phase 2 - Net Zero Value'!C25,"")</f>
        <v>ANH</v>
      </c>
      <c r="D25" s="3" t="str">
        <f>IF('Phase 2 - Net Zero Value'!$W25="Pass",'Phase 2 - Net Zero Value'!D25,"")</f>
        <v>CWW22.21</v>
      </c>
      <c r="E25" s="3" t="str">
        <f>IF('Phase 1 - Initial Assessment'!$S25="Pass",'Phase 1 - Initial Assessment'!E25,"")</f>
        <v>Bedford WRC Fugitive Emissions N2O</v>
      </c>
      <c r="H25" s="9">
        <f>IF($D25&lt;&gt;"",'Data Final'!L25,"")</f>
        <v>0.74848632000000004</v>
      </c>
      <c r="I25" s="9">
        <f>IF($D25&lt;&gt;"",'Data Final'!R25,"")</f>
        <v>-315.25</v>
      </c>
      <c r="J25" s="9">
        <f>IF($D25&lt;&gt;"",'Data Final'!S25,"")</f>
        <v>2.3742627121332278</v>
      </c>
      <c r="K25" s="9">
        <f t="shared" si="0"/>
        <v>2374.262712133228</v>
      </c>
      <c r="L25" s="9">
        <f t="shared" si="1"/>
        <v>474.85254242664558</v>
      </c>
      <c r="M25" s="9">
        <f t="shared" si="2"/>
        <v>237.42627121332279</v>
      </c>
      <c r="N25" s="9">
        <f t="shared" si="3"/>
        <v>158.28418080888187</v>
      </c>
      <c r="O25" s="9">
        <f t="shared" si="4"/>
        <v>118.7131356066614</v>
      </c>
      <c r="P25" s="9">
        <f t="shared" si="5"/>
        <v>94.97050848532912</v>
      </c>
      <c r="Q25" s="9">
        <f t="shared" si="6"/>
        <v>79.142090404440935</v>
      </c>
      <c r="R25" s="14"/>
      <c r="S25" s="9"/>
      <c r="T25" s="9">
        <f t="shared" si="7"/>
        <v>193.89812149088027</v>
      </c>
    </row>
    <row r="26" spans="2:20">
      <c r="B26" s="19">
        <v>22</v>
      </c>
      <c r="C26" s="3" t="str">
        <f>IF('Phase 2 - Net Zero Value'!$W26="Pass",'Phase 2 - Net Zero Value'!C26,"")</f>
        <v>ANH</v>
      </c>
      <c r="D26" s="3" t="str">
        <f>IF('Phase 2 - Net Zero Value'!$W26="Pass",'Phase 2 - Net Zero Value'!D26,"")</f>
        <v>CWW22.22</v>
      </c>
      <c r="E26" s="3" t="str">
        <f>IF('Phase 1 - Initial Assessment'!$S26="Pass",'Phase 1 - Initial Assessment'!E26,"")</f>
        <v>Kings Lynn WRC Fugitive Emissions N2O</v>
      </c>
      <c r="H26" s="9">
        <f>IF($D26&lt;&gt;"",'Data Final'!L26,"")</f>
        <v>0.95194283999999985</v>
      </c>
      <c r="I26" s="9">
        <f>IF($D26&lt;&gt;"",'Data Final'!R26,"")</f>
        <v>-221.5</v>
      </c>
      <c r="J26" s="9">
        <f>IF($D26&lt;&gt;"",'Data Final'!S26,"")</f>
        <v>4.2977103386004503</v>
      </c>
      <c r="K26" s="9">
        <f t="shared" si="0"/>
        <v>4297.7103386004501</v>
      </c>
      <c r="L26" s="9">
        <f t="shared" si="1"/>
        <v>859.54206772009002</v>
      </c>
      <c r="M26" s="9">
        <f t="shared" si="2"/>
        <v>429.77103386004501</v>
      </c>
      <c r="N26" s="9">
        <f t="shared" si="3"/>
        <v>286.51402257336332</v>
      </c>
      <c r="O26" s="9">
        <f t="shared" si="4"/>
        <v>214.8855169300225</v>
      </c>
      <c r="P26" s="9">
        <f t="shared" si="5"/>
        <v>171.908413544018</v>
      </c>
      <c r="Q26" s="9">
        <f t="shared" si="6"/>
        <v>143.25701128668166</v>
      </c>
      <c r="R26" s="14"/>
      <c r="S26" s="9"/>
      <c r="T26" s="9">
        <f t="shared" si="7"/>
        <v>350.97967765237007</v>
      </c>
    </row>
    <row r="27" spans="2:20">
      <c r="B27" s="19">
        <v>23</v>
      </c>
      <c r="C27" s="3" t="str">
        <f>IF('Phase 2 - Net Zero Value'!$W27="Pass",'Phase 2 - Net Zero Value'!C27,"")</f>
        <v>ANH</v>
      </c>
      <c r="D27" s="3" t="str">
        <f>IF('Phase 2 - Net Zero Value'!$W27="Pass",'Phase 2 - Net Zero Value'!D27,"")</f>
        <v>CWW22.23</v>
      </c>
      <c r="E27" s="3" t="str">
        <f>IF('Phase 1 - Initial Assessment'!$S27="Pass",'Phase 1 - Initial Assessment'!E27,"")</f>
        <v>Newton Marsh WRC Fugitive Emissions N2O</v>
      </c>
      <c r="H27" s="9">
        <f>IF($D27&lt;&gt;"",'Data Final'!L27,"")</f>
        <v>0.44680259999999999</v>
      </c>
      <c r="I27" s="9">
        <f>IF($D27&lt;&gt;"",'Data Final'!R27,"")</f>
        <v>-72.5</v>
      </c>
      <c r="J27" s="9">
        <f>IF($D27&lt;&gt;"",'Data Final'!S27,"")</f>
        <v>6.1627944827586205</v>
      </c>
      <c r="K27" s="9">
        <f t="shared" si="0"/>
        <v>6162.7944827586207</v>
      </c>
      <c r="L27" s="9">
        <f t="shared" si="1"/>
        <v>1232.558896551724</v>
      </c>
      <c r="M27" s="9">
        <f t="shared" si="2"/>
        <v>616.27944827586202</v>
      </c>
      <c r="N27" s="9">
        <f t="shared" si="3"/>
        <v>410.85296551724139</v>
      </c>
      <c r="O27" s="9">
        <f t="shared" si="4"/>
        <v>308.13972413793101</v>
      </c>
      <c r="P27" s="9">
        <f t="shared" si="5"/>
        <v>246.51177931034482</v>
      </c>
      <c r="Q27" s="9">
        <f t="shared" si="6"/>
        <v>205.42648275862069</v>
      </c>
      <c r="R27" s="14"/>
      <c r="S27" s="9"/>
      <c r="T27" s="9">
        <f t="shared" si="7"/>
        <v>503.29488275862064</v>
      </c>
    </row>
    <row r="28" spans="2:20">
      <c r="B28" s="19">
        <v>24</v>
      </c>
      <c r="C28" s="3" t="str">
        <f>IF('Phase 2 - Net Zero Value'!$W28="Pass",'Phase 2 - Net Zero Value'!C28,"")</f>
        <v>ANH</v>
      </c>
      <c r="D28" s="3" t="str">
        <f>IF('Phase 2 - Net Zero Value'!$W28="Pass",'Phase 2 - Net Zero Value'!D28,"")</f>
        <v>CWW22.24</v>
      </c>
      <c r="E28" s="3" t="str">
        <f>IF('Phase 1 - Initial Assessment'!$S28="Pass",'Phase 1 - Initial Assessment'!E28,"")</f>
        <v>Broadholme WRC Fugitive Emissions N2O</v>
      </c>
      <c r="H28" s="9">
        <f>IF($D28&lt;&gt;"",'Data Final'!L28,"")</f>
        <v>0.64793810000000007</v>
      </c>
      <c r="I28" s="9">
        <f>IF($D28&lt;&gt;"",'Data Final'!R28,"")</f>
        <v>-260.20800000000003</v>
      </c>
      <c r="J28" s="9">
        <f>IF($D28&lt;&gt;"",'Data Final'!S28,"")</f>
        <v>2.4900775533419419</v>
      </c>
      <c r="K28" s="9">
        <f t="shared" si="0"/>
        <v>2490.0775533419419</v>
      </c>
      <c r="L28" s="9">
        <f t="shared" si="1"/>
        <v>498.0155106683884</v>
      </c>
      <c r="M28" s="9">
        <f t="shared" si="2"/>
        <v>249.0077553341942</v>
      </c>
      <c r="N28" s="9">
        <f t="shared" si="3"/>
        <v>166.00517022279612</v>
      </c>
      <c r="O28" s="9">
        <f t="shared" si="4"/>
        <v>124.5038776670971</v>
      </c>
      <c r="P28" s="9">
        <f t="shared" si="5"/>
        <v>99.60310213367768</v>
      </c>
      <c r="Q28" s="9">
        <f t="shared" si="6"/>
        <v>83.002585111398062</v>
      </c>
      <c r="R28" s="14"/>
      <c r="S28" s="9"/>
      <c r="T28" s="9">
        <f t="shared" si="7"/>
        <v>203.35633352292527</v>
      </c>
    </row>
    <row r="29" spans="2:20" s="20" customFormat="1">
      <c r="B29" s="18">
        <v>25</v>
      </c>
      <c r="C29" s="3" t="str">
        <f>IF('Phase 2 - Net Zero Value'!$W29="Pass",'Phase 2 - Net Zero Value'!C29,"")</f>
        <v>ANH</v>
      </c>
      <c r="D29" s="3" t="str">
        <f>IF('Phase 2 - Net Zero Value'!$W29="Pass",'Phase 2 - Net Zero Value'!D29,"")</f>
        <v>CWW22.25</v>
      </c>
      <c r="E29" s="3" t="str">
        <f>IF('Phase 1 - Initial Assessment'!$S29="Pass",'Phase 1 - Initial Assessment'!E29,"")</f>
        <v>Letchworth WRC Fugitive emissions N2O</v>
      </c>
      <c r="H29" s="21">
        <f>IF($D29&lt;&gt;"",'Data Final'!L29,"")</f>
        <v>11.347059310000001</v>
      </c>
      <c r="I29" s="21">
        <f>IF($D29&lt;&gt;"",'Data Final'!R29,"")</f>
        <v>-127.6</v>
      </c>
      <c r="J29" s="21">
        <f>IF($D29&lt;&gt;"",'Data Final'!S29,"")</f>
        <v>88.926797100313493</v>
      </c>
      <c r="K29" s="21">
        <f t="shared" si="0"/>
        <v>88926.797100313488</v>
      </c>
      <c r="L29" s="21">
        <f t="shared" si="1"/>
        <v>17785.359420062698</v>
      </c>
      <c r="M29" s="21">
        <f t="shared" si="2"/>
        <v>8892.6797100313488</v>
      </c>
      <c r="N29" s="21">
        <f t="shared" si="3"/>
        <v>5928.4531400208989</v>
      </c>
      <c r="O29" s="21">
        <f t="shared" si="4"/>
        <v>4446.3398550156744</v>
      </c>
      <c r="P29" s="21">
        <f t="shared" si="5"/>
        <v>3557.0718840125396</v>
      </c>
      <c r="Q29" s="21">
        <f t="shared" si="6"/>
        <v>2964.2265700104494</v>
      </c>
      <c r="R29" s="22"/>
      <c r="S29" s="21"/>
      <c r="T29" s="21">
        <f t="shared" si="7"/>
        <v>7262.3550965256009</v>
      </c>
    </row>
    <row r="30" spans="2:20" s="20" customFormat="1">
      <c r="B30" s="18">
        <v>26</v>
      </c>
      <c r="C30" s="3" t="str">
        <f>IF('Phase 2 - Net Zero Value'!$W30="Pass",'Phase 2 - Net Zero Value'!C30,"")</f>
        <v>ANH</v>
      </c>
      <c r="D30" s="3" t="str">
        <f>IF('Phase 2 - Net Zero Value'!$W30="Pass",'Phase 2 - Net Zero Value'!D30,"")</f>
        <v>CWW22.26</v>
      </c>
      <c r="E30" s="3" t="str">
        <f>IF('Phase 1 - Initial Assessment'!$S30="Pass",'Phase 1 - Initial Assessment'!E30,"")</f>
        <v>Newmarket WRC Fugitive Emissions N2O</v>
      </c>
      <c r="H30" s="21">
        <f>IF($D30&lt;&gt;"",'Data Final'!L30,"")</f>
        <v>4.60820556</v>
      </c>
      <c r="I30" s="21">
        <f>IF($D30&lt;&gt;"",'Data Final'!R30,"")</f>
        <v>-26.5</v>
      </c>
      <c r="J30" s="21">
        <f>IF($D30&lt;&gt;"",'Data Final'!S30,"")</f>
        <v>173.89454943396228</v>
      </c>
      <c r="K30" s="21">
        <f t="shared" si="0"/>
        <v>173894.5494339623</v>
      </c>
      <c r="L30" s="21">
        <f t="shared" si="1"/>
        <v>34778.909886792462</v>
      </c>
      <c r="M30" s="21">
        <f t="shared" si="2"/>
        <v>17389.454943396231</v>
      </c>
      <c r="N30" s="21">
        <f t="shared" si="3"/>
        <v>11592.969962264153</v>
      </c>
      <c r="O30" s="21">
        <f t="shared" si="4"/>
        <v>8694.7274716981156</v>
      </c>
      <c r="P30" s="21">
        <f t="shared" si="5"/>
        <v>6955.7819773584915</v>
      </c>
      <c r="Q30" s="21">
        <f t="shared" si="6"/>
        <v>5796.4849811320764</v>
      </c>
      <c r="R30" s="22"/>
      <c r="S30" s="21"/>
      <c r="T30" s="21">
        <f t="shared" si="7"/>
        <v>14201.388203773589</v>
      </c>
    </row>
    <row r="31" spans="2:20">
      <c r="B31" s="19">
        <v>27</v>
      </c>
      <c r="C31" s="3" t="str">
        <f>IF('Phase 2 - Net Zero Value'!$W31="Pass",'Phase 2 - Net Zero Value'!C31,"")</f>
        <v>ANH</v>
      </c>
      <c r="D31" s="3" t="str">
        <f>IF('Phase 2 - Net Zero Value'!$W31="Pass",'Phase 2 - Net Zero Value'!D31,"")</f>
        <v>CWW22.27</v>
      </c>
      <c r="E31" s="3" t="str">
        <f>IF('Phase 1 - Initial Assessment'!$S31="Pass",'Phase 1 - Initial Assessment'!E31,"")</f>
        <v>Hitchin WRC Fugitive emissions N2O</v>
      </c>
      <c r="H31" s="9">
        <f>IF($D31&lt;&gt;"",'Data Final'!L31,"")</f>
        <v>0.78439883999999993</v>
      </c>
      <c r="I31" s="9">
        <f>IF($D31&lt;&gt;"",'Data Final'!R31,"")</f>
        <v>-32.950000000000003</v>
      </c>
      <c r="J31" s="9">
        <f>IF($D31&lt;&gt;"",'Data Final'!S31,"")</f>
        <v>23.805731107738996</v>
      </c>
      <c r="K31" s="9">
        <f t="shared" si="0"/>
        <v>23805.731107738997</v>
      </c>
      <c r="L31" s="9">
        <f t="shared" si="1"/>
        <v>4761.1462215477995</v>
      </c>
      <c r="M31" s="9">
        <f t="shared" si="2"/>
        <v>2380.5731107738998</v>
      </c>
      <c r="N31" s="9">
        <f t="shared" si="3"/>
        <v>1587.0487405159331</v>
      </c>
      <c r="O31" s="9">
        <f t="shared" si="4"/>
        <v>1190.2865553869499</v>
      </c>
      <c r="P31" s="9">
        <f t="shared" si="5"/>
        <v>952.22924430955982</v>
      </c>
      <c r="Q31" s="9">
        <f t="shared" si="6"/>
        <v>793.52437025796655</v>
      </c>
      <c r="R31" s="14"/>
      <c r="S31" s="9"/>
      <c r="T31" s="9">
        <f t="shared" si="7"/>
        <v>1944.1347071320181</v>
      </c>
    </row>
    <row r="32" spans="2:20" s="20" customFormat="1">
      <c r="B32" s="18">
        <v>28</v>
      </c>
      <c r="C32" s="3" t="str">
        <f>IF('Phase 2 - Net Zero Value'!$W32="Pass",'Phase 2 - Net Zero Value'!C32,"")</f>
        <v>ANH</v>
      </c>
      <c r="D32" s="3" t="str">
        <f>IF('Phase 2 - Net Zero Value'!$W32="Pass",'Phase 2 - Net Zero Value'!D32,"")</f>
        <v>CWW22.28</v>
      </c>
      <c r="E32" s="3" t="str">
        <f>IF('Phase 1 - Initial Assessment'!$S32="Pass",'Phase 1 - Initial Assessment'!E32,"")</f>
        <v>Dunstable WRC Fugitive Emissions N2O</v>
      </c>
      <c r="H32" s="21">
        <f>IF($D32&lt;&gt;"",'Data Final'!L32,"")</f>
        <v>12.273983399999999</v>
      </c>
      <c r="I32" s="21">
        <f>IF($D32&lt;&gt;"",'Data Final'!R32,"")</f>
        <v>-75.3</v>
      </c>
      <c r="J32" s="21">
        <f>IF($D32&lt;&gt;"",'Data Final'!S32,"")</f>
        <v>163.00110756972111</v>
      </c>
      <c r="K32" s="21">
        <f t="shared" si="0"/>
        <v>163001.10756972112</v>
      </c>
      <c r="L32" s="21">
        <f t="shared" si="1"/>
        <v>32600.221513944223</v>
      </c>
      <c r="M32" s="21">
        <f t="shared" si="2"/>
        <v>16300.110756972112</v>
      </c>
      <c r="N32" s="21">
        <f t="shared" si="3"/>
        <v>10866.740504648074</v>
      </c>
      <c r="O32" s="21">
        <f t="shared" si="4"/>
        <v>8150.0553784860558</v>
      </c>
      <c r="P32" s="21">
        <f t="shared" si="5"/>
        <v>6520.044302788845</v>
      </c>
      <c r="Q32" s="21">
        <f t="shared" si="6"/>
        <v>5433.3702523240372</v>
      </c>
      <c r="R32" s="22"/>
      <c r="S32" s="21"/>
      <c r="T32" s="21">
        <f t="shared" si="7"/>
        <v>13311.757118193889</v>
      </c>
    </row>
    <row r="33" spans="2:20" s="20" customFormat="1">
      <c r="B33" s="18">
        <v>29</v>
      </c>
      <c r="C33" s="3" t="str">
        <f>IF('Phase 2 - Net Zero Value'!$W33="Pass",'Phase 2 - Net Zero Value'!C33,"")</f>
        <v>ANH</v>
      </c>
      <c r="D33" s="3" t="str">
        <f>IF('Phase 2 - Net Zero Value'!$W33="Pass",'Phase 2 - Net Zero Value'!D33,"")</f>
        <v>CWW22.29</v>
      </c>
      <c r="E33" s="3" t="str">
        <f>IF('Phase 1 - Initial Assessment'!$S33="Pass",'Phase 1 - Initial Assessment'!E33,"")</f>
        <v>Flitwick WRC Fugitive Emissions N2O</v>
      </c>
      <c r="H33" s="21">
        <f>IF($D33&lt;&gt;"",'Data Final'!L33,"")</f>
        <v>6.4209094999999996</v>
      </c>
      <c r="I33" s="21">
        <f>IF($D33&lt;&gt;"",'Data Final'!R33,"")</f>
        <v>-139.51400000000001</v>
      </c>
      <c r="J33" s="21">
        <f>IF($D33&lt;&gt;"",'Data Final'!S33,"")</f>
        <v>46.023406253135882</v>
      </c>
      <c r="K33" s="21">
        <f t="shared" si="0"/>
        <v>46023.40625313588</v>
      </c>
      <c r="L33" s="21">
        <f t="shared" si="1"/>
        <v>9204.6812506271763</v>
      </c>
      <c r="M33" s="21">
        <f t="shared" si="2"/>
        <v>4602.3406253135881</v>
      </c>
      <c r="N33" s="21">
        <f t="shared" si="3"/>
        <v>3068.2270835423919</v>
      </c>
      <c r="O33" s="21">
        <f t="shared" si="4"/>
        <v>2301.1703126567941</v>
      </c>
      <c r="P33" s="21">
        <f t="shared" si="5"/>
        <v>1840.9362501254352</v>
      </c>
      <c r="Q33" s="21">
        <f t="shared" si="6"/>
        <v>1534.113541771196</v>
      </c>
      <c r="R33" s="22"/>
      <c r="S33" s="21"/>
      <c r="T33" s="21">
        <f t="shared" si="7"/>
        <v>3758.5781773394306</v>
      </c>
    </row>
    <row r="34" spans="2:20">
      <c r="B34" s="19">
        <v>30</v>
      </c>
      <c r="C34" s="3" t="str">
        <f>IF('Phase 1 - Initial Assessment'!$S34="Pass",'Phase 1 - Initial Assessment'!C34,"")</f>
        <v/>
      </c>
      <c r="D34" s="3" t="str">
        <f>IF('Phase 1 - Initial Assessment'!$S34="Pass",'Phase 1 - Initial Assessment'!D34,"")</f>
        <v/>
      </c>
      <c r="E34" s="3" t="str">
        <f>IF('Phase 1 - Initial Assessment'!$S34="Pass",'Phase 1 - Initial Assessment'!E34,"")</f>
        <v/>
      </c>
      <c r="H34" s="9" t="str">
        <f>IF($D34&lt;&gt;"",'Data Final'!L34,"")</f>
        <v/>
      </c>
      <c r="I34" s="9" t="str">
        <f>IF($D34&lt;&gt;"",'Data Final'!R34,"")</f>
        <v/>
      </c>
      <c r="J34" s="9" t="str">
        <f>IF($D34&lt;&gt;"",'Data Final'!S34,"")</f>
        <v/>
      </c>
      <c r="K34" s="9" t="str">
        <f t="shared" si="0"/>
        <v/>
      </c>
      <c r="L34" s="9" t="str">
        <f t="shared" si="1"/>
        <v/>
      </c>
      <c r="M34" s="9" t="str">
        <f t="shared" si="2"/>
        <v/>
      </c>
      <c r="N34" s="9" t="str">
        <f t="shared" si="3"/>
        <v/>
      </c>
      <c r="O34" s="9" t="str">
        <f t="shared" si="4"/>
        <v/>
      </c>
      <c r="P34" s="9" t="str">
        <f t="shared" si="5"/>
        <v/>
      </c>
      <c r="Q34" s="9" t="str">
        <f t="shared" si="6"/>
        <v/>
      </c>
      <c r="R34" s="14"/>
      <c r="S34" s="9"/>
      <c r="T34" s="9" t="str">
        <f t="shared" si="7"/>
        <v/>
      </c>
    </row>
    <row r="35" spans="2:20">
      <c r="B35" s="3">
        <v>31</v>
      </c>
      <c r="C35" s="3" t="str">
        <f>IF('Phase 1 - Initial Assessment'!$S35="Pass",'Phase 1 - Initial Assessment'!C35,"")</f>
        <v/>
      </c>
      <c r="D35" s="3" t="str">
        <f>IF('Phase 1 - Initial Assessment'!$S35="Pass",'Phase 1 - Initial Assessment'!D35,"")</f>
        <v/>
      </c>
      <c r="E35" s="3" t="str">
        <f>IF('Phase 1 - Initial Assessment'!$S35="Pass",'Phase 1 - Initial Assessment'!E35,"")</f>
        <v/>
      </c>
      <c r="H35" s="9" t="str">
        <f>IF($D35&lt;&gt;"",'Data Final'!L35,"")</f>
        <v/>
      </c>
      <c r="I35" s="9" t="str">
        <f>IF($D35&lt;&gt;"",'Data Final'!R35,"")</f>
        <v/>
      </c>
      <c r="J35" s="9" t="str">
        <f>IF($D35&lt;&gt;"",'Data Final'!S35,"")</f>
        <v/>
      </c>
      <c r="K35" s="9" t="str">
        <f t="shared" si="0"/>
        <v/>
      </c>
      <c r="L35" s="9" t="str">
        <f t="shared" si="1"/>
        <v/>
      </c>
      <c r="M35" s="9" t="str">
        <f t="shared" si="2"/>
        <v/>
      </c>
      <c r="N35" s="9" t="str">
        <f t="shared" si="3"/>
        <v/>
      </c>
      <c r="O35" s="9" t="str">
        <f t="shared" si="4"/>
        <v/>
      </c>
      <c r="P35" s="9" t="str">
        <f t="shared" si="5"/>
        <v/>
      </c>
      <c r="Q35" s="9" t="str">
        <f t="shared" si="6"/>
        <v/>
      </c>
      <c r="R35" s="14"/>
      <c r="S35" s="9"/>
      <c r="T35" s="9" t="str">
        <f t="shared" ref="T35:T94" si="8">IFERROR(AVERAGE(L35:Q35),"")</f>
        <v/>
      </c>
    </row>
    <row r="36" spans="2:20">
      <c r="B36" s="3">
        <v>32</v>
      </c>
      <c r="C36" s="3" t="str">
        <f>IF('Phase 1 - Initial Assessment'!$S36="Pass",'Phase 1 - Initial Assessment'!C36,"")</f>
        <v/>
      </c>
      <c r="D36" s="3" t="str">
        <f>IF('Phase 1 - Initial Assessment'!$S36="Pass",'Phase 1 - Initial Assessment'!D36,"")</f>
        <v/>
      </c>
      <c r="E36" s="3" t="str">
        <f>IF('Phase 1 - Initial Assessment'!$S36="Pass",'Phase 1 - Initial Assessment'!E36,"")</f>
        <v/>
      </c>
      <c r="H36" s="9" t="str">
        <f>IF($D36&lt;&gt;"",'Data Final'!L36,"")</f>
        <v/>
      </c>
      <c r="I36" s="9" t="str">
        <f>IF($D36&lt;&gt;"",'Data Final'!R36,"")</f>
        <v/>
      </c>
      <c r="J36" s="9" t="str">
        <f>IF($D36&lt;&gt;"",'Data Final'!S36,"")</f>
        <v/>
      </c>
      <c r="K36" s="9" t="str">
        <f t="shared" si="0"/>
        <v/>
      </c>
      <c r="L36" s="9" t="str">
        <f t="shared" si="1"/>
        <v/>
      </c>
      <c r="M36" s="9" t="str">
        <f t="shared" si="2"/>
        <v/>
      </c>
      <c r="N36" s="9" t="str">
        <f t="shared" si="3"/>
        <v/>
      </c>
      <c r="O36" s="9" t="str">
        <f t="shared" si="4"/>
        <v/>
      </c>
      <c r="P36" s="9" t="str">
        <f t="shared" si="5"/>
        <v/>
      </c>
      <c r="Q36" s="9" t="str">
        <f t="shared" si="6"/>
        <v/>
      </c>
      <c r="R36" s="14"/>
      <c r="S36" s="9"/>
      <c r="T36" s="9" t="str">
        <f t="shared" si="8"/>
        <v/>
      </c>
    </row>
    <row r="37" spans="2:20">
      <c r="B37" s="3">
        <v>33</v>
      </c>
      <c r="C37" s="3" t="str">
        <f>IF('Phase 1 - Initial Assessment'!$S37="Pass",'Phase 1 - Initial Assessment'!C37,"")</f>
        <v/>
      </c>
      <c r="D37" s="3" t="str">
        <f>IF('Phase 1 - Initial Assessment'!$S37="Pass",'Phase 1 - Initial Assessment'!D37,"")</f>
        <v/>
      </c>
      <c r="E37" s="3" t="str">
        <f>IF('Phase 1 - Initial Assessment'!$S37="Pass",'Phase 1 - Initial Assessment'!E37,"")</f>
        <v/>
      </c>
      <c r="H37" s="9" t="str">
        <f>IF($D37&lt;&gt;"",'Data Final'!L37,"")</f>
        <v/>
      </c>
      <c r="I37" s="9" t="str">
        <f>IF($D37&lt;&gt;"",'Data Final'!R37,"")</f>
        <v/>
      </c>
      <c r="J37" s="9" t="str">
        <f>IF($D37&lt;&gt;"",'Data Final'!S37,"")</f>
        <v/>
      </c>
      <c r="K37" s="9" t="str">
        <f t="shared" si="0"/>
        <v/>
      </c>
      <c r="L37" s="9" t="str">
        <f t="shared" si="1"/>
        <v/>
      </c>
      <c r="M37" s="9" t="str">
        <f t="shared" si="2"/>
        <v/>
      </c>
      <c r="N37" s="9" t="str">
        <f t="shared" si="3"/>
        <v/>
      </c>
      <c r="O37" s="9" t="str">
        <f t="shared" si="4"/>
        <v/>
      </c>
      <c r="P37" s="9" t="str">
        <f t="shared" si="5"/>
        <v/>
      </c>
      <c r="Q37" s="9" t="str">
        <f t="shared" si="6"/>
        <v/>
      </c>
      <c r="R37" s="14"/>
      <c r="S37" s="9"/>
      <c r="T37" s="9" t="str">
        <f t="shared" si="8"/>
        <v/>
      </c>
    </row>
    <row r="38" spans="2:20">
      <c r="B38" s="3">
        <v>34</v>
      </c>
      <c r="C38" s="3" t="str">
        <f>IF('Phase 1 - Initial Assessment'!$S38="Pass",'Phase 1 - Initial Assessment'!C38,"")</f>
        <v/>
      </c>
      <c r="D38" s="3" t="str">
        <f>IF('Phase 1 - Initial Assessment'!$S38="Pass",'Phase 1 - Initial Assessment'!D38,"")</f>
        <v/>
      </c>
      <c r="E38" s="3" t="str">
        <f>IF('Phase 1 - Initial Assessment'!$S38="Pass",'Phase 1 - Initial Assessment'!E38,"")</f>
        <v/>
      </c>
      <c r="H38" s="9" t="str">
        <f>IF($D38&lt;&gt;"",'Data Final'!L38,"")</f>
        <v/>
      </c>
      <c r="I38" s="9" t="str">
        <f>IF($D38&lt;&gt;"",'Data Final'!R38,"")</f>
        <v/>
      </c>
      <c r="J38" s="9" t="str">
        <f>IF($D38&lt;&gt;"",'Data Final'!S38,"")</f>
        <v/>
      </c>
      <c r="K38" s="9" t="str">
        <f t="shared" si="0"/>
        <v/>
      </c>
      <c r="L38" s="9" t="str">
        <f t="shared" si="1"/>
        <v/>
      </c>
      <c r="M38" s="9" t="str">
        <f t="shared" si="2"/>
        <v/>
      </c>
      <c r="N38" s="9" t="str">
        <f t="shared" si="3"/>
        <v/>
      </c>
      <c r="O38" s="9" t="str">
        <f t="shared" si="4"/>
        <v/>
      </c>
      <c r="P38" s="9" t="str">
        <f t="shared" si="5"/>
        <v/>
      </c>
      <c r="Q38" s="9" t="str">
        <f t="shared" si="6"/>
        <v/>
      </c>
      <c r="R38" s="14"/>
      <c r="S38" s="9"/>
      <c r="T38" s="9" t="str">
        <f t="shared" si="8"/>
        <v/>
      </c>
    </row>
    <row r="39" spans="2:20">
      <c r="B39" s="3">
        <v>35</v>
      </c>
      <c r="C39" s="3" t="str">
        <f>IF('Phase 1 - Initial Assessment'!$S39="Pass",'Phase 1 - Initial Assessment'!C39,"")</f>
        <v/>
      </c>
      <c r="D39" s="3" t="str">
        <f>IF('Phase 1 - Initial Assessment'!$S39="Pass",'Phase 1 - Initial Assessment'!D39,"")</f>
        <v/>
      </c>
      <c r="E39" s="3" t="str">
        <f>IF('Phase 1 - Initial Assessment'!$S39="Pass",'Phase 1 - Initial Assessment'!E39,"")</f>
        <v/>
      </c>
      <c r="H39" s="9" t="str">
        <f>IF($D39&lt;&gt;"",'Data Final'!L39,"")</f>
        <v/>
      </c>
      <c r="I39" s="9" t="str">
        <f>IF($D39&lt;&gt;"",'Data Final'!R39,"")</f>
        <v/>
      </c>
      <c r="J39" s="9" t="str">
        <f>IF($D39&lt;&gt;"",'Data Final'!S39,"")</f>
        <v/>
      </c>
      <c r="K39" s="9" t="str">
        <f t="shared" si="0"/>
        <v/>
      </c>
      <c r="L39" s="9" t="str">
        <f t="shared" si="1"/>
        <v/>
      </c>
      <c r="M39" s="9" t="str">
        <f t="shared" si="2"/>
        <v/>
      </c>
      <c r="N39" s="9" t="str">
        <f t="shared" si="3"/>
        <v/>
      </c>
      <c r="O39" s="9" t="str">
        <f t="shared" si="4"/>
        <v/>
      </c>
      <c r="P39" s="9" t="str">
        <f t="shared" si="5"/>
        <v/>
      </c>
      <c r="Q39" s="9" t="str">
        <f t="shared" si="6"/>
        <v/>
      </c>
      <c r="R39" s="14"/>
      <c r="S39" s="9"/>
      <c r="T39" s="9" t="str">
        <f t="shared" si="8"/>
        <v/>
      </c>
    </row>
    <row r="40" spans="2:20">
      <c r="B40" s="19">
        <v>36</v>
      </c>
      <c r="C40" s="3" t="str">
        <f>IF('Phase 2 - Net Zero Value'!$W40="Pass",'Phase 2 - Net Zero Value'!C40,"")</f>
        <v>ANH</v>
      </c>
      <c r="D40" s="3" t="str">
        <f>IF('Phase 2 - Net Zero Value'!$W40="Pass",'Phase 2 - Net Zero Value'!D40,"")</f>
        <v>CWW22.36</v>
      </c>
      <c r="E40" s="3" t="str">
        <f>IF('Phase 1 - Initial Assessment'!$S40="Pass",'Phase 1 - Initial Assessment'!E40,"")</f>
        <v>Huntingdon WRC Fugitive Emissions N2O</v>
      </c>
      <c r="H40" s="9">
        <f>IF($D40&lt;&gt;"",'Data Final'!L40,"")</f>
        <v>0.53302692000000007</v>
      </c>
      <c r="I40" s="9">
        <f>IF($D40&lt;&gt;"",'Data Final'!R40,"")</f>
        <v>-60.2</v>
      </c>
      <c r="J40" s="9">
        <f>IF($D40&lt;&gt;"",'Data Final'!S40,"")</f>
        <v>8.8542677740863791</v>
      </c>
      <c r="K40" s="9">
        <f t="shared" si="0"/>
        <v>8854.2677740863783</v>
      </c>
      <c r="L40" s="9">
        <f t="shared" si="1"/>
        <v>1770.8535548172756</v>
      </c>
      <c r="M40" s="9">
        <f t="shared" si="2"/>
        <v>885.4267774086378</v>
      </c>
      <c r="N40" s="9">
        <f t="shared" si="3"/>
        <v>590.2845182724252</v>
      </c>
      <c r="O40" s="9">
        <f t="shared" si="4"/>
        <v>442.7133887043189</v>
      </c>
      <c r="P40" s="9">
        <f t="shared" si="5"/>
        <v>354.17071096345512</v>
      </c>
      <c r="Q40" s="9">
        <f t="shared" si="6"/>
        <v>295.1422591362126</v>
      </c>
      <c r="R40" s="14"/>
      <c r="S40" s="9"/>
      <c r="T40" s="9">
        <f t="shared" si="8"/>
        <v>723.09853488372073</v>
      </c>
    </row>
    <row r="41" spans="2:20">
      <c r="B41" s="3">
        <v>37</v>
      </c>
      <c r="C41" s="3" t="str">
        <f>IF('Phase 1 - Initial Assessment'!$S41="Pass",'Phase 1 - Initial Assessment'!C41,"")</f>
        <v/>
      </c>
      <c r="D41" s="3" t="str">
        <f>IF('Phase 1 - Initial Assessment'!$S41="Pass",'Phase 1 - Initial Assessment'!D41,"")</f>
        <v/>
      </c>
      <c r="E41" s="3" t="str">
        <f>IF('Phase 1 - Initial Assessment'!$S41="Pass",'Phase 1 - Initial Assessment'!E41,"")</f>
        <v/>
      </c>
      <c r="H41" s="9" t="str">
        <f>IF($D41&lt;&gt;"",'Data Final'!L41,"")</f>
        <v/>
      </c>
      <c r="I41" s="9" t="str">
        <f>IF($D41&lt;&gt;"",'Data Final'!R41,"")</f>
        <v/>
      </c>
      <c r="J41" s="9" t="str">
        <f>IF($D41&lt;&gt;"",'Data Final'!S41,"")</f>
        <v/>
      </c>
      <c r="K41" s="9" t="str">
        <f t="shared" si="0"/>
        <v/>
      </c>
      <c r="L41" s="9" t="str">
        <f t="shared" si="1"/>
        <v/>
      </c>
      <c r="M41" s="9" t="str">
        <f t="shared" si="2"/>
        <v/>
      </c>
      <c r="N41" s="9" t="str">
        <f t="shared" si="3"/>
        <v/>
      </c>
      <c r="O41" s="9" t="str">
        <f t="shared" si="4"/>
        <v/>
      </c>
      <c r="P41" s="9" t="str">
        <f t="shared" si="5"/>
        <v/>
      </c>
      <c r="Q41" s="9" t="str">
        <f t="shared" si="6"/>
        <v/>
      </c>
      <c r="R41" s="14"/>
      <c r="S41" s="9"/>
      <c r="T41" s="9" t="str">
        <f t="shared" si="8"/>
        <v/>
      </c>
    </row>
    <row r="42" spans="2:20">
      <c r="B42" s="3">
        <v>38</v>
      </c>
      <c r="C42" s="3" t="str">
        <f>IF('Phase 1 - Initial Assessment'!$S42="Pass",'Phase 1 - Initial Assessment'!C42,"")</f>
        <v/>
      </c>
      <c r="D42" s="3" t="str">
        <f>IF('Phase 1 - Initial Assessment'!$S42="Pass",'Phase 1 - Initial Assessment'!D42,"")</f>
        <v/>
      </c>
      <c r="E42" s="3" t="str">
        <f>IF('Phase 1 - Initial Assessment'!$S42="Pass",'Phase 1 - Initial Assessment'!E42,"")</f>
        <v/>
      </c>
      <c r="H42" s="9" t="str">
        <f>IF($D42&lt;&gt;"",'Data Final'!L42,"")</f>
        <v/>
      </c>
      <c r="I42" s="9" t="str">
        <f>IF($D42&lt;&gt;"",'Data Final'!R42,"")</f>
        <v/>
      </c>
      <c r="J42" s="9" t="str">
        <f>IF($D42&lt;&gt;"",'Data Final'!S42,"")</f>
        <v/>
      </c>
      <c r="K42" s="9" t="str">
        <f t="shared" si="0"/>
        <v/>
      </c>
      <c r="L42" s="9" t="str">
        <f t="shared" si="1"/>
        <v/>
      </c>
      <c r="M42" s="9" t="str">
        <f t="shared" si="2"/>
        <v/>
      </c>
      <c r="N42" s="9" t="str">
        <f t="shared" si="3"/>
        <v/>
      </c>
      <c r="O42" s="9" t="str">
        <f t="shared" si="4"/>
        <v/>
      </c>
      <c r="P42" s="9" t="str">
        <f t="shared" si="5"/>
        <v/>
      </c>
      <c r="Q42" s="9" t="str">
        <f t="shared" si="6"/>
        <v/>
      </c>
      <c r="R42" s="14"/>
      <c r="S42" s="9"/>
      <c r="T42" s="9" t="str">
        <f t="shared" si="8"/>
        <v/>
      </c>
    </row>
    <row r="43" spans="2:20">
      <c r="B43" s="3">
        <v>39</v>
      </c>
      <c r="C43" s="3" t="str">
        <f>IF('Phase 1 - Initial Assessment'!$S43="Pass",'Phase 1 - Initial Assessment'!C43,"")</f>
        <v/>
      </c>
      <c r="D43" s="3" t="str">
        <f>IF('Phase 1 - Initial Assessment'!$S43="Pass",'Phase 1 - Initial Assessment'!D43,"")</f>
        <v/>
      </c>
      <c r="E43" s="3" t="str">
        <f>IF('Phase 1 - Initial Assessment'!$S43="Pass",'Phase 1 - Initial Assessment'!E43,"")</f>
        <v/>
      </c>
      <c r="H43" s="9" t="str">
        <f>IF($D43&lt;&gt;"",'Data Final'!L43,"")</f>
        <v/>
      </c>
      <c r="I43" s="9" t="str">
        <f>IF($D43&lt;&gt;"",'Data Final'!R43,"")</f>
        <v/>
      </c>
      <c r="J43" s="9" t="str">
        <f>IF($D43&lt;&gt;"",'Data Final'!S43,"")</f>
        <v/>
      </c>
      <c r="K43" s="9" t="str">
        <f t="shared" si="0"/>
        <v/>
      </c>
      <c r="L43" s="9" t="str">
        <f t="shared" si="1"/>
        <v/>
      </c>
      <c r="M43" s="9" t="str">
        <f t="shared" si="2"/>
        <v/>
      </c>
      <c r="N43" s="9" t="str">
        <f t="shared" si="3"/>
        <v/>
      </c>
      <c r="O43" s="9" t="str">
        <f t="shared" si="4"/>
        <v/>
      </c>
      <c r="P43" s="9" t="str">
        <f t="shared" si="5"/>
        <v/>
      </c>
      <c r="Q43" s="9" t="str">
        <f t="shared" si="6"/>
        <v/>
      </c>
      <c r="R43" s="14"/>
      <c r="S43" s="9"/>
      <c r="T43" s="9" t="str">
        <f t="shared" si="8"/>
        <v/>
      </c>
    </row>
    <row r="44" spans="2:20">
      <c r="B44" s="3">
        <v>40</v>
      </c>
      <c r="C44" s="3" t="str">
        <f>IF('Phase 1 - Initial Assessment'!$S44="Pass",'Phase 1 - Initial Assessment'!C44,"")</f>
        <v/>
      </c>
      <c r="D44" s="3" t="str">
        <f>IF('Phase 1 - Initial Assessment'!$S44="Pass",'Phase 1 - Initial Assessment'!D44,"")</f>
        <v/>
      </c>
      <c r="E44" s="3" t="str">
        <f>IF('Phase 1 - Initial Assessment'!$S44="Pass",'Phase 1 - Initial Assessment'!E44,"")</f>
        <v/>
      </c>
      <c r="H44" s="9" t="str">
        <f>IF($D44&lt;&gt;"",'Data Final'!L44,"")</f>
        <v/>
      </c>
      <c r="I44" s="9" t="str">
        <f>IF($D44&lt;&gt;"",'Data Final'!R44,"")</f>
        <v/>
      </c>
      <c r="J44" s="9" t="str">
        <f>IF($D44&lt;&gt;"",'Data Final'!S44,"")</f>
        <v/>
      </c>
      <c r="K44" s="9" t="str">
        <f t="shared" si="0"/>
        <v/>
      </c>
      <c r="L44" s="9" t="str">
        <f t="shared" si="1"/>
        <v/>
      </c>
      <c r="M44" s="9" t="str">
        <f t="shared" si="2"/>
        <v/>
      </c>
      <c r="N44" s="9" t="str">
        <f t="shared" si="3"/>
        <v/>
      </c>
      <c r="O44" s="9" t="str">
        <f t="shared" si="4"/>
        <v/>
      </c>
      <c r="P44" s="9" t="str">
        <f t="shared" si="5"/>
        <v/>
      </c>
      <c r="Q44" s="9" t="str">
        <f t="shared" si="6"/>
        <v/>
      </c>
      <c r="R44" s="14"/>
      <c r="S44" s="9"/>
      <c r="T44" s="9" t="str">
        <f t="shared" si="8"/>
        <v/>
      </c>
    </row>
    <row r="45" spans="2:20">
      <c r="B45" s="3">
        <v>41</v>
      </c>
      <c r="C45" s="3" t="str">
        <f>IF('Phase 1 - Initial Assessment'!$S45="Pass",'Phase 1 - Initial Assessment'!C45,"")</f>
        <v/>
      </c>
      <c r="D45" s="3" t="str">
        <f>IF('Phase 1 - Initial Assessment'!$S45="Pass",'Phase 1 - Initial Assessment'!D45,"")</f>
        <v/>
      </c>
      <c r="E45" s="3" t="str">
        <f>IF('Phase 1 - Initial Assessment'!$S45="Pass",'Phase 1 - Initial Assessment'!E45,"")</f>
        <v/>
      </c>
      <c r="H45" s="9" t="str">
        <f>IF($D45&lt;&gt;"",'Data Final'!L45,"")</f>
        <v/>
      </c>
      <c r="I45" s="9" t="str">
        <f>IF($D45&lt;&gt;"",'Data Final'!R45,"")</f>
        <v/>
      </c>
      <c r="J45" s="9" t="str">
        <f>IF($D45&lt;&gt;"",'Data Final'!S45,"")</f>
        <v/>
      </c>
      <c r="K45" s="9" t="str">
        <f t="shared" si="0"/>
        <v/>
      </c>
      <c r="L45" s="9" t="str">
        <f t="shared" si="1"/>
        <v/>
      </c>
      <c r="M45" s="9" t="str">
        <f t="shared" si="2"/>
        <v/>
      </c>
      <c r="N45" s="9" t="str">
        <f t="shared" si="3"/>
        <v/>
      </c>
      <c r="O45" s="9" t="str">
        <f t="shared" si="4"/>
        <v/>
      </c>
      <c r="P45" s="9" t="str">
        <f t="shared" si="5"/>
        <v/>
      </c>
      <c r="Q45" s="9" t="str">
        <f t="shared" si="6"/>
        <v/>
      </c>
      <c r="R45" s="14"/>
      <c r="S45" s="9"/>
      <c r="T45" s="9" t="str">
        <f t="shared" si="8"/>
        <v/>
      </c>
    </row>
    <row r="46" spans="2:20">
      <c r="B46" s="3">
        <v>42</v>
      </c>
      <c r="C46" s="3" t="str">
        <f>IF('Phase 1 - Initial Assessment'!$S46="Pass",'Phase 1 - Initial Assessment'!C46,"")</f>
        <v/>
      </c>
      <c r="D46" s="3" t="str">
        <f>IF('Phase 1 - Initial Assessment'!$S46="Pass",'Phase 1 - Initial Assessment'!D46,"")</f>
        <v/>
      </c>
      <c r="E46" s="3" t="str">
        <f>IF('Phase 1 - Initial Assessment'!$S46="Pass",'Phase 1 - Initial Assessment'!E46,"")</f>
        <v/>
      </c>
      <c r="H46" s="9" t="str">
        <f>IF($D46&lt;&gt;"",'Data Final'!L46,"")</f>
        <v/>
      </c>
      <c r="I46" s="9" t="str">
        <f>IF($D46&lt;&gt;"",'Data Final'!R46,"")</f>
        <v/>
      </c>
      <c r="J46" s="9" t="str">
        <f>IF($D46&lt;&gt;"",'Data Final'!S46,"")</f>
        <v/>
      </c>
      <c r="K46" s="9" t="str">
        <f t="shared" si="0"/>
        <v/>
      </c>
      <c r="L46" s="9" t="str">
        <f t="shared" si="1"/>
        <v/>
      </c>
      <c r="M46" s="9" t="str">
        <f t="shared" si="2"/>
        <v/>
      </c>
      <c r="N46" s="9" t="str">
        <f t="shared" si="3"/>
        <v/>
      </c>
      <c r="O46" s="9" t="str">
        <f t="shared" si="4"/>
        <v/>
      </c>
      <c r="P46" s="9" t="str">
        <f t="shared" si="5"/>
        <v/>
      </c>
      <c r="Q46" s="9" t="str">
        <f t="shared" si="6"/>
        <v/>
      </c>
      <c r="R46" s="14"/>
      <c r="S46" s="9"/>
      <c r="T46" s="9" t="str">
        <f t="shared" si="8"/>
        <v/>
      </c>
    </row>
    <row r="47" spans="2:20">
      <c r="B47" s="3">
        <v>43</v>
      </c>
      <c r="C47" s="3" t="str">
        <f>IF('Phase 1 - Initial Assessment'!$S47="Pass",'Phase 1 - Initial Assessment'!C47,"")</f>
        <v/>
      </c>
      <c r="D47" s="3" t="str">
        <f>IF('Phase 1 - Initial Assessment'!$S47="Pass",'Phase 1 - Initial Assessment'!D47,"")</f>
        <v/>
      </c>
      <c r="E47" s="3" t="str">
        <f>IF('Phase 1 - Initial Assessment'!$S47="Pass",'Phase 1 - Initial Assessment'!E47,"")</f>
        <v/>
      </c>
      <c r="H47" s="9" t="str">
        <f>IF($D47&lt;&gt;"",'Data Final'!L47,"")</f>
        <v/>
      </c>
      <c r="I47" s="9" t="str">
        <f>IF($D47&lt;&gt;"",'Data Final'!R47,"")</f>
        <v/>
      </c>
      <c r="J47" s="9" t="str">
        <f>IF($D47&lt;&gt;"",'Data Final'!S47,"")</f>
        <v/>
      </c>
      <c r="K47" s="9" t="str">
        <f t="shared" si="0"/>
        <v/>
      </c>
      <c r="L47" s="9" t="str">
        <f t="shared" si="1"/>
        <v/>
      </c>
      <c r="M47" s="9" t="str">
        <f t="shared" si="2"/>
        <v/>
      </c>
      <c r="N47" s="9" t="str">
        <f t="shared" si="3"/>
        <v/>
      </c>
      <c r="O47" s="9" t="str">
        <f t="shared" si="4"/>
        <v/>
      </c>
      <c r="P47" s="9" t="str">
        <f t="shared" si="5"/>
        <v/>
      </c>
      <c r="Q47" s="9" t="str">
        <f t="shared" si="6"/>
        <v/>
      </c>
      <c r="R47" s="14"/>
      <c r="S47" s="9"/>
      <c r="T47" s="9" t="str">
        <f t="shared" si="8"/>
        <v/>
      </c>
    </row>
    <row r="48" spans="2:20">
      <c r="B48" s="3">
        <v>44</v>
      </c>
      <c r="C48" s="3" t="str">
        <f>IF('Phase 1 - Initial Assessment'!$S48="Pass",'Phase 1 - Initial Assessment'!C48,"")</f>
        <v/>
      </c>
      <c r="D48" s="3" t="str">
        <f>IF('Phase 1 - Initial Assessment'!$S48="Pass",'Phase 1 - Initial Assessment'!D48,"")</f>
        <v/>
      </c>
      <c r="E48" s="3" t="str">
        <f>IF('Phase 1 - Initial Assessment'!$S48="Pass",'Phase 1 - Initial Assessment'!E48,"")</f>
        <v/>
      </c>
      <c r="H48" s="9" t="str">
        <f>IF($D48&lt;&gt;"",'Data Final'!L48,"")</f>
        <v/>
      </c>
      <c r="I48" s="9" t="str">
        <f>IF($D48&lt;&gt;"",'Data Final'!R48,"")</f>
        <v/>
      </c>
      <c r="J48" s="9" t="str">
        <f>IF($D48&lt;&gt;"",'Data Final'!S48,"")</f>
        <v/>
      </c>
      <c r="K48" s="9" t="str">
        <f t="shared" si="0"/>
        <v/>
      </c>
      <c r="L48" s="9" t="str">
        <f t="shared" si="1"/>
        <v/>
      </c>
      <c r="M48" s="9" t="str">
        <f t="shared" si="2"/>
        <v/>
      </c>
      <c r="N48" s="9" t="str">
        <f t="shared" si="3"/>
        <v/>
      </c>
      <c r="O48" s="9" t="str">
        <f t="shared" si="4"/>
        <v/>
      </c>
      <c r="P48" s="9" t="str">
        <f t="shared" si="5"/>
        <v/>
      </c>
      <c r="Q48" s="9" t="str">
        <f t="shared" si="6"/>
        <v/>
      </c>
      <c r="R48" s="14"/>
      <c r="S48" s="9"/>
      <c r="T48" s="9" t="str">
        <f t="shared" si="8"/>
        <v/>
      </c>
    </row>
    <row r="49" spans="2:20" s="20" customFormat="1">
      <c r="B49" s="18">
        <v>45</v>
      </c>
      <c r="C49" s="3" t="str">
        <f>IF('Phase 2 - Net Zero Value'!$W49="Pass",'Phase 2 - Net Zero Value'!C49,"")</f>
        <v>ANH</v>
      </c>
      <c r="D49" s="3" t="str">
        <f>IF('Phase 2 - Net Zero Value'!$W49="Pass",'Phase 2 - Net Zero Value'!D49,"")</f>
        <v>CWW22.45</v>
      </c>
      <c r="E49" s="3" t="str">
        <f>IF('Phase 1 - Initial Assessment'!$S49="Pass",'Phase 1 - Initial Assessment'!E49,"")</f>
        <v>Colchester WRC Fugitive Emissions N2O</v>
      </c>
      <c r="H49" s="21">
        <f>IF($D49&lt;&gt;"",'Data Final'!L49,"")</f>
        <v>11.958</v>
      </c>
      <c r="I49" s="21">
        <f>IF($D49&lt;&gt;"",'Data Final'!R49,"")</f>
        <v>-286.75799999999998</v>
      </c>
      <c r="J49" s="21">
        <f>IF($D49&lt;&gt;"",'Data Final'!S49,"")</f>
        <v>41.700667461762187</v>
      </c>
      <c r="K49" s="21">
        <f t="shared" si="0"/>
        <v>41700.66746176219</v>
      </c>
      <c r="L49" s="21">
        <f t="shared" si="1"/>
        <v>8340.1334923524373</v>
      </c>
      <c r="M49" s="21">
        <f t="shared" si="2"/>
        <v>4170.0667461762187</v>
      </c>
      <c r="N49" s="21">
        <f t="shared" si="3"/>
        <v>2780.0444974508127</v>
      </c>
      <c r="O49" s="21">
        <f t="shared" si="4"/>
        <v>2085.0333730881093</v>
      </c>
      <c r="P49" s="21">
        <f t="shared" si="5"/>
        <v>1668.0266984704876</v>
      </c>
      <c r="Q49" s="21">
        <f t="shared" si="6"/>
        <v>1390.0222487254064</v>
      </c>
      <c r="R49" s="22"/>
      <c r="S49" s="21"/>
      <c r="T49" s="21">
        <f t="shared" si="8"/>
        <v>3405.5545093772453</v>
      </c>
    </row>
    <row r="50" spans="2:20" s="20" customFormat="1">
      <c r="B50" s="18">
        <v>46</v>
      </c>
      <c r="C50" s="3" t="str">
        <f>IF('Phase 2 - Net Zero Value'!$W50="Pass",'Phase 2 - Net Zero Value'!C50,"")</f>
        <v>HDD</v>
      </c>
      <c r="D50" s="3" t="str">
        <f>IF('Phase 2 - Net Zero Value'!$W50="Pass",'Phase 2 - Net Zero Value'!D50,"")</f>
        <v>CWW22.1</v>
      </c>
      <c r="E50" s="3" t="str">
        <f>IF('Phase 1 - Initial Assessment'!$S50="Pass",'Phase 1 - Initial Assessment'!E50,"")</f>
        <v>Process Emissions Reduction</v>
      </c>
      <c r="H50" s="21">
        <f>IF($D50&lt;&gt;"",'Data Final'!L50,"")</f>
        <v>0.86354997506999998</v>
      </c>
      <c r="I50" s="21">
        <f>IF($D50&lt;&gt;"",'Data Final'!R50,"")</f>
        <v>-411.39800000000002</v>
      </c>
      <c r="J50" s="21">
        <f>IF($D50&lt;&gt;"",'Data Final'!S50,"")</f>
        <v>2.0990621613862972</v>
      </c>
      <c r="K50" s="21">
        <f t="shared" si="0"/>
        <v>2099.0621613862972</v>
      </c>
      <c r="L50" s="21">
        <f t="shared" si="1"/>
        <v>419.81243227725946</v>
      </c>
      <c r="M50" s="21">
        <f t="shared" si="2"/>
        <v>209.90621613862973</v>
      </c>
      <c r="N50" s="21">
        <f t="shared" si="3"/>
        <v>139.93747742575314</v>
      </c>
      <c r="O50" s="21">
        <f t="shared" si="4"/>
        <v>104.95310806931487</v>
      </c>
      <c r="P50" s="21">
        <f t="shared" si="5"/>
        <v>83.962486455451895</v>
      </c>
      <c r="Q50" s="21">
        <f t="shared" si="6"/>
        <v>69.968738712876572</v>
      </c>
      <c r="R50" s="22"/>
      <c r="S50" s="21"/>
      <c r="T50" s="21">
        <f t="shared" si="8"/>
        <v>171.42340984654763</v>
      </c>
    </row>
    <row r="51" spans="2:20">
      <c r="B51" s="3">
        <v>47</v>
      </c>
      <c r="C51" s="3" t="str">
        <f>IF('Phase 1 - Initial Assessment'!$S51="Pass",'Phase 1 - Initial Assessment'!C51,"")</f>
        <v/>
      </c>
      <c r="D51" s="3" t="str">
        <f>IF('Phase 1 - Initial Assessment'!$S51="Pass",'Phase 1 - Initial Assessment'!D51,"")</f>
        <v/>
      </c>
      <c r="E51" s="3" t="str">
        <f>IF('Phase 1 - Initial Assessment'!$S51="Pass",'Phase 1 - Initial Assessment'!E51,"")</f>
        <v/>
      </c>
      <c r="H51" s="9" t="str">
        <f>IF($D51&lt;&gt;"",'Data Final'!L51,"")</f>
        <v/>
      </c>
      <c r="I51" s="9" t="str">
        <f>IF($D51&lt;&gt;"",'Data Final'!R51,"")</f>
        <v/>
      </c>
      <c r="J51" s="9" t="str">
        <f>IF($D51&lt;&gt;"",'Data Final'!S51,"")</f>
        <v/>
      </c>
      <c r="K51" s="9" t="str">
        <f t="shared" si="0"/>
        <v/>
      </c>
      <c r="L51" s="9" t="str">
        <f t="shared" si="1"/>
        <v/>
      </c>
      <c r="M51" s="9" t="str">
        <f t="shared" si="2"/>
        <v/>
      </c>
      <c r="N51" s="9" t="str">
        <f t="shared" si="3"/>
        <v/>
      </c>
      <c r="O51" s="9" t="str">
        <f t="shared" si="4"/>
        <v/>
      </c>
      <c r="P51" s="9" t="str">
        <f t="shared" si="5"/>
        <v/>
      </c>
      <c r="Q51" s="9" t="str">
        <f t="shared" si="6"/>
        <v/>
      </c>
      <c r="R51" s="14"/>
      <c r="S51" s="9"/>
      <c r="T51" s="9" t="str">
        <f t="shared" si="8"/>
        <v/>
      </c>
    </row>
    <row r="52" spans="2:20" s="20" customFormat="1">
      <c r="B52" s="18">
        <v>48</v>
      </c>
      <c r="C52" s="3" t="str">
        <f>IF('Phase 2 - Net Zero Value'!$W52="Pass",'Phase 2 - Net Zero Value'!C52,"")</f>
        <v>SVE</v>
      </c>
      <c r="D52" s="3" t="str">
        <f>IF('Phase 2 - Net Zero Value'!$W52="Pass",'Phase 2 - Net Zero Value'!D52,"")</f>
        <v>NZ#1</v>
      </c>
      <c r="E52" s="3" t="str">
        <f>IF('Phase 1 - Initial Assessment'!$S52="Pass",'Phase 1 - Initial Assessment'!E52,"")</f>
        <v>Digital Twin</v>
      </c>
      <c r="H52" s="21">
        <f>IF($D52&lt;&gt;"",'Data Final'!L52,"")</f>
        <v>53.341000000000001</v>
      </c>
      <c r="I52" s="21">
        <f>IF($D52&lt;&gt;"",'Data Final'!R52,"")</f>
        <v>-8600</v>
      </c>
      <c r="J52" s="21">
        <f>IF($D52&lt;&gt;"",'Data Final'!S52,"")</f>
        <v>6.2024418604651164</v>
      </c>
      <c r="K52" s="21">
        <f t="shared" si="0"/>
        <v>6202.4418604651164</v>
      </c>
      <c r="L52" s="21">
        <f t="shared" si="1"/>
        <v>1240.4883720930234</v>
      </c>
      <c r="M52" s="21">
        <f t="shared" si="2"/>
        <v>620.24418604651169</v>
      </c>
      <c r="N52" s="21">
        <f t="shared" si="3"/>
        <v>413.49612403100775</v>
      </c>
      <c r="O52" s="21">
        <f t="shared" si="4"/>
        <v>310.12209302325584</v>
      </c>
      <c r="P52" s="21">
        <f t="shared" si="5"/>
        <v>248.09767441860467</v>
      </c>
      <c r="Q52" s="21">
        <f t="shared" si="6"/>
        <v>206.74806201550388</v>
      </c>
      <c r="R52" s="22"/>
      <c r="S52" s="21">
        <v>30</v>
      </c>
      <c r="T52" s="21">
        <f t="shared" si="8"/>
        <v>506.53275193798453</v>
      </c>
    </row>
    <row r="53" spans="2:20" s="20" customFormat="1">
      <c r="B53" s="18">
        <v>49</v>
      </c>
      <c r="C53" s="3" t="str">
        <f>IF('Phase 2 - Net Zero Value'!$W53="Pass",'Phase 2 - Net Zero Value'!C53,"")</f>
        <v>SVE</v>
      </c>
      <c r="D53" s="3" t="str">
        <f>IF('Phase 2 - Net Zero Value'!$W53="Pass",'Phase 2 - Net Zero Value'!D53,"")</f>
        <v>NZ#2</v>
      </c>
      <c r="E53" s="3" t="str">
        <f>IF('Phase 1 - Initial Assessment'!$S53="Pass",'Phase 1 - Initial Assessment'!E53,"")</f>
        <v>Cover &amp; Treat</v>
      </c>
      <c r="H53" s="21">
        <f>IF($D53&lt;&gt;"",'Data Final'!L53,"")</f>
        <v>92.89500000000001</v>
      </c>
      <c r="I53" s="21">
        <f>IF($D53&lt;&gt;"",'Data Final'!R53,"")</f>
        <v>-74239.11</v>
      </c>
      <c r="J53" s="21">
        <f>IF($D53&lt;&gt;"",'Data Final'!S53,"")</f>
        <v>1.2512946343241456</v>
      </c>
      <c r="K53" s="21">
        <f t="shared" si="0"/>
        <v>1251.2946343241456</v>
      </c>
      <c r="L53" s="21">
        <f t="shared" si="1"/>
        <v>250.25892686482911</v>
      </c>
      <c r="M53" s="21">
        <f t="shared" si="2"/>
        <v>125.12946343241455</v>
      </c>
      <c r="N53" s="21">
        <f t="shared" si="3"/>
        <v>83.419642288276378</v>
      </c>
      <c r="O53" s="21">
        <f t="shared" si="4"/>
        <v>62.564731716207277</v>
      </c>
      <c r="P53" s="21">
        <f t="shared" si="5"/>
        <v>50.051785372965824</v>
      </c>
      <c r="Q53" s="21">
        <f t="shared" si="6"/>
        <v>41.709821144138189</v>
      </c>
      <c r="R53" s="22"/>
      <c r="S53" s="21">
        <v>30</v>
      </c>
      <c r="T53" s="21">
        <f t="shared" si="8"/>
        <v>102.18906180313854</v>
      </c>
    </row>
    <row r="54" spans="2:20" s="20" customFormat="1">
      <c r="B54" s="18">
        <v>50</v>
      </c>
      <c r="C54" s="3" t="str">
        <f>IF('Phase 2 - Net Zero Value'!$W54="Pass",'Phase 2 - Net Zero Value'!C54,"")</f>
        <v>SVE</v>
      </c>
      <c r="D54" s="3" t="str">
        <f>IF('Phase 2 - Net Zero Value'!$W54="Pass",'Phase 2 - Net Zero Value'!D54,"")</f>
        <v>NZ#3</v>
      </c>
      <c r="E54" s="3" t="str">
        <f>IF('Phase 1 - Initial Assessment'!$S54="Pass",'Phase 1 - Initial Assessment'!E54,"")</f>
        <v>ASP Intensification</v>
      </c>
      <c r="H54" s="21">
        <f>IF($D54&lt;&gt;"",'Data Final'!L54,"")</f>
        <v>104.11099999999999</v>
      </c>
      <c r="I54" s="21">
        <f>IF($D54&lt;&gt;"",'Data Final'!R54,"")</f>
        <v>-49959.360000000001</v>
      </c>
      <c r="J54" s="21">
        <f>IF($D54&lt;&gt;"",'Data Final'!S54,"")</f>
        <v>2.0839138051408179</v>
      </c>
      <c r="K54" s="21">
        <f t="shared" si="0"/>
        <v>2083.9138051408181</v>
      </c>
      <c r="L54" s="21">
        <f t="shared" si="1"/>
        <v>416.78276102816363</v>
      </c>
      <c r="M54" s="21">
        <f t="shared" si="2"/>
        <v>208.39138051408182</v>
      </c>
      <c r="N54" s="21">
        <f t="shared" si="3"/>
        <v>138.92758700938788</v>
      </c>
      <c r="O54" s="21">
        <f t="shared" si="4"/>
        <v>104.19569025704091</v>
      </c>
      <c r="P54" s="21">
        <f t="shared" si="5"/>
        <v>83.356552205632724</v>
      </c>
      <c r="Q54" s="21">
        <f t="shared" si="6"/>
        <v>69.463793504693939</v>
      </c>
      <c r="R54" s="22"/>
      <c r="S54" s="21">
        <v>30</v>
      </c>
      <c r="T54" s="21">
        <f t="shared" si="8"/>
        <v>170.18629408650017</v>
      </c>
    </row>
    <row r="55" spans="2:20">
      <c r="B55" s="3">
        <v>51</v>
      </c>
      <c r="C55" s="3" t="str">
        <f>IF('Phase 2 - Net Zero Value'!$W55="Pass",'Phase 2 - Net Zero Value'!C55,"")</f>
        <v>SVE</v>
      </c>
      <c r="D55" s="3" t="str">
        <f>IF('Phase 2 - Net Zero Value'!$W55="Pass",'Phase 2 - Net Zero Value'!D55,"")</f>
        <v>NZ#4</v>
      </c>
      <c r="E55" s="3" t="str">
        <f>IF('Phase 1 - Initial Assessment'!$S55="Pass",'Phase 1 - Initial Assessment'!E55,"")</f>
        <v>Active gas capture</v>
      </c>
      <c r="H55" s="9">
        <f>IF($D55&lt;&gt;"",'Data Final'!L55,"")</f>
        <v>35.621000000000002</v>
      </c>
      <c r="I55" s="9">
        <f>IF($D55&lt;&gt;"",'Data Final'!R55,"")</f>
        <v>-13593</v>
      </c>
      <c r="J55" s="9">
        <f>IF($D55&lt;&gt;"",'Data Final'!S55,"")</f>
        <v>2.620539983815199</v>
      </c>
      <c r="K55" s="9">
        <f t="shared" si="0"/>
        <v>2620.5399838151989</v>
      </c>
      <c r="L55" s="9">
        <f t="shared" si="1"/>
        <v>524.10799676303975</v>
      </c>
      <c r="M55" s="9">
        <f t="shared" si="2"/>
        <v>262.05399838151988</v>
      </c>
      <c r="N55" s="9">
        <f t="shared" si="3"/>
        <v>174.70266558767992</v>
      </c>
      <c r="O55" s="9">
        <f t="shared" si="4"/>
        <v>131.02699919075994</v>
      </c>
      <c r="P55" s="9">
        <f t="shared" si="5"/>
        <v>104.82159935260796</v>
      </c>
      <c r="Q55" s="9">
        <f t="shared" si="6"/>
        <v>87.351332793839958</v>
      </c>
      <c r="R55" s="14"/>
      <c r="S55" s="9">
        <v>30</v>
      </c>
      <c r="T55" s="9">
        <f t="shared" si="8"/>
        <v>214.0107653449079</v>
      </c>
    </row>
    <row r="56" spans="2:20">
      <c r="B56" s="3">
        <v>52</v>
      </c>
      <c r="C56" s="3" t="str">
        <f>IF('Phase 1 - Initial Assessment'!$S56="Pass",'Phase 1 - Initial Assessment'!C56,"")</f>
        <v/>
      </c>
      <c r="D56" s="3" t="str">
        <f>IF('Phase 2 - Net Zero Value'!$W56="Pass",'Phase 2 - Net Zero Value'!D56,"")</f>
        <v/>
      </c>
      <c r="E56" s="3" t="str">
        <f>IF('Phase 1 - Initial Assessment'!$S56="Pass",'Phase 1 - Initial Assessment'!E56,"")</f>
        <v/>
      </c>
      <c r="H56" s="9" t="str">
        <f>IF($D56&lt;&gt;"",'Data Final'!L56,"")</f>
        <v/>
      </c>
      <c r="I56" s="9" t="str">
        <f>IF($D56&lt;&gt;"",'Data Final'!R56,"")</f>
        <v/>
      </c>
      <c r="J56" s="9" t="str">
        <f>IF($D56&lt;&gt;"",'Data Final'!S56,"")</f>
        <v/>
      </c>
      <c r="K56" s="9" t="str">
        <f t="shared" si="0"/>
        <v/>
      </c>
      <c r="L56" s="9" t="str">
        <f t="shared" si="1"/>
        <v/>
      </c>
      <c r="M56" s="9" t="str">
        <f t="shared" si="2"/>
        <v/>
      </c>
      <c r="N56" s="9" t="str">
        <f t="shared" si="3"/>
        <v/>
      </c>
      <c r="O56" s="9" t="str">
        <f t="shared" si="4"/>
        <v/>
      </c>
      <c r="P56" s="9" t="str">
        <f t="shared" si="5"/>
        <v/>
      </c>
      <c r="Q56" s="9" t="str">
        <f t="shared" si="6"/>
        <v/>
      </c>
      <c r="R56" s="14"/>
      <c r="S56" s="9"/>
      <c r="T56" s="9" t="str">
        <f t="shared" si="8"/>
        <v/>
      </c>
    </row>
    <row r="57" spans="2:20">
      <c r="B57" s="3">
        <v>53</v>
      </c>
      <c r="C57" s="3" t="str">
        <f>IF('Phase 1 - Initial Assessment'!$S57="Pass",'Phase 1 - Initial Assessment'!C57,"")</f>
        <v/>
      </c>
      <c r="D57" s="3" t="str">
        <f>IF('Phase 2 - Net Zero Value'!$W57="Pass",'Phase 2 - Net Zero Value'!D57,"")</f>
        <v/>
      </c>
      <c r="E57" s="3" t="str">
        <f>IF('Phase 1 - Initial Assessment'!$S57="Pass",'Phase 1 - Initial Assessment'!E57,"")</f>
        <v/>
      </c>
      <c r="H57" s="9" t="str">
        <f>IF($D57&lt;&gt;"",'Data Final'!L57,"")</f>
        <v/>
      </c>
      <c r="I57" s="9" t="str">
        <f>IF($D57&lt;&gt;"",'Data Final'!R57,"")</f>
        <v/>
      </c>
      <c r="J57" s="9" t="str">
        <f>IF($D57&lt;&gt;"",'Data Final'!S57,"")</f>
        <v/>
      </c>
      <c r="K57" s="9" t="str">
        <f t="shared" si="0"/>
        <v/>
      </c>
      <c r="L57" s="9" t="str">
        <f t="shared" si="1"/>
        <v/>
      </c>
      <c r="M57" s="9" t="str">
        <f t="shared" si="2"/>
        <v/>
      </c>
      <c r="N57" s="9" t="str">
        <f t="shared" si="3"/>
        <v/>
      </c>
      <c r="O57" s="9" t="str">
        <f t="shared" si="4"/>
        <v/>
      </c>
      <c r="P57" s="9" t="str">
        <f t="shared" si="5"/>
        <v/>
      </c>
      <c r="Q57" s="9" t="str">
        <f t="shared" si="6"/>
        <v/>
      </c>
      <c r="R57" s="14"/>
      <c r="S57" s="9"/>
      <c r="T57" s="9" t="str">
        <f t="shared" si="8"/>
        <v/>
      </c>
    </row>
    <row r="58" spans="2:20">
      <c r="B58" s="3">
        <v>54</v>
      </c>
      <c r="C58" s="3" t="str">
        <f>IF('Phase 1 - Initial Assessment'!$S58="Pass",'Phase 1 - Initial Assessment'!C58,"")</f>
        <v/>
      </c>
      <c r="D58" s="3" t="str">
        <f>IF('Phase 2 - Net Zero Value'!$W58="Pass",'Phase 2 - Net Zero Value'!D58,"")</f>
        <v/>
      </c>
      <c r="E58" s="3" t="str">
        <f>IF('Phase 1 - Initial Assessment'!$S58="Pass",'Phase 1 - Initial Assessment'!E58,"")</f>
        <v/>
      </c>
      <c r="H58" s="9" t="str">
        <f>IF($D58&lt;&gt;"",'Data Final'!L58,"")</f>
        <v/>
      </c>
      <c r="I58" s="9" t="str">
        <f>IF($D58&lt;&gt;"",'Data Final'!R58,"")</f>
        <v/>
      </c>
      <c r="J58" s="9" t="str">
        <f>IF($D58&lt;&gt;"",'Data Final'!S58,"")</f>
        <v/>
      </c>
      <c r="K58" s="9" t="str">
        <f t="shared" si="0"/>
        <v/>
      </c>
      <c r="L58" s="9" t="str">
        <f t="shared" si="1"/>
        <v/>
      </c>
      <c r="M58" s="9" t="str">
        <f t="shared" si="2"/>
        <v/>
      </c>
      <c r="N58" s="9" t="str">
        <f t="shared" si="3"/>
        <v/>
      </c>
      <c r="O58" s="9" t="str">
        <f t="shared" si="4"/>
        <v/>
      </c>
      <c r="P58" s="9" t="str">
        <f t="shared" si="5"/>
        <v/>
      </c>
      <c r="Q58" s="9" t="str">
        <f t="shared" si="6"/>
        <v/>
      </c>
      <c r="R58" s="14"/>
      <c r="S58" s="9"/>
      <c r="T58" s="9" t="str">
        <f t="shared" si="8"/>
        <v/>
      </c>
    </row>
    <row r="59" spans="2:20">
      <c r="B59" s="3">
        <v>55</v>
      </c>
      <c r="C59" s="3" t="str">
        <f>IF('Phase 1 - Initial Assessment'!$S59="Pass",'Phase 1 - Initial Assessment'!C59,"")</f>
        <v>SVE</v>
      </c>
      <c r="D59" s="3" t="str">
        <f>IF('Phase 2 - Net Zero Value'!$W59="Pass",'Phase 2 - Net Zero Value'!D59,"")</f>
        <v/>
      </c>
      <c r="E59" s="3" t="str">
        <f>IF('Phase 1 - Initial Assessment'!$S59="Pass",'Phase 1 - Initial Assessment'!E59,"")</f>
        <v>Cellulose recovery</v>
      </c>
      <c r="H59" s="9" t="str">
        <f>IF($D59&lt;&gt;"",'Data Final'!L59,"")</f>
        <v/>
      </c>
      <c r="I59" s="9" t="str">
        <f>IF($D59&lt;&gt;"",'Data Final'!R59,"")</f>
        <v/>
      </c>
      <c r="J59" s="9" t="str">
        <f>IF($D59&lt;&gt;"",'Data Final'!S59,"")</f>
        <v/>
      </c>
      <c r="K59" s="9" t="str">
        <f t="shared" si="0"/>
        <v/>
      </c>
      <c r="L59" s="9" t="str">
        <f t="shared" si="1"/>
        <v/>
      </c>
      <c r="M59" s="9" t="str">
        <f t="shared" si="2"/>
        <v/>
      </c>
      <c r="N59" s="9" t="str">
        <f t="shared" si="3"/>
        <v/>
      </c>
      <c r="O59" s="9" t="str">
        <f t="shared" si="4"/>
        <v/>
      </c>
      <c r="P59" s="9" t="str">
        <f t="shared" si="5"/>
        <v/>
      </c>
      <c r="Q59" s="9" t="str">
        <f t="shared" si="6"/>
        <v/>
      </c>
      <c r="R59" s="14"/>
      <c r="S59" s="9"/>
      <c r="T59" s="9" t="str">
        <f t="shared" si="8"/>
        <v/>
      </c>
    </row>
    <row r="60" spans="2:20">
      <c r="B60" s="3">
        <v>56</v>
      </c>
      <c r="C60" s="3" t="str">
        <f>IF('Phase 1 - Initial Assessment'!$S60="Pass",'Phase 1 - Initial Assessment'!C60,"")</f>
        <v>SVE</v>
      </c>
      <c r="D60" s="3" t="str">
        <f>IF('Phase 2 - Net Zero Value'!$W60="Pass",'Phase 2 - Net Zero Value'!D60,"")</f>
        <v>NZ#9</v>
      </c>
      <c r="E60" s="3" t="str">
        <f>IF('Phase 1 - Initial Assessment'!$S60="Pass",'Phase 1 - Initial Assessment'!E60,"")</f>
        <v>Process Optimisation</v>
      </c>
      <c r="H60" s="9">
        <f>IF($D60&lt;&gt;"",'Data Final'!L60,"")</f>
        <v>8.9670000000000005</v>
      </c>
      <c r="I60" s="9">
        <f>IF($D60&lt;&gt;"",'Data Final'!R60,"")</f>
        <v>-24600</v>
      </c>
      <c r="J60" s="9">
        <f>IF($D60&lt;&gt;"",'Data Final'!S60,"")</f>
        <v>0.36451219512195121</v>
      </c>
      <c r="K60" s="9">
        <f t="shared" si="0"/>
        <v>364.51219512195121</v>
      </c>
      <c r="L60" s="9">
        <f t="shared" si="1"/>
        <v>72.902439024390247</v>
      </c>
      <c r="M60" s="9">
        <f t="shared" si="2"/>
        <v>36.451219512195124</v>
      </c>
      <c r="N60" s="9">
        <f t="shared" si="3"/>
        <v>24.300813008130081</v>
      </c>
      <c r="O60" s="9">
        <f t="shared" si="4"/>
        <v>18.225609756097562</v>
      </c>
      <c r="P60" s="9">
        <f t="shared" si="5"/>
        <v>14.580487804878048</v>
      </c>
      <c r="Q60" s="9">
        <f t="shared" si="6"/>
        <v>12.150406504065041</v>
      </c>
      <c r="R60" s="14"/>
      <c r="S60" s="9">
        <v>30</v>
      </c>
      <c r="T60" s="9">
        <f t="shared" si="8"/>
        <v>29.768495934959351</v>
      </c>
    </row>
    <row r="61" spans="2:20">
      <c r="B61" s="3">
        <v>57</v>
      </c>
      <c r="C61" s="3" t="str">
        <f>IF('Phase 1 - Initial Assessment'!$S61="Pass",'Phase 1 - Initial Assessment'!C61,"")</f>
        <v/>
      </c>
      <c r="D61" s="3" t="str">
        <f>IF('Phase 2 - Net Zero Value'!$W61="Pass",'Phase 2 - Net Zero Value'!D61,"")</f>
        <v/>
      </c>
      <c r="E61" s="3" t="str">
        <f>IF('Phase 1 - Initial Assessment'!$S61="Pass",'Phase 1 - Initial Assessment'!E61,"")</f>
        <v/>
      </c>
      <c r="H61" s="9" t="str">
        <f>IF($D61&lt;&gt;"",'Data Final'!L61,"")</f>
        <v/>
      </c>
      <c r="I61" s="9" t="str">
        <f>IF($D61&lt;&gt;"",'Data Final'!R61,"")</f>
        <v/>
      </c>
      <c r="J61" s="9" t="str">
        <f>IF($D61&lt;&gt;"",'Data Final'!S61,"")</f>
        <v/>
      </c>
      <c r="K61" s="9" t="str">
        <f t="shared" si="0"/>
        <v/>
      </c>
      <c r="L61" s="9" t="str">
        <f t="shared" si="1"/>
        <v/>
      </c>
      <c r="M61" s="9" t="str">
        <f t="shared" si="2"/>
        <v/>
      </c>
      <c r="N61" s="9" t="str">
        <f t="shared" si="3"/>
        <v/>
      </c>
      <c r="O61" s="9" t="str">
        <f t="shared" si="4"/>
        <v/>
      </c>
      <c r="P61" s="9" t="str">
        <f t="shared" si="5"/>
        <v/>
      </c>
      <c r="Q61" s="9" t="str">
        <f t="shared" si="6"/>
        <v/>
      </c>
      <c r="R61" s="14"/>
      <c r="S61" s="9"/>
      <c r="T61" s="9" t="str">
        <f t="shared" si="8"/>
        <v/>
      </c>
    </row>
    <row r="62" spans="2:20">
      <c r="B62" s="3">
        <v>58</v>
      </c>
      <c r="C62" s="3" t="str">
        <f>IF('Phase 1 - Initial Assessment'!$S62="Pass",'Phase 1 - Initial Assessment'!C62,"")</f>
        <v/>
      </c>
      <c r="D62" s="3" t="str">
        <f>IF('Phase 2 - Net Zero Value'!$W62="Pass",'Phase 2 - Net Zero Value'!D62,"")</f>
        <v/>
      </c>
      <c r="E62" s="3" t="str">
        <f>IF('Phase 1 - Initial Assessment'!$S62="Pass",'Phase 1 - Initial Assessment'!E62,"")</f>
        <v/>
      </c>
      <c r="H62" s="9" t="str">
        <f>IF($D62&lt;&gt;"",'Data Final'!L62,"")</f>
        <v/>
      </c>
      <c r="I62" s="9" t="str">
        <f>IF($D62&lt;&gt;"",'Data Final'!R62,"")</f>
        <v/>
      </c>
      <c r="J62" s="9" t="str">
        <f>IF($D62&lt;&gt;"",'Data Final'!S62,"")</f>
        <v/>
      </c>
      <c r="K62" s="9" t="str">
        <f t="shared" si="0"/>
        <v/>
      </c>
      <c r="L62" s="9" t="str">
        <f t="shared" si="1"/>
        <v/>
      </c>
      <c r="M62" s="9" t="str">
        <f t="shared" si="2"/>
        <v/>
      </c>
      <c r="N62" s="9" t="str">
        <f t="shared" si="3"/>
        <v/>
      </c>
      <c r="O62" s="9" t="str">
        <f t="shared" si="4"/>
        <v/>
      </c>
      <c r="P62" s="9" t="str">
        <f t="shared" si="5"/>
        <v/>
      </c>
      <c r="Q62" s="9" t="str">
        <f t="shared" si="6"/>
        <v/>
      </c>
      <c r="R62" s="14"/>
      <c r="S62" s="9"/>
      <c r="T62" s="9" t="str">
        <f t="shared" si="8"/>
        <v/>
      </c>
    </row>
    <row r="63" spans="2:20">
      <c r="B63" s="3">
        <v>59</v>
      </c>
      <c r="C63" s="3" t="str">
        <f>IF('Phase 1 - Initial Assessment'!$S63="Pass",'Phase 1 - Initial Assessment'!C63,"")</f>
        <v/>
      </c>
      <c r="D63" s="3" t="str">
        <f>IF('Phase 2 - Net Zero Value'!$W63="Pass",'Phase 2 - Net Zero Value'!D63,"")</f>
        <v/>
      </c>
      <c r="E63" s="3" t="str">
        <f>IF('Phase 1 - Initial Assessment'!$S63="Pass",'Phase 1 - Initial Assessment'!E63,"")</f>
        <v/>
      </c>
      <c r="H63" s="9" t="str">
        <f>IF($D63&lt;&gt;"",'Data Final'!L63,"")</f>
        <v/>
      </c>
      <c r="I63" s="9" t="str">
        <f>IF($D63&lt;&gt;"",'Data Final'!R63,"")</f>
        <v/>
      </c>
      <c r="J63" s="9" t="str">
        <f>IF($D63&lt;&gt;"",'Data Final'!S63,"")</f>
        <v/>
      </c>
      <c r="K63" s="9" t="str">
        <f t="shared" si="0"/>
        <v/>
      </c>
      <c r="L63" s="9" t="str">
        <f t="shared" si="1"/>
        <v/>
      </c>
      <c r="M63" s="9" t="str">
        <f t="shared" si="2"/>
        <v/>
      </c>
      <c r="N63" s="9" t="str">
        <f t="shared" si="3"/>
        <v/>
      </c>
      <c r="O63" s="9" t="str">
        <f t="shared" si="4"/>
        <v/>
      </c>
      <c r="P63" s="9" t="str">
        <f t="shared" si="5"/>
        <v/>
      </c>
      <c r="Q63" s="9" t="str">
        <f t="shared" si="6"/>
        <v/>
      </c>
      <c r="R63" s="14"/>
      <c r="S63" s="9"/>
      <c r="T63" s="9" t="str">
        <f t="shared" si="8"/>
        <v/>
      </c>
    </row>
    <row r="64" spans="2:20">
      <c r="B64" s="3">
        <v>60</v>
      </c>
      <c r="C64" s="3" t="str">
        <f>IF('Phase 1 - Initial Assessment'!$S64="Pass",'Phase 1 - Initial Assessment'!C64,"")</f>
        <v/>
      </c>
      <c r="D64" s="3" t="str">
        <f>IF('Phase 2 - Net Zero Value'!$W64="Pass",'Phase 2 - Net Zero Value'!D64,"")</f>
        <v/>
      </c>
      <c r="E64" s="3" t="str">
        <f>IF('Phase 1 - Initial Assessment'!$S64="Pass",'Phase 1 - Initial Assessment'!E64,"")</f>
        <v/>
      </c>
      <c r="H64" s="9" t="str">
        <f>IF($D64&lt;&gt;"",'Data Final'!L64,"")</f>
        <v/>
      </c>
      <c r="I64" s="9" t="str">
        <f>IF($D64&lt;&gt;"",'Data Final'!R64,"")</f>
        <v/>
      </c>
      <c r="J64" s="9" t="str">
        <f>IF($D64&lt;&gt;"",'Data Final'!S64,"")</f>
        <v/>
      </c>
      <c r="K64" s="9" t="str">
        <f t="shared" si="0"/>
        <v/>
      </c>
      <c r="L64" s="9" t="str">
        <f t="shared" si="1"/>
        <v/>
      </c>
      <c r="M64" s="9" t="str">
        <f t="shared" si="2"/>
        <v/>
      </c>
      <c r="N64" s="9" t="str">
        <f t="shared" si="3"/>
        <v/>
      </c>
      <c r="O64" s="9" t="str">
        <f t="shared" si="4"/>
        <v/>
      </c>
      <c r="P64" s="9" t="str">
        <f t="shared" si="5"/>
        <v/>
      </c>
      <c r="Q64" s="9" t="str">
        <f t="shared" si="6"/>
        <v/>
      </c>
      <c r="R64" s="14"/>
      <c r="S64" s="9"/>
      <c r="T64" s="9" t="str">
        <f t="shared" si="8"/>
        <v/>
      </c>
    </row>
    <row r="65" spans="2:20">
      <c r="B65" s="3">
        <v>61</v>
      </c>
      <c r="C65" s="3" t="str">
        <f>IF('Phase 1 - Initial Assessment'!$S65="Pass",'Phase 1 - Initial Assessment'!C65,"")</f>
        <v/>
      </c>
      <c r="D65" s="3" t="str">
        <f>IF('Phase 2 - Net Zero Value'!$W65="Pass",'Phase 2 - Net Zero Value'!D65,"")</f>
        <v/>
      </c>
      <c r="E65" s="3" t="str">
        <f>IF('Phase 1 - Initial Assessment'!$S65="Pass",'Phase 1 - Initial Assessment'!E65,"")</f>
        <v/>
      </c>
      <c r="H65" s="9" t="str">
        <f>IF($D65&lt;&gt;"",'Data Final'!L65,"")</f>
        <v/>
      </c>
      <c r="I65" s="9" t="str">
        <f>IF($D65&lt;&gt;"",'Data Final'!R65,"")</f>
        <v/>
      </c>
      <c r="J65" s="9" t="str">
        <f>IF($D65&lt;&gt;"",'Data Final'!S65,"")</f>
        <v/>
      </c>
      <c r="K65" s="9" t="str">
        <f t="shared" si="0"/>
        <v/>
      </c>
      <c r="L65" s="9" t="str">
        <f t="shared" si="1"/>
        <v/>
      </c>
      <c r="M65" s="9" t="str">
        <f t="shared" si="2"/>
        <v/>
      </c>
      <c r="N65" s="9" t="str">
        <f t="shared" si="3"/>
        <v/>
      </c>
      <c r="O65" s="9" t="str">
        <f t="shared" si="4"/>
        <v/>
      </c>
      <c r="P65" s="9" t="str">
        <f t="shared" si="5"/>
        <v/>
      </c>
      <c r="Q65" s="9" t="str">
        <f t="shared" si="6"/>
        <v/>
      </c>
      <c r="R65" s="14"/>
      <c r="S65" s="9"/>
      <c r="T65" s="9" t="str">
        <f t="shared" si="8"/>
        <v/>
      </c>
    </row>
    <row r="66" spans="2:20">
      <c r="B66" s="3">
        <v>62</v>
      </c>
      <c r="C66" s="3" t="str">
        <f>IF('Phase 1 - Initial Assessment'!$S66="Pass",'Phase 1 - Initial Assessment'!C66,"")</f>
        <v/>
      </c>
      <c r="D66" s="3" t="str">
        <f>IF('Phase 2 - Net Zero Value'!$W66="Pass",'Phase 2 - Net Zero Value'!D66,"")</f>
        <v/>
      </c>
      <c r="E66" s="3" t="str">
        <f>IF('Phase 1 - Initial Assessment'!$S66="Pass",'Phase 1 - Initial Assessment'!E66,"")</f>
        <v/>
      </c>
      <c r="H66" s="9" t="str">
        <f>IF($D66&lt;&gt;"",'Data Final'!L66,"")</f>
        <v/>
      </c>
      <c r="I66" s="9" t="str">
        <f>IF($D66&lt;&gt;"",'Data Final'!R66,"")</f>
        <v/>
      </c>
      <c r="J66" s="9" t="str">
        <f>IF($D66&lt;&gt;"",'Data Final'!S66,"")</f>
        <v/>
      </c>
      <c r="K66" s="9" t="str">
        <f t="shared" si="0"/>
        <v/>
      </c>
      <c r="L66" s="9" t="str">
        <f t="shared" si="1"/>
        <v/>
      </c>
      <c r="M66" s="9" t="str">
        <f t="shared" si="2"/>
        <v/>
      </c>
      <c r="N66" s="9" t="str">
        <f t="shared" si="3"/>
        <v/>
      </c>
      <c r="O66" s="9" t="str">
        <f t="shared" si="4"/>
        <v/>
      </c>
      <c r="P66" s="9" t="str">
        <f t="shared" si="5"/>
        <v/>
      </c>
      <c r="Q66" s="9" t="str">
        <f t="shared" si="6"/>
        <v/>
      </c>
      <c r="R66" s="14"/>
      <c r="S66" s="9"/>
      <c r="T66" s="9" t="str">
        <f t="shared" si="8"/>
        <v/>
      </c>
    </row>
    <row r="67" spans="2:20">
      <c r="B67" s="3">
        <v>63</v>
      </c>
      <c r="C67" s="3" t="str">
        <f>IF('Phase 1 - Initial Assessment'!$S67="Pass",'Phase 1 - Initial Assessment'!C67,"")</f>
        <v/>
      </c>
      <c r="D67" s="3" t="str">
        <f>IF('Phase 2 - Net Zero Value'!$W67="Pass",'Phase 2 - Net Zero Value'!D67,"")</f>
        <v/>
      </c>
      <c r="E67" s="3" t="str">
        <f>IF('Phase 1 - Initial Assessment'!$S67="Pass",'Phase 1 - Initial Assessment'!E67,"")</f>
        <v/>
      </c>
      <c r="H67" s="9" t="str">
        <f>IF($D67&lt;&gt;"",'Data Final'!L67,"")</f>
        <v/>
      </c>
      <c r="I67" s="9" t="str">
        <f>IF($D67&lt;&gt;"",'Data Final'!R67,"")</f>
        <v/>
      </c>
      <c r="J67" s="9" t="str">
        <f>IF($D67&lt;&gt;"",'Data Final'!S67,"")</f>
        <v/>
      </c>
      <c r="K67" s="9" t="str">
        <f t="shared" si="0"/>
        <v/>
      </c>
      <c r="L67" s="9" t="str">
        <f t="shared" si="1"/>
        <v/>
      </c>
      <c r="M67" s="9" t="str">
        <f t="shared" si="2"/>
        <v/>
      </c>
      <c r="N67" s="9" t="str">
        <f t="shared" si="3"/>
        <v/>
      </c>
      <c r="O67" s="9" t="str">
        <f t="shared" si="4"/>
        <v/>
      </c>
      <c r="P67" s="9" t="str">
        <f t="shared" si="5"/>
        <v/>
      </c>
      <c r="Q67" s="9" t="str">
        <f t="shared" si="6"/>
        <v/>
      </c>
      <c r="R67" s="14"/>
      <c r="S67" s="9"/>
      <c r="T67" s="9" t="str">
        <f t="shared" si="8"/>
        <v/>
      </c>
    </row>
    <row r="68" spans="2:20">
      <c r="B68" s="3">
        <v>64</v>
      </c>
      <c r="C68" s="3" t="str">
        <f>IF('Phase 1 - Initial Assessment'!$S68="Pass",'Phase 1 - Initial Assessment'!C68,"")</f>
        <v/>
      </c>
      <c r="D68" s="3" t="str">
        <f>IF('Phase 2 - Net Zero Value'!$W68="Pass",'Phase 2 - Net Zero Value'!D68,"")</f>
        <v/>
      </c>
      <c r="E68" s="3" t="str">
        <f>IF('Phase 1 - Initial Assessment'!$S68="Pass",'Phase 1 - Initial Assessment'!E68,"")</f>
        <v/>
      </c>
      <c r="H68" s="9" t="str">
        <f>IF($D68&lt;&gt;"",'Data Final'!L68,"")</f>
        <v/>
      </c>
      <c r="I68" s="9" t="str">
        <f>IF($D68&lt;&gt;"",'Data Final'!R68,"")</f>
        <v/>
      </c>
      <c r="J68" s="9" t="str">
        <f>IF($D68&lt;&gt;"",'Data Final'!S68,"")</f>
        <v/>
      </c>
      <c r="K68" s="9" t="str">
        <f t="shared" si="0"/>
        <v/>
      </c>
      <c r="L68" s="9" t="str">
        <f t="shared" si="1"/>
        <v/>
      </c>
      <c r="M68" s="9" t="str">
        <f t="shared" si="2"/>
        <v/>
      </c>
      <c r="N68" s="9" t="str">
        <f t="shared" si="3"/>
        <v/>
      </c>
      <c r="O68" s="9" t="str">
        <f t="shared" si="4"/>
        <v/>
      </c>
      <c r="P68" s="9" t="str">
        <f t="shared" si="5"/>
        <v/>
      </c>
      <c r="Q68" s="9" t="str">
        <f t="shared" si="6"/>
        <v/>
      </c>
      <c r="R68" s="14"/>
      <c r="S68" s="9"/>
      <c r="T68" s="9" t="str">
        <f t="shared" si="8"/>
        <v/>
      </c>
    </row>
    <row r="69" spans="2:20">
      <c r="B69" s="3">
        <v>65</v>
      </c>
      <c r="C69" s="3" t="str">
        <f>IF('Phase 1 - Initial Assessment'!$S69="Pass",'Phase 1 - Initial Assessment'!C69,"")</f>
        <v/>
      </c>
      <c r="D69" s="3" t="str">
        <f>IF('Phase 2 - Net Zero Value'!$W69="Pass",'Phase 2 - Net Zero Value'!D69,"")</f>
        <v/>
      </c>
      <c r="E69" s="3" t="str">
        <f>IF('Phase 1 - Initial Assessment'!$S69="Pass",'Phase 1 - Initial Assessment'!E69,"")</f>
        <v/>
      </c>
      <c r="H69" s="9" t="str">
        <f>IF($D69&lt;&gt;"",'Data Final'!L69,"")</f>
        <v/>
      </c>
      <c r="I69" s="9" t="str">
        <f>IF($D69&lt;&gt;"",'Data Final'!R69,"")</f>
        <v/>
      </c>
      <c r="J69" s="9" t="str">
        <f>IF($D69&lt;&gt;"",'Data Final'!S69,"")</f>
        <v/>
      </c>
      <c r="K69" s="9" t="str">
        <f t="shared" si="0"/>
        <v/>
      </c>
      <c r="L69" s="9" t="str">
        <f t="shared" si="1"/>
        <v/>
      </c>
      <c r="M69" s="9" t="str">
        <f t="shared" si="2"/>
        <v/>
      </c>
      <c r="N69" s="9" t="str">
        <f t="shared" si="3"/>
        <v/>
      </c>
      <c r="O69" s="9" t="str">
        <f t="shared" si="4"/>
        <v/>
      </c>
      <c r="P69" s="9" t="str">
        <f t="shared" si="5"/>
        <v/>
      </c>
      <c r="Q69" s="9" t="str">
        <f t="shared" si="6"/>
        <v/>
      </c>
      <c r="R69" s="14"/>
      <c r="S69" s="9"/>
      <c r="T69" s="9" t="str">
        <f t="shared" si="8"/>
        <v/>
      </c>
    </row>
    <row r="70" spans="2:20">
      <c r="B70" s="3">
        <v>66</v>
      </c>
      <c r="C70" s="3" t="str">
        <f>IF('Phase 1 - Initial Assessment'!$S70="Pass",'Phase 1 - Initial Assessment'!C70,"")</f>
        <v/>
      </c>
      <c r="D70" s="3" t="str">
        <f>IF('Phase 2 - Net Zero Value'!$W70="Pass",'Phase 2 - Net Zero Value'!D70,"")</f>
        <v/>
      </c>
      <c r="E70" s="3" t="str">
        <f>IF('Phase 1 - Initial Assessment'!$S70="Pass",'Phase 1 - Initial Assessment'!E70,"")</f>
        <v/>
      </c>
      <c r="H70" s="9" t="str">
        <f>IF($D70&lt;&gt;"",'Data Final'!L70,"")</f>
        <v/>
      </c>
      <c r="I70" s="9" t="str">
        <f>IF($D70&lt;&gt;"",'Data Final'!R70,"")</f>
        <v/>
      </c>
      <c r="J70" s="9" t="str">
        <f>IF($D70&lt;&gt;"",'Data Final'!S70,"")</f>
        <v/>
      </c>
      <c r="K70" s="9" t="str">
        <f t="shared" ref="K70:K94" si="9">IFERROR(J70*1000,"")</f>
        <v/>
      </c>
      <c r="L70" s="9" t="str">
        <f t="shared" ref="L70:L94" si="10">IFERROR(K70/5,"")</f>
        <v/>
      </c>
      <c r="M70" s="9" t="str">
        <f t="shared" ref="M70:M94" si="11">IFERROR(K70/10,"")</f>
        <v/>
      </c>
      <c r="N70" s="9" t="str">
        <f t="shared" ref="N70:N94" si="12">IFERROR(K70/15,"")</f>
        <v/>
      </c>
      <c r="O70" s="9" t="str">
        <f t="shared" ref="O70:O94" si="13">IFERROR(K70/20,"")</f>
        <v/>
      </c>
      <c r="P70" s="9" t="str">
        <f t="shared" ref="P70:P94" si="14">IFERROR(K70/25,"")</f>
        <v/>
      </c>
      <c r="Q70" s="9" t="str">
        <f t="shared" ref="Q70:Q94" si="15">IFERROR(K70/30,"")</f>
        <v/>
      </c>
      <c r="R70" s="14"/>
      <c r="S70" s="9"/>
      <c r="T70" s="9" t="str">
        <f t="shared" si="8"/>
        <v/>
      </c>
    </row>
    <row r="71" spans="2:20">
      <c r="B71" s="3">
        <v>67</v>
      </c>
      <c r="C71" s="3" t="str">
        <f>IF('Phase 1 - Initial Assessment'!$S71="Pass",'Phase 1 - Initial Assessment'!C71,"")</f>
        <v/>
      </c>
      <c r="D71" s="3" t="str">
        <f>IF('Phase 2 - Net Zero Value'!$W71="Pass",'Phase 2 - Net Zero Value'!D71,"")</f>
        <v/>
      </c>
      <c r="E71" s="3" t="str">
        <f>IF('Phase 1 - Initial Assessment'!$S71="Pass",'Phase 1 - Initial Assessment'!E71,"")</f>
        <v/>
      </c>
      <c r="H71" s="9" t="str">
        <f>IF($D71&lt;&gt;"",'Data Final'!L71,"")</f>
        <v/>
      </c>
      <c r="I71" s="9" t="str">
        <f>IF($D71&lt;&gt;"",'Data Final'!R71,"")</f>
        <v/>
      </c>
      <c r="J71" s="9" t="str">
        <f>IF($D71&lt;&gt;"",'Data Final'!S71,"")</f>
        <v/>
      </c>
      <c r="K71" s="9" t="str">
        <f t="shared" si="9"/>
        <v/>
      </c>
      <c r="L71" s="9" t="str">
        <f t="shared" si="10"/>
        <v/>
      </c>
      <c r="M71" s="9" t="str">
        <f t="shared" si="11"/>
        <v/>
      </c>
      <c r="N71" s="9" t="str">
        <f t="shared" si="12"/>
        <v/>
      </c>
      <c r="O71" s="9" t="str">
        <f t="shared" si="13"/>
        <v/>
      </c>
      <c r="P71" s="9" t="str">
        <f t="shared" si="14"/>
        <v/>
      </c>
      <c r="Q71" s="9" t="str">
        <f t="shared" si="15"/>
        <v/>
      </c>
      <c r="R71" s="14"/>
      <c r="S71" s="9"/>
      <c r="T71" s="9" t="str">
        <f t="shared" si="8"/>
        <v/>
      </c>
    </row>
    <row r="72" spans="2:20">
      <c r="B72" s="3">
        <v>68</v>
      </c>
      <c r="C72" s="3" t="str">
        <f>IF('Phase 1 - Initial Assessment'!$S72="Pass",'Phase 1 - Initial Assessment'!C72,"")</f>
        <v/>
      </c>
      <c r="D72" s="3" t="str">
        <f>IF('Phase 2 - Net Zero Value'!$W72="Pass",'Phase 2 - Net Zero Value'!D72,"")</f>
        <v/>
      </c>
      <c r="E72" s="3" t="str">
        <f>IF('Phase 1 - Initial Assessment'!$S72="Pass",'Phase 1 - Initial Assessment'!E72,"")</f>
        <v/>
      </c>
      <c r="H72" s="9" t="str">
        <f>IF($D72&lt;&gt;"",'Data Final'!L72,"")</f>
        <v/>
      </c>
      <c r="I72" s="9" t="str">
        <f>IF($D72&lt;&gt;"",'Data Final'!R72,"")</f>
        <v/>
      </c>
      <c r="J72" s="9" t="str">
        <f>IF($D72&lt;&gt;"",'Data Final'!S72,"")</f>
        <v/>
      </c>
      <c r="K72" s="9" t="str">
        <f t="shared" si="9"/>
        <v/>
      </c>
      <c r="L72" s="9" t="str">
        <f t="shared" si="10"/>
        <v/>
      </c>
      <c r="M72" s="9" t="str">
        <f t="shared" si="11"/>
        <v/>
      </c>
      <c r="N72" s="9" t="str">
        <f t="shared" si="12"/>
        <v/>
      </c>
      <c r="O72" s="9" t="str">
        <f t="shared" si="13"/>
        <v/>
      </c>
      <c r="P72" s="9" t="str">
        <f t="shared" si="14"/>
        <v/>
      </c>
      <c r="Q72" s="9" t="str">
        <f t="shared" si="15"/>
        <v/>
      </c>
      <c r="R72" s="14"/>
      <c r="S72" s="9"/>
      <c r="T72" s="9" t="str">
        <f t="shared" si="8"/>
        <v/>
      </c>
    </row>
    <row r="73" spans="2:20">
      <c r="B73" s="3">
        <v>69</v>
      </c>
      <c r="C73" s="3" t="str">
        <f>IF('Phase 1 - Initial Assessment'!$S73="Pass",'Phase 1 - Initial Assessment'!C73,"")</f>
        <v/>
      </c>
      <c r="D73" s="3" t="str">
        <f>IF('Phase 2 - Net Zero Value'!$W73="Pass",'Phase 2 - Net Zero Value'!D73,"")</f>
        <v/>
      </c>
      <c r="E73" s="3" t="str">
        <f>IF('Phase 1 - Initial Assessment'!$S73="Pass",'Phase 1 - Initial Assessment'!E73,"")</f>
        <v/>
      </c>
      <c r="H73" s="9" t="str">
        <f>IF($D73&lt;&gt;"",'Data Final'!L73,"")</f>
        <v/>
      </c>
      <c r="I73" s="9" t="str">
        <f>IF($D73&lt;&gt;"",'Data Final'!R73,"")</f>
        <v/>
      </c>
      <c r="J73" s="9" t="str">
        <f>IF($D73&lt;&gt;"",'Data Final'!S73,"")</f>
        <v/>
      </c>
      <c r="K73" s="9" t="str">
        <f t="shared" si="9"/>
        <v/>
      </c>
      <c r="L73" s="9" t="str">
        <f t="shared" si="10"/>
        <v/>
      </c>
      <c r="M73" s="9" t="str">
        <f t="shared" si="11"/>
        <v/>
      </c>
      <c r="N73" s="9" t="str">
        <f t="shared" si="12"/>
        <v/>
      </c>
      <c r="O73" s="9" t="str">
        <f t="shared" si="13"/>
        <v/>
      </c>
      <c r="P73" s="9" t="str">
        <f t="shared" si="14"/>
        <v/>
      </c>
      <c r="Q73" s="9" t="str">
        <f t="shared" si="15"/>
        <v/>
      </c>
      <c r="R73" s="14"/>
      <c r="S73" s="9"/>
      <c r="T73" s="9" t="str">
        <f t="shared" si="8"/>
        <v/>
      </c>
    </row>
    <row r="74" spans="2:20">
      <c r="B74" s="3">
        <v>70</v>
      </c>
      <c r="C74" s="3" t="str">
        <f>IF('Phase 1 - Initial Assessment'!$S74="Pass",'Phase 1 - Initial Assessment'!C74,"")</f>
        <v/>
      </c>
      <c r="D74" s="3" t="str">
        <f>IF('Phase 2 - Net Zero Value'!$W74="Pass",'Phase 2 - Net Zero Value'!D74,"")</f>
        <v/>
      </c>
      <c r="E74" s="3" t="str">
        <f>IF('Phase 1 - Initial Assessment'!$S74="Pass",'Phase 1 - Initial Assessment'!E74,"")</f>
        <v/>
      </c>
      <c r="H74" s="9" t="str">
        <f>IF($D74&lt;&gt;"",'Data Final'!L74,"")</f>
        <v/>
      </c>
      <c r="I74" s="9" t="str">
        <f>IF($D74&lt;&gt;"",'Data Final'!R74,"")</f>
        <v/>
      </c>
      <c r="J74" s="9" t="str">
        <f>IF($D74&lt;&gt;"",'Data Final'!S74,"")</f>
        <v/>
      </c>
      <c r="K74" s="9" t="str">
        <f t="shared" si="9"/>
        <v/>
      </c>
      <c r="L74" s="9" t="str">
        <f t="shared" si="10"/>
        <v/>
      </c>
      <c r="M74" s="9" t="str">
        <f t="shared" si="11"/>
        <v/>
      </c>
      <c r="N74" s="9" t="str">
        <f t="shared" si="12"/>
        <v/>
      </c>
      <c r="O74" s="9" t="str">
        <f t="shared" si="13"/>
        <v/>
      </c>
      <c r="P74" s="9" t="str">
        <f t="shared" si="14"/>
        <v/>
      </c>
      <c r="Q74" s="9" t="str">
        <f t="shared" si="15"/>
        <v/>
      </c>
      <c r="R74" s="14"/>
      <c r="S74" s="9"/>
      <c r="T74" s="9" t="str">
        <f t="shared" si="8"/>
        <v/>
      </c>
    </row>
    <row r="75" spans="2:20">
      <c r="B75" s="3">
        <v>71</v>
      </c>
      <c r="C75" s="3" t="str">
        <f>IF('Phase 1 - Initial Assessment'!$S75="Pass",'Phase 1 - Initial Assessment'!C75,"")</f>
        <v/>
      </c>
      <c r="D75" s="3" t="str">
        <f>IF('Phase 2 - Net Zero Value'!$W75="Pass",'Phase 2 - Net Zero Value'!D75,"")</f>
        <v/>
      </c>
      <c r="E75" s="3" t="str">
        <f>IF('Phase 1 - Initial Assessment'!$S75="Pass",'Phase 1 - Initial Assessment'!E75,"")</f>
        <v/>
      </c>
      <c r="H75" s="9" t="str">
        <f>IF($D75&lt;&gt;"",'Data Final'!L75,"")</f>
        <v/>
      </c>
      <c r="I75" s="9" t="str">
        <f>IF($D75&lt;&gt;"",'Data Final'!R75,"")</f>
        <v/>
      </c>
      <c r="J75" s="9" t="str">
        <f>IF($D75&lt;&gt;"",'Data Final'!S75,"")</f>
        <v/>
      </c>
      <c r="K75" s="9" t="str">
        <f t="shared" si="9"/>
        <v/>
      </c>
      <c r="L75" s="9" t="str">
        <f t="shared" si="10"/>
        <v/>
      </c>
      <c r="M75" s="9" t="str">
        <f t="shared" si="11"/>
        <v/>
      </c>
      <c r="N75" s="9" t="str">
        <f t="shared" si="12"/>
        <v/>
      </c>
      <c r="O75" s="9" t="str">
        <f t="shared" si="13"/>
        <v/>
      </c>
      <c r="P75" s="9" t="str">
        <f t="shared" si="14"/>
        <v/>
      </c>
      <c r="Q75" s="9" t="str">
        <f t="shared" si="15"/>
        <v/>
      </c>
      <c r="R75" s="14"/>
      <c r="S75" s="9"/>
      <c r="T75" s="9" t="str">
        <f t="shared" si="8"/>
        <v/>
      </c>
    </row>
    <row r="76" spans="2:20">
      <c r="B76" s="3">
        <v>72</v>
      </c>
      <c r="C76" s="3" t="str">
        <f>IF('Phase 1 - Initial Assessment'!$S76="Pass",'Phase 1 - Initial Assessment'!C76,"")</f>
        <v/>
      </c>
      <c r="D76" s="3" t="str">
        <f>IF('Phase 1 - Initial Assessment'!$S76="Pass",'Phase 1 - Initial Assessment'!D76,"")</f>
        <v/>
      </c>
      <c r="E76" s="3" t="str">
        <f>IF('Phase 1 - Initial Assessment'!$S76="Pass",'Phase 1 - Initial Assessment'!E76,"")</f>
        <v/>
      </c>
      <c r="H76" s="9" t="str">
        <f>IF($D76&lt;&gt;"",'Data Final'!L76,"")</f>
        <v/>
      </c>
      <c r="I76" s="9" t="str">
        <f>IF($D76&lt;&gt;"",'Data Final'!R76,"")</f>
        <v/>
      </c>
      <c r="J76" s="9" t="str">
        <f>IF($D76&lt;&gt;"",'Data Final'!S76,"")</f>
        <v/>
      </c>
      <c r="K76" s="9" t="str">
        <f t="shared" si="9"/>
        <v/>
      </c>
      <c r="L76" s="9" t="str">
        <f t="shared" si="10"/>
        <v/>
      </c>
      <c r="M76" s="9" t="str">
        <f t="shared" si="11"/>
        <v/>
      </c>
      <c r="N76" s="9" t="str">
        <f t="shared" si="12"/>
        <v/>
      </c>
      <c r="O76" s="9" t="str">
        <f t="shared" si="13"/>
        <v/>
      </c>
      <c r="P76" s="9" t="str">
        <f t="shared" si="14"/>
        <v/>
      </c>
      <c r="Q76" s="9" t="str">
        <f t="shared" si="15"/>
        <v/>
      </c>
      <c r="R76" s="14"/>
      <c r="S76" s="9"/>
      <c r="T76" s="9" t="str">
        <f t="shared" si="8"/>
        <v/>
      </c>
    </row>
    <row r="77" spans="2:20">
      <c r="B77" s="3">
        <v>73</v>
      </c>
      <c r="C77" s="3" t="str">
        <f>IF('Phase 1 - Initial Assessment'!$S77="Pass",'Phase 1 - Initial Assessment'!C77,"")</f>
        <v/>
      </c>
      <c r="D77" s="3" t="str">
        <f>IF('Phase 1 - Initial Assessment'!$S77="Pass",'Phase 1 - Initial Assessment'!D77,"")</f>
        <v/>
      </c>
      <c r="E77" s="3" t="str">
        <f>IF('Phase 1 - Initial Assessment'!$S77="Pass",'Phase 1 - Initial Assessment'!E77,"")</f>
        <v/>
      </c>
      <c r="H77" s="9" t="str">
        <f>IF($D77&lt;&gt;"",'Data Final'!L77,"")</f>
        <v/>
      </c>
      <c r="I77" s="9" t="str">
        <f>IF($D77&lt;&gt;"",'Data Final'!R77,"")</f>
        <v/>
      </c>
      <c r="J77" s="9" t="str">
        <f>IF($D77&lt;&gt;"",'Data Final'!S77,"")</f>
        <v/>
      </c>
      <c r="K77" s="9" t="str">
        <f t="shared" si="9"/>
        <v/>
      </c>
      <c r="L77" s="9" t="str">
        <f t="shared" si="10"/>
        <v/>
      </c>
      <c r="M77" s="9" t="str">
        <f t="shared" si="11"/>
        <v/>
      </c>
      <c r="N77" s="9" t="str">
        <f t="shared" si="12"/>
        <v/>
      </c>
      <c r="O77" s="9" t="str">
        <f t="shared" si="13"/>
        <v/>
      </c>
      <c r="P77" s="9" t="str">
        <f t="shared" si="14"/>
        <v/>
      </c>
      <c r="Q77" s="9" t="str">
        <f t="shared" si="15"/>
        <v/>
      </c>
      <c r="R77" s="14"/>
      <c r="S77" s="9"/>
      <c r="T77" s="9" t="str">
        <f t="shared" si="8"/>
        <v/>
      </c>
    </row>
    <row r="78" spans="2:20">
      <c r="B78" s="3">
        <v>74</v>
      </c>
      <c r="C78" s="3" t="str">
        <f>IF('Phase 1 - Initial Assessment'!$S78="Pass",'Phase 1 - Initial Assessment'!C78,"")</f>
        <v>NWT</v>
      </c>
      <c r="D78" s="3" t="str">
        <f>IF('Phase 2 - Net Zero Value'!$W78="Pass",'Phase 2 - Net Zero Value'!D78,"")</f>
        <v>E00001339</v>
      </c>
      <c r="E78" s="3" t="str">
        <f>IF('Phase 1 - Initial Assessment'!$S78="Pass",'Phase 1 - Initial Assessment'!E78,"")</f>
        <v>Process emissions (Wastewater)</v>
      </c>
      <c r="H78" s="9">
        <f>IF($D78&lt;&gt;"",'Data Final'!L78,"")</f>
        <v>34.104409006314796</v>
      </c>
      <c r="I78" s="9">
        <f>IF($D78&lt;&gt;"",'Data Final'!R78,"")</f>
        <v>-62705.205999999998</v>
      </c>
      <c r="J78" s="9">
        <f>IF($D78&lt;&gt;"",'Data Final'!S78,"")</f>
        <v>0.54388480928225957</v>
      </c>
      <c r="K78" s="9">
        <f t="shared" si="9"/>
        <v>543.88480928225954</v>
      </c>
      <c r="L78" s="9">
        <f t="shared" si="10"/>
        <v>108.7769618564519</v>
      </c>
      <c r="M78" s="9">
        <f t="shared" si="11"/>
        <v>54.388480928225952</v>
      </c>
      <c r="N78" s="9">
        <f t="shared" si="12"/>
        <v>36.258987285483968</v>
      </c>
      <c r="O78" s="9">
        <f t="shared" si="13"/>
        <v>27.194240464112976</v>
      </c>
      <c r="P78" s="9">
        <f t="shared" si="14"/>
        <v>21.75539237129038</v>
      </c>
      <c r="Q78" s="9">
        <f t="shared" si="15"/>
        <v>18.129493642741984</v>
      </c>
      <c r="R78" s="14"/>
      <c r="S78" s="9">
        <v>28</v>
      </c>
      <c r="T78" s="9">
        <f t="shared" si="8"/>
        <v>44.417259424717855</v>
      </c>
    </row>
    <row r="79" spans="2:20">
      <c r="B79" s="3">
        <v>75</v>
      </c>
      <c r="C79" s="3" t="str">
        <f>IF('Phase 1 - Initial Assessment'!$S79="Pass",'Phase 1 - Initial Assessment'!C79,"")</f>
        <v/>
      </c>
      <c r="D79" s="3" t="str">
        <f>IF('Phase 2 - Net Zero Value'!$W79="Pass",'Phase 2 - Net Zero Value'!D79,"")</f>
        <v/>
      </c>
      <c r="E79" s="3" t="str">
        <f>IF('Phase 1 - Initial Assessment'!$S79="Pass",'Phase 1 - Initial Assessment'!E79,"")</f>
        <v/>
      </c>
      <c r="H79" s="9" t="str">
        <f>IF($D79&lt;&gt;"",'Data Final'!L79,"")</f>
        <v/>
      </c>
      <c r="I79" s="9" t="str">
        <f>IF($D79&lt;&gt;"",'Data Final'!R79,"")</f>
        <v/>
      </c>
      <c r="J79" s="9" t="str">
        <f>IF($D79&lt;&gt;"",'Data Final'!S79,"")</f>
        <v/>
      </c>
      <c r="K79" s="9" t="str">
        <f t="shared" si="9"/>
        <v/>
      </c>
      <c r="L79" s="9" t="str">
        <f t="shared" si="10"/>
        <v/>
      </c>
      <c r="M79" s="9" t="str">
        <f t="shared" si="11"/>
        <v/>
      </c>
      <c r="N79" s="9" t="str">
        <f t="shared" si="12"/>
        <v/>
      </c>
      <c r="O79" s="9" t="str">
        <f t="shared" si="13"/>
        <v/>
      </c>
      <c r="P79" s="9" t="str">
        <f t="shared" si="14"/>
        <v/>
      </c>
      <c r="Q79" s="9" t="str">
        <f t="shared" si="15"/>
        <v/>
      </c>
      <c r="R79" s="14"/>
      <c r="S79" s="9"/>
      <c r="T79" s="9" t="str">
        <f t="shared" si="8"/>
        <v/>
      </c>
    </row>
    <row r="80" spans="2:20">
      <c r="B80" s="3">
        <v>76</v>
      </c>
      <c r="C80" s="3" t="str">
        <f>IF('Phase 1 - Initial Assessment'!$S80="Pass",'Phase 1 - Initial Assessment'!C80,"")</f>
        <v/>
      </c>
      <c r="D80" s="3" t="str">
        <f>IF('Phase 1 - Initial Assessment'!$S80="Pass",'Phase 1 - Initial Assessment'!D80,"")</f>
        <v/>
      </c>
      <c r="E80" s="3" t="str">
        <f>IF('Phase 1 - Initial Assessment'!$S80="Pass",'Phase 1 - Initial Assessment'!E80,"")</f>
        <v/>
      </c>
      <c r="H80" s="9" t="str">
        <f>IF($D80&lt;&gt;"",'Data Final'!L80,"")</f>
        <v/>
      </c>
      <c r="I80" s="9" t="str">
        <f>IF($D80&lt;&gt;"",'Data Final'!R80,"")</f>
        <v/>
      </c>
      <c r="J80" s="9" t="str">
        <f>IF($D80&lt;&gt;"",'Data Final'!S80,"")</f>
        <v/>
      </c>
      <c r="K80" s="9" t="str">
        <f t="shared" si="9"/>
        <v/>
      </c>
      <c r="L80" s="9" t="str">
        <f t="shared" si="10"/>
        <v/>
      </c>
      <c r="M80" s="9" t="str">
        <f t="shared" si="11"/>
        <v/>
      </c>
      <c r="N80" s="9" t="str">
        <f t="shared" si="12"/>
        <v/>
      </c>
      <c r="O80" s="9" t="str">
        <f t="shared" si="13"/>
        <v/>
      </c>
      <c r="P80" s="9" t="str">
        <f t="shared" si="14"/>
        <v/>
      </c>
      <c r="Q80" s="9" t="str">
        <f t="shared" si="15"/>
        <v/>
      </c>
      <c r="R80" s="14"/>
      <c r="S80" s="9"/>
      <c r="T80" s="9" t="str">
        <f t="shared" si="8"/>
        <v/>
      </c>
    </row>
    <row r="81" spans="2:20">
      <c r="B81" s="3">
        <v>77</v>
      </c>
      <c r="C81" s="3" t="str">
        <f>IF('Phase 1 - Initial Assessment'!$S81="Pass",'Phase 1 - Initial Assessment'!C81,"")</f>
        <v/>
      </c>
      <c r="D81" s="3" t="str">
        <f>IF('Phase 2 - Net Zero Value'!$W81="Pass",'Phase 2 - Net Zero Value'!D81,"")</f>
        <v/>
      </c>
      <c r="E81" s="3" t="str">
        <f>IF('Phase 1 - Initial Assessment'!$S81="Pass",'Phase 1 - Initial Assessment'!E81,"")</f>
        <v/>
      </c>
      <c r="H81" s="9" t="str">
        <f>IF($D81&lt;&gt;"",'Data Final'!L81,"")</f>
        <v/>
      </c>
      <c r="I81" s="9" t="str">
        <f>IF($D81&lt;&gt;"",'Data Final'!R81,"")</f>
        <v/>
      </c>
      <c r="J81" s="9" t="str">
        <f>IF($D81&lt;&gt;"",'Data Final'!S81,"")</f>
        <v/>
      </c>
      <c r="K81" s="9" t="str">
        <f t="shared" si="9"/>
        <v/>
      </c>
      <c r="L81" s="9" t="str">
        <f t="shared" si="10"/>
        <v/>
      </c>
      <c r="M81" s="9" t="str">
        <f t="shared" si="11"/>
        <v/>
      </c>
      <c r="N81" s="9" t="str">
        <f t="shared" si="12"/>
        <v/>
      </c>
      <c r="O81" s="9" t="str">
        <f t="shared" si="13"/>
        <v/>
      </c>
      <c r="P81" s="9" t="str">
        <f t="shared" si="14"/>
        <v/>
      </c>
      <c r="Q81" s="9" t="str">
        <f t="shared" si="15"/>
        <v/>
      </c>
      <c r="R81" s="14"/>
      <c r="S81" s="9"/>
      <c r="T81" s="9" t="str">
        <f t="shared" si="8"/>
        <v/>
      </c>
    </row>
    <row r="82" spans="2:20">
      <c r="B82" s="3">
        <v>78</v>
      </c>
      <c r="C82" s="3" t="str">
        <f>IF('Phase 1 - Initial Assessment'!$S82="Pass",'Phase 1 - Initial Assessment'!C82,"")</f>
        <v/>
      </c>
      <c r="D82" s="3" t="str">
        <f>IF('Phase 1 - Initial Assessment'!$S82="Pass",'Phase 1 - Initial Assessment'!D82,"")</f>
        <v/>
      </c>
      <c r="E82" s="3" t="str">
        <f>IF('Phase 1 - Initial Assessment'!$S82="Pass",'Phase 1 - Initial Assessment'!E82,"")</f>
        <v/>
      </c>
      <c r="H82" s="9" t="str">
        <f>IF($D82&lt;&gt;"",'Data Final'!L82,"")</f>
        <v/>
      </c>
      <c r="I82" s="9" t="str">
        <f>IF($D82&lt;&gt;"",'Data Final'!R82,"")</f>
        <v/>
      </c>
      <c r="J82" s="9" t="str">
        <f>IF($D82&lt;&gt;"",'Data Final'!S82,"")</f>
        <v/>
      </c>
      <c r="K82" s="9" t="str">
        <f t="shared" si="9"/>
        <v/>
      </c>
      <c r="L82" s="9" t="str">
        <f t="shared" si="10"/>
        <v/>
      </c>
      <c r="M82" s="9" t="str">
        <f t="shared" si="11"/>
        <v/>
      </c>
      <c r="N82" s="9" t="str">
        <f t="shared" si="12"/>
        <v/>
      </c>
      <c r="O82" s="9" t="str">
        <f t="shared" si="13"/>
        <v/>
      </c>
      <c r="P82" s="9" t="str">
        <f t="shared" si="14"/>
        <v/>
      </c>
      <c r="Q82" s="9" t="str">
        <f t="shared" si="15"/>
        <v/>
      </c>
      <c r="R82" s="14"/>
      <c r="S82" s="9"/>
      <c r="T82" s="9" t="str">
        <f t="shared" si="8"/>
        <v/>
      </c>
    </row>
    <row r="83" spans="2:20">
      <c r="B83" s="3">
        <v>79</v>
      </c>
      <c r="C83" s="3" t="str">
        <f>IF('Phase 1 - Initial Assessment'!$S83="Pass",'Phase 1 - Initial Assessment'!C83,"")</f>
        <v/>
      </c>
      <c r="D83" s="3" t="str">
        <f>IF('Phase 1 - Initial Assessment'!$S83="Pass",'Phase 1 - Initial Assessment'!D83,"")</f>
        <v/>
      </c>
      <c r="E83" s="3" t="str">
        <f>IF('Phase 1 - Initial Assessment'!$S83="Pass",'Phase 1 - Initial Assessment'!E83,"")</f>
        <v/>
      </c>
      <c r="H83" s="9" t="str">
        <f>IF($D83&lt;&gt;"",'Data Final'!L83,"")</f>
        <v/>
      </c>
      <c r="I83" s="9" t="str">
        <f>IF($D83&lt;&gt;"",'Data Final'!R83,"")</f>
        <v/>
      </c>
      <c r="J83" s="9" t="str">
        <f>IF($D83&lt;&gt;"",'Data Final'!S83,"")</f>
        <v/>
      </c>
      <c r="K83" s="9" t="str">
        <f t="shared" si="9"/>
        <v/>
      </c>
      <c r="L83" s="9" t="str">
        <f t="shared" si="10"/>
        <v/>
      </c>
      <c r="M83" s="9" t="str">
        <f t="shared" si="11"/>
        <v/>
      </c>
      <c r="N83" s="9" t="str">
        <f t="shared" si="12"/>
        <v/>
      </c>
      <c r="O83" s="9" t="str">
        <f t="shared" si="13"/>
        <v/>
      </c>
      <c r="P83" s="9" t="str">
        <f t="shared" si="14"/>
        <v/>
      </c>
      <c r="Q83" s="9" t="str">
        <f t="shared" si="15"/>
        <v/>
      </c>
      <c r="R83" s="14"/>
      <c r="S83" s="9"/>
      <c r="T83" s="9" t="str">
        <f t="shared" si="8"/>
        <v/>
      </c>
    </row>
    <row r="84" spans="2:20">
      <c r="B84" s="3">
        <v>80</v>
      </c>
      <c r="C84" s="3" t="str">
        <f>IF('Phase 1 - Initial Assessment'!$S84="Pass",'Phase 1 - Initial Assessment'!C84,"")</f>
        <v>NWT</v>
      </c>
      <c r="D84" s="3" t="str">
        <f>IF('Phase 2 - Net Zero Value'!$W84="Pass",'Phase 2 - Net Zero Value'!D84,"")</f>
        <v>E00001425</v>
      </c>
      <c r="E84" s="3" t="str">
        <f>IF('Phase 1 - Initial Assessment'!$S84="Pass",'Phase 1 - Initial Assessment'!E84,"")</f>
        <v>Net zero catchment strategy</v>
      </c>
      <c r="H84" s="9">
        <f>IF($D84&lt;&gt;"",'Data Final'!L84,"")</f>
        <v>1.016433825763827</v>
      </c>
      <c r="I84" s="9">
        <f>IF($D84&lt;&gt;"",'Data Final'!R84,"")</f>
        <v>0</v>
      </c>
      <c r="J84" s="9" t="str">
        <f>IF($D84&lt;&gt;"",'Data Final'!S84,"")</f>
        <v>-</v>
      </c>
      <c r="K84" s="9" t="str">
        <f t="shared" si="9"/>
        <v/>
      </c>
      <c r="L84" s="9" t="str">
        <f t="shared" si="10"/>
        <v/>
      </c>
      <c r="M84" s="9" t="str">
        <f t="shared" si="11"/>
        <v/>
      </c>
      <c r="N84" s="9" t="str">
        <f t="shared" si="12"/>
        <v/>
      </c>
      <c r="O84" s="9" t="str">
        <f t="shared" si="13"/>
        <v/>
      </c>
      <c r="P84" s="9" t="str">
        <f t="shared" si="14"/>
        <v/>
      </c>
      <c r="Q84" s="9" t="str">
        <f t="shared" si="15"/>
        <v/>
      </c>
      <c r="R84" s="14"/>
      <c r="S84" s="9"/>
      <c r="T84" s="9" t="str">
        <f t="shared" si="8"/>
        <v/>
      </c>
    </row>
    <row r="85" spans="2:20">
      <c r="B85" s="3">
        <v>81</v>
      </c>
      <c r="C85" s="3" t="str">
        <f>IF('Phase 1 - Initial Assessment'!$S85="Pass",'Phase 1 - Initial Assessment'!C85,"")</f>
        <v>WSH</v>
      </c>
      <c r="D85" s="3" t="str">
        <f>IF('Phase 2 - Net Zero Value'!$W85="Pass",'Phase 2 - Net Zero Value'!D85,"")</f>
        <v/>
      </c>
      <c r="E85" s="3" t="str">
        <f>IF('Phase 1 - Initial Assessment'!$S85="Pass",'Phase 1 - Initial Assessment'!E85,"")</f>
        <v>Net Zero Carbon Strategy:  Network Control Systems (Wastewater)</v>
      </c>
      <c r="H85" s="9" t="str">
        <f>IF($D85&lt;&gt;"",'Data Final'!L85,"")</f>
        <v/>
      </c>
      <c r="I85" s="9" t="str">
        <f>IF($D85&lt;&gt;"",'Data Final'!R85,"")</f>
        <v/>
      </c>
      <c r="J85" s="9" t="str">
        <f>IF($D85&lt;&gt;"",'Data Final'!S85,"")</f>
        <v/>
      </c>
      <c r="K85" s="9" t="str">
        <f t="shared" si="9"/>
        <v/>
      </c>
      <c r="L85" s="9" t="str">
        <f t="shared" si="10"/>
        <v/>
      </c>
      <c r="M85" s="9" t="str">
        <f t="shared" si="11"/>
        <v/>
      </c>
      <c r="N85" s="9" t="str">
        <f t="shared" si="12"/>
        <v/>
      </c>
      <c r="O85" s="9" t="str">
        <f t="shared" si="13"/>
        <v/>
      </c>
      <c r="P85" s="9" t="str">
        <f t="shared" si="14"/>
        <v/>
      </c>
      <c r="Q85" s="9" t="str">
        <f t="shared" si="15"/>
        <v/>
      </c>
      <c r="R85" s="14"/>
      <c r="S85" s="9"/>
      <c r="T85" s="9" t="str">
        <f t="shared" si="8"/>
        <v/>
      </c>
    </row>
    <row r="86" spans="2:20">
      <c r="B86" s="3">
        <v>82</v>
      </c>
      <c r="C86" s="3" t="str">
        <f>IF('Phase 1 - Initial Assessment'!$S86="Pass",'Phase 1 - Initial Assessment'!C86,"")</f>
        <v>WSH</v>
      </c>
      <c r="D86" s="3" t="str">
        <f>IF('Phase 2 - Net Zero Value'!$W86="Pass",'Phase 2 - Net Zero Value'!D86,"")</f>
        <v>CWW22_2</v>
      </c>
      <c r="E86" s="3" t="str">
        <f>IF('Phase 1 - Initial Assessment'!$S86="Pass",'Phase 1 - Initial Assessment'!E86,"")</f>
        <v>Net Zero Carbon Strategy:  Reduction of Process Emissions</v>
      </c>
      <c r="H86" s="9">
        <f>IF($D86&lt;&gt;"",'Data Final'!L86,"")</f>
        <v>35.357956375684836</v>
      </c>
      <c r="I86" s="9">
        <f>IF($D86&lt;&gt;"",'Data Final'!R86,"")</f>
        <v>-19372</v>
      </c>
      <c r="J86" s="9">
        <f>IF($D86&lt;&gt;"",'Data Final'!S86,"")</f>
        <v>1.8252093937479268</v>
      </c>
      <c r="K86" s="9">
        <f t="shared" si="9"/>
        <v>1825.2093937479267</v>
      </c>
      <c r="L86" s="9">
        <f t="shared" si="10"/>
        <v>365.04187874958535</v>
      </c>
      <c r="M86" s="9">
        <f t="shared" si="11"/>
        <v>182.52093937479268</v>
      </c>
      <c r="N86" s="9">
        <f t="shared" si="12"/>
        <v>121.68062624986177</v>
      </c>
      <c r="O86" s="9">
        <f t="shared" si="13"/>
        <v>91.260469687396338</v>
      </c>
      <c r="P86" s="9">
        <f t="shared" si="14"/>
        <v>73.008375749917064</v>
      </c>
      <c r="Q86" s="9">
        <f t="shared" si="15"/>
        <v>60.840313124930887</v>
      </c>
      <c r="R86" s="14"/>
      <c r="S86" s="9"/>
      <c r="T86" s="9">
        <f t="shared" si="8"/>
        <v>149.05876715608068</v>
      </c>
    </row>
    <row r="87" spans="2:20">
      <c r="B87" s="3">
        <v>83</v>
      </c>
      <c r="C87" s="3" t="str">
        <f>IF('Phase 1 - Initial Assessment'!$S87="Pass",'Phase 1 - Initial Assessment'!C87,"")</f>
        <v>WSX</v>
      </c>
      <c r="D87" s="3" t="str">
        <f>IF('Phase 2 - Net Zero Value'!$W87="Pass",'Phase 2 - Net Zero Value'!D87,"")</f>
        <v/>
      </c>
      <c r="E87" s="3" t="str">
        <f>IF('Phase 1 - Initial Assessment'!$S87="Pass",'Phase 1 - Initial Assessment'!E87,"")</f>
        <v>Heat recovery</v>
      </c>
      <c r="H87" s="9" t="str">
        <f>IF($D87&lt;&gt;"",'Data Final'!L87,"")</f>
        <v/>
      </c>
      <c r="I87" s="9" t="str">
        <f>IF($D87&lt;&gt;"",'Data Final'!R87,"")</f>
        <v/>
      </c>
      <c r="J87" s="9" t="str">
        <f>IF($D87&lt;&gt;"",'Data Final'!S87,"")</f>
        <v/>
      </c>
      <c r="K87" s="9" t="str">
        <f t="shared" si="9"/>
        <v/>
      </c>
      <c r="L87" s="9" t="str">
        <f t="shared" si="10"/>
        <v/>
      </c>
      <c r="M87" s="9" t="str">
        <f t="shared" si="11"/>
        <v/>
      </c>
      <c r="N87" s="9" t="str">
        <f t="shared" si="12"/>
        <v/>
      </c>
      <c r="O87" s="9" t="str">
        <f t="shared" si="13"/>
        <v/>
      </c>
      <c r="P87" s="9" t="str">
        <f t="shared" si="14"/>
        <v/>
      </c>
      <c r="Q87" s="9" t="str">
        <f t="shared" si="15"/>
        <v/>
      </c>
      <c r="R87" s="14"/>
      <c r="S87" s="9"/>
      <c r="T87" s="9" t="str">
        <f t="shared" si="8"/>
        <v/>
      </c>
    </row>
    <row r="88" spans="2:20">
      <c r="B88" s="3">
        <v>84</v>
      </c>
      <c r="C88" s="3" t="str">
        <f>IF('Phase 1 - Initial Assessment'!$S88="Pass",'Phase 1 - Initial Assessment'!C88,"")</f>
        <v>WSX</v>
      </c>
      <c r="D88" s="3" t="str">
        <f>IF('Phase 2 - Net Zero Value'!$W88="Pass",'Phase 2 - Net Zero Value'!D88,"")</f>
        <v>CWW22_2</v>
      </c>
      <c r="E88" s="3" t="str">
        <f>IF('Phase 1 - Initial Assessment'!$S88="Pass",'Phase 1 - Initial Assessment'!E88,"")</f>
        <v>Nitrous oxide - standard enhancement</v>
      </c>
      <c r="H88" s="9">
        <f>IF($D88&lt;&gt;"",'Data Final'!L88,"")</f>
        <v>0.85153481320549362</v>
      </c>
      <c r="I88" s="9">
        <f>IF($D88&lt;&gt;"",'Data Final'!R88,"")</f>
        <v>-1978</v>
      </c>
      <c r="J88" s="9">
        <f>IF($D88&lt;&gt;"",'Data Final'!S88,"")</f>
        <v>0.43050293893098768</v>
      </c>
      <c r="K88" s="9">
        <f t="shared" si="9"/>
        <v>430.50293893098768</v>
      </c>
      <c r="L88" s="9">
        <f t="shared" si="10"/>
        <v>86.100587786197536</v>
      </c>
      <c r="M88" s="9">
        <f t="shared" si="11"/>
        <v>43.050293893098768</v>
      </c>
      <c r="N88" s="9">
        <f t="shared" si="12"/>
        <v>28.700195928732512</v>
      </c>
      <c r="O88" s="9">
        <f t="shared" si="13"/>
        <v>21.525146946549384</v>
      </c>
      <c r="P88" s="9">
        <f t="shared" si="14"/>
        <v>17.220117557239508</v>
      </c>
      <c r="Q88" s="9">
        <f t="shared" si="15"/>
        <v>14.350097964366256</v>
      </c>
      <c r="R88" s="14"/>
      <c r="S88" s="9"/>
      <c r="T88" s="9">
        <f t="shared" si="8"/>
        <v>35.157740012697325</v>
      </c>
    </row>
    <row r="89" spans="2:20">
      <c r="B89" s="3">
        <v>85</v>
      </c>
      <c r="C89" s="3" t="str">
        <f>IF('Phase 1 - Initial Assessment'!$S89="Pass",'Phase 1 - Initial Assessment'!C89,"")</f>
        <v>WSX</v>
      </c>
      <c r="D89" s="3" t="str">
        <f>IF('Phase 2 - Net Zero Value'!$W89="Pass",'Phase 2 - Net Zero Value'!D89,"")</f>
        <v>CWW22_3</v>
      </c>
      <c r="E89" s="3" t="str">
        <f>IF('Phase 1 - Initial Assessment'!$S89="Pass",'Phase 1 - Initial Assessment'!E89,"")</f>
        <v>Nitrous oxide - NZ challenge</v>
      </c>
      <c r="H89" s="9">
        <f>IF($D89&lt;&gt;"",'Data Final'!L89,"")</f>
        <v>1.3695472470991612</v>
      </c>
      <c r="I89" s="9">
        <f>IF($D89&lt;&gt;"",'Data Final'!R89,"")</f>
        <v>-892.4</v>
      </c>
      <c r="J89" s="9">
        <f>IF($D89&lt;&gt;"",'Data Final'!S89,"")</f>
        <v>1.5346786722312431</v>
      </c>
      <c r="K89" s="9">
        <f t="shared" si="9"/>
        <v>1534.6786722312431</v>
      </c>
      <c r="L89" s="9">
        <f t="shared" si="10"/>
        <v>306.9357344462486</v>
      </c>
      <c r="M89" s="9">
        <f t="shared" si="11"/>
        <v>153.4678672231243</v>
      </c>
      <c r="N89" s="9">
        <f t="shared" si="12"/>
        <v>102.31191148208288</v>
      </c>
      <c r="O89" s="9">
        <f t="shared" si="13"/>
        <v>76.733933611562151</v>
      </c>
      <c r="P89" s="9">
        <f t="shared" si="14"/>
        <v>61.387146889249728</v>
      </c>
      <c r="Q89" s="9">
        <f t="shared" si="15"/>
        <v>51.155955741041439</v>
      </c>
      <c r="R89" s="14"/>
      <c r="S89" s="9"/>
      <c r="T89" s="9">
        <f t="shared" si="8"/>
        <v>125.33209156555152</v>
      </c>
    </row>
    <row r="90" spans="2:20">
      <c r="B90" s="3">
        <v>86</v>
      </c>
      <c r="C90" s="3" t="str">
        <f>IF('Phase 1 - Initial Assessment'!$S90="Pass",'Phase 1 - Initial Assessment'!C90,"")</f>
        <v/>
      </c>
      <c r="D90" s="3" t="str">
        <f>IF('Phase 2 - Net Zero Value'!$W90="Pass",'Phase 2 - Net Zero Value'!D90,"")</f>
        <v/>
      </c>
      <c r="E90" s="3" t="str">
        <f>IF('Phase 1 - Initial Assessment'!$S90="Pass",'Phase 1 - Initial Assessment'!E90,"")</f>
        <v/>
      </c>
      <c r="H90" s="9" t="str">
        <f>IF($D90&lt;&gt;"",'Data Final'!L90,"")</f>
        <v/>
      </c>
      <c r="I90" s="9" t="str">
        <f>IF($D90&lt;&gt;"",'Data Final'!R90,"")</f>
        <v/>
      </c>
      <c r="J90" s="9" t="str">
        <f>IF($D90&lt;&gt;"",'Data Final'!S90,"")</f>
        <v/>
      </c>
      <c r="K90" s="9" t="str">
        <f t="shared" si="9"/>
        <v/>
      </c>
      <c r="L90" s="9" t="str">
        <f t="shared" si="10"/>
        <v/>
      </c>
      <c r="M90" s="9" t="str">
        <f t="shared" si="11"/>
        <v/>
      </c>
      <c r="N90" s="9" t="str">
        <f t="shared" si="12"/>
        <v/>
      </c>
      <c r="O90" s="9" t="str">
        <f t="shared" si="13"/>
        <v/>
      </c>
      <c r="P90" s="9" t="str">
        <f t="shared" si="14"/>
        <v/>
      </c>
      <c r="Q90" s="9" t="str">
        <f t="shared" si="15"/>
        <v/>
      </c>
      <c r="R90" s="14"/>
      <c r="S90" s="9"/>
      <c r="T90" s="9" t="str">
        <f t="shared" si="8"/>
        <v/>
      </c>
    </row>
    <row r="91" spans="2:20">
      <c r="B91" s="3">
        <v>87</v>
      </c>
      <c r="C91" s="3" t="str">
        <f>IF('Phase 1 - Initial Assessment'!$S91="Pass",'Phase 1 - Initial Assessment'!C91,"")</f>
        <v/>
      </c>
      <c r="D91" s="3" t="str">
        <f>IF('Phase 2 - Net Zero Value'!$W91="Pass",'Phase 2 - Net Zero Value'!D91,"")</f>
        <v/>
      </c>
      <c r="E91" s="3" t="str">
        <f>IF('Phase 1 - Initial Assessment'!$S91="Pass",'Phase 1 - Initial Assessment'!E91,"")</f>
        <v/>
      </c>
      <c r="H91" s="9" t="str">
        <f>IF($D91&lt;&gt;"",'Data Final'!L91,"")</f>
        <v/>
      </c>
      <c r="I91" s="9" t="str">
        <f>IF($D91&lt;&gt;"",'Data Final'!R91,"")</f>
        <v/>
      </c>
      <c r="J91" s="9" t="str">
        <f>IF($D91&lt;&gt;"",'Data Final'!S91,"")</f>
        <v/>
      </c>
      <c r="K91" s="9" t="str">
        <f t="shared" si="9"/>
        <v/>
      </c>
      <c r="L91" s="9" t="str">
        <f t="shared" si="10"/>
        <v/>
      </c>
      <c r="M91" s="9" t="str">
        <f t="shared" si="11"/>
        <v/>
      </c>
      <c r="N91" s="9" t="str">
        <f t="shared" si="12"/>
        <v/>
      </c>
      <c r="O91" s="9" t="str">
        <f t="shared" si="13"/>
        <v/>
      </c>
      <c r="P91" s="9" t="str">
        <f t="shared" si="14"/>
        <v/>
      </c>
      <c r="Q91" s="9" t="str">
        <f t="shared" si="15"/>
        <v/>
      </c>
      <c r="R91" s="14"/>
      <c r="S91" s="9"/>
      <c r="T91" s="9" t="str">
        <f t="shared" si="8"/>
        <v/>
      </c>
    </row>
    <row r="92" spans="2:20">
      <c r="B92" s="3">
        <v>88</v>
      </c>
      <c r="C92" s="3" t="str">
        <f>IF('Phase 1 - Initial Assessment'!$S92="Pass",'Phase 1 - Initial Assessment'!C92,"")</f>
        <v/>
      </c>
      <c r="D92" s="3" t="str">
        <f>IF('Phase 2 - Net Zero Value'!$W92="Pass",'Phase 2 - Net Zero Value'!D92,"")</f>
        <v/>
      </c>
      <c r="E92" s="3" t="str">
        <f>IF('Phase 1 - Initial Assessment'!$S92="Pass",'Phase 1 - Initial Assessment'!E92,"")</f>
        <v/>
      </c>
      <c r="H92" s="9" t="str">
        <f>IF($D92&lt;&gt;"",'Data Final'!L92,"")</f>
        <v/>
      </c>
      <c r="I92" s="9" t="str">
        <f>IF($D92&lt;&gt;"",'Data Final'!R92,"")</f>
        <v/>
      </c>
      <c r="J92" s="9" t="str">
        <f>IF($D92&lt;&gt;"",'Data Final'!S92,"")</f>
        <v/>
      </c>
      <c r="K92" s="9" t="str">
        <f t="shared" si="9"/>
        <v/>
      </c>
      <c r="L92" s="9" t="str">
        <f t="shared" si="10"/>
        <v/>
      </c>
      <c r="M92" s="9" t="str">
        <f t="shared" si="11"/>
        <v/>
      </c>
      <c r="N92" s="9" t="str">
        <f t="shared" si="12"/>
        <v/>
      </c>
      <c r="O92" s="9" t="str">
        <f t="shared" si="13"/>
        <v/>
      </c>
      <c r="P92" s="9" t="str">
        <f t="shared" si="14"/>
        <v/>
      </c>
      <c r="Q92" s="9" t="str">
        <f t="shared" si="15"/>
        <v/>
      </c>
      <c r="R92" s="14"/>
      <c r="S92" s="9"/>
      <c r="T92" s="9" t="str">
        <f t="shared" si="8"/>
        <v/>
      </c>
    </row>
    <row r="93" spans="2:20">
      <c r="B93" s="3">
        <v>89</v>
      </c>
      <c r="C93" s="3" t="str">
        <f>IF('Phase 1 - Initial Assessment'!$S93="Pass",'Phase 1 - Initial Assessment'!C93,"")</f>
        <v/>
      </c>
      <c r="D93" s="3" t="str">
        <f>IF('Phase 1 - Initial Assessment'!$S93="Pass",'Phase 1 - Initial Assessment'!D93,"")</f>
        <v/>
      </c>
      <c r="E93" s="3" t="str">
        <f>IF('Phase 1 - Initial Assessment'!$S93="Pass",'Phase 1 - Initial Assessment'!E93,"")</f>
        <v/>
      </c>
      <c r="H93" s="9" t="str">
        <f>IF($D93&lt;&gt;"",'Data Final'!L93,"")</f>
        <v/>
      </c>
      <c r="I93" s="9" t="str">
        <f>IF($D93&lt;&gt;"",'Data Final'!R93,"")</f>
        <v/>
      </c>
      <c r="J93" s="9" t="str">
        <f>IF($D93&lt;&gt;"",'Data Final'!S93,"")</f>
        <v/>
      </c>
      <c r="K93" s="9" t="str">
        <f t="shared" si="9"/>
        <v/>
      </c>
      <c r="L93" s="9" t="str">
        <f t="shared" si="10"/>
        <v/>
      </c>
      <c r="M93" s="9" t="str">
        <f t="shared" si="11"/>
        <v/>
      </c>
      <c r="N93" s="9" t="str">
        <f t="shared" si="12"/>
        <v/>
      </c>
      <c r="O93" s="9" t="str">
        <f t="shared" si="13"/>
        <v/>
      </c>
      <c r="P93" s="9" t="str">
        <f t="shared" si="14"/>
        <v/>
      </c>
      <c r="Q93" s="9" t="str">
        <f t="shared" si="15"/>
        <v/>
      </c>
      <c r="R93" s="14"/>
      <c r="S93" s="9"/>
      <c r="T93" s="9" t="str">
        <f t="shared" si="8"/>
        <v/>
      </c>
    </row>
    <row r="94" spans="2:20">
      <c r="B94" s="3">
        <v>90</v>
      </c>
      <c r="C94" s="3" t="str">
        <f>IF('Phase 1 - Initial Assessment'!$S94="Pass",'Phase 1 - Initial Assessment'!C94,"")</f>
        <v>YKY</v>
      </c>
      <c r="D94" s="3" t="str">
        <f>IF('Phase 2 - Net Zero Value'!$W94="Pass",'Phase 2 - Net Zero Value'!D94,"")</f>
        <v>CWW22-2</v>
      </c>
      <c r="E94" s="3" t="str">
        <f>IF('Phase 1 - Initial Assessment'!$S94="Pass",'Phase 1 - Initial Assessment'!E94,"")</f>
        <v>Methane reduction</v>
      </c>
      <c r="H94" s="9">
        <f>IF($D94&lt;&gt;"",'Data Final'!L94,"")</f>
        <v>10.009</v>
      </c>
      <c r="I94" s="9">
        <f>IF($D94&lt;&gt;"",'Data Final'!R94,"")</f>
        <v>-41709</v>
      </c>
      <c r="J94" s="9">
        <f>IF($D94&lt;&gt;"",'Data Final'!S94,"")</f>
        <v>0.23997218825673117</v>
      </c>
      <c r="K94" s="9">
        <f t="shared" si="9"/>
        <v>239.97218825673116</v>
      </c>
      <c r="L94" s="9">
        <f t="shared" si="10"/>
        <v>47.994437651346232</v>
      </c>
      <c r="M94" s="9">
        <f t="shared" si="11"/>
        <v>23.997218825673116</v>
      </c>
      <c r="N94" s="9">
        <f t="shared" si="12"/>
        <v>15.998145883782078</v>
      </c>
      <c r="O94" s="9">
        <f t="shared" si="13"/>
        <v>11.998609412836558</v>
      </c>
      <c r="P94" s="9">
        <f t="shared" si="14"/>
        <v>9.5988875302692467</v>
      </c>
      <c r="Q94" s="9">
        <f t="shared" si="15"/>
        <v>7.9990729418910389</v>
      </c>
      <c r="R94" s="14"/>
      <c r="S94" s="9"/>
      <c r="T94" s="9">
        <f t="shared" si="8"/>
        <v>19.597728707633046</v>
      </c>
    </row>
    <row r="95" spans="2:20">
      <c r="B95" s="3">
        <v>91</v>
      </c>
      <c r="C95" s="3" t="str">
        <f>IF('Phase 1 - Initial Assessment'!$S95="Pass",'Phase 1 - Initial Assessment'!C95,"")</f>
        <v>YKY</v>
      </c>
      <c r="D95" s="3" t="str">
        <f>IF('Phase 2 - Net Zero Value'!$W95="Pass",'Phase 2 - Net Zero Value'!D95,"")</f>
        <v>CWW22-3</v>
      </c>
      <c r="E95" s="3" t="str">
        <f>IF('Phase 1 - Initial Assessment'!$S95="Pass",'Phase 1 - Initial Assessment'!E95,"")</f>
        <v>Nitrous oxide reduction</v>
      </c>
      <c r="H95" s="9">
        <f>IF($D95&lt;&gt;"",'Data Final'!L95,"")</f>
        <v>13.201000000000001</v>
      </c>
      <c r="I95" s="9">
        <f>IF($D95&lt;&gt;"",'Data Final'!R95,"")</f>
        <v>-16254</v>
      </c>
      <c r="J95" s="9">
        <f>IF($D95&lt;&gt;"",'Data Final'!S95,"")</f>
        <v>0.81216931216931221</v>
      </c>
      <c r="K95" s="9">
        <f t="shared" ref="K95" si="16">IFERROR(J95*1000,"")</f>
        <v>812.16931216931221</v>
      </c>
      <c r="L95" s="9">
        <f t="shared" ref="L95" si="17">IFERROR(K95/5,"")</f>
        <v>162.43386243386243</v>
      </c>
      <c r="M95" s="9">
        <f t="shared" ref="M95" si="18">IFERROR(K95/10,"")</f>
        <v>81.216931216931215</v>
      </c>
      <c r="N95" s="9">
        <f t="shared" ref="N95" si="19">IFERROR(K95/15,"")</f>
        <v>54.144620811287481</v>
      </c>
      <c r="O95" s="9">
        <f t="shared" ref="O95" si="20">IFERROR(K95/20,"")</f>
        <v>40.608465608465607</v>
      </c>
      <c r="P95" s="9">
        <f t="shared" ref="P95" si="21">IFERROR(K95/25,"")</f>
        <v>32.486772486772487</v>
      </c>
      <c r="Q95" s="9">
        <f t="shared" ref="Q95" si="22">IFERROR(K95/30,"")</f>
        <v>27.072310405643741</v>
      </c>
      <c r="S95" s="9"/>
      <c r="T95" s="9">
        <f t="shared" ref="T95" si="23">IFERROR(AVERAGE(L95:Q95),"")</f>
        <v>66.327160493827165</v>
      </c>
    </row>
    <row r="99" spans="2:5">
      <c r="B99" s="233" t="s">
        <v>685</v>
      </c>
      <c r="C99" s="234"/>
      <c r="D99" s="234"/>
      <c r="E99" s="234"/>
    </row>
    <row r="100" spans="2:5">
      <c r="B100" s="234"/>
      <c r="C100" s="234"/>
      <c r="D100" s="234"/>
      <c r="E100" s="234"/>
    </row>
    <row r="101" spans="2:5">
      <c r="B101" s="234"/>
      <c r="C101" s="234"/>
      <c r="D101" s="234"/>
      <c r="E101" s="234"/>
    </row>
    <row r="102" spans="2:5">
      <c r="B102" s="234"/>
      <c r="C102" s="234"/>
      <c r="D102" s="234"/>
      <c r="E102" s="234"/>
    </row>
    <row r="103" spans="2:5">
      <c r="B103" s="234"/>
      <c r="C103" s="234"/>
      <c r="D103" s="234"/>
      <c r="E103" s="234"/>
    </row>
    <row r="104" spans="2:5">
      <c r="B104" s="234"/>
      <c r="C104" s="234"/>
      <c r="D104" s="234"/>
      <c r="E104" s="234"/>
    </row>
    <row r="105" spans="2:5">
      <c r="B105" s="234"/>
      <c r="C105" s="234"/>
      <c r="D105" s="234"/>
      <c r="E105" s="234"/>
    </row>
    <row r="106" spans="2:5">
      <c r="B106" s="234"/>
      <c r="C106" s="234"/>
      <c r="D106" s="234"/>
      <c r="E106" s="234"/>
    </row>
    <row r="107" spans="2:5">
      <c r="B107" s="234"/>
      <c r="C107" s="234"/>
      <c r="D107" s="234"/>
      <c r="E107" s="234"/>
    </row>
    <row r="108" spans="2:5">
      <c r="B108" s="234"/>
      <c r="C108" s="234"/>
      <c r="D108" s="234"/>
      <c r="E108" s="234"/>
    </row>
    <row r="109" spans="2:5">
      <c r="B109" s="234"/>
      <c r="C109" s="234"/>
      <c r="D109" s="234"/>
      <c r="E109" s="234"/>
    </row>
    <row r="110" spans="2:5">
      <c r="B110" s="234"/>
      <c r="C110" s="234"/>
      <c r="D110" s="234"/>
      <c r="E110" s="234"/>
    </row>
    <row r="111" spans="2:5">
      <c r="B111" s="234"/>
      <c r="C111" s="234"/>
      <c r="D111" s="234"/>
      <c r="E111" s="234"/>
    </row>
    <row r="112" spans="2:5">
      <c r="B112" s="234"/>
      <c r="C112" s="234"/>
      <c r="D112" s="234"/>
      <c r="E112" s="234"/>
    </row>
    <row r="113" spans="2:5">
      <c r="B113" s="234"/>
      <c r="C113" s="234"/>
      <c r="D113" s="234"/>
      <c r="E113" s="234"/>
    </row>
    <row r="114" spans="2:5">
      <c r="B114" s="234"/>
      <c r="C114" s="234"/>
      <c r="D114" s="234"/>
      <c r="E114" s="234"/>
    </row>
    <row r="115" spans="2:5">
      <c r="B115" s="234"/>
      <c r="C115" s="234"/>
      <c r="D115" s="234"/>
      <c r="E115" s="234"/>
    </row>
    <row r="116" spans="2:5">
      <c r="B116" s="234"/>
      <c r="C116" s="234"/>
      <c r="D116" s="234"/>
      <c r="E116" s="234"/>
    </row>
    <row r="117" spans="2:5">
      <c r="B117" s="234"/>
      <c r="C117" s="234"/>
      <c r="D117" s="234"/>
      <c r="E117" s="234"/>
    </row>
  </sheetData>
  <autoFilter ref="B4:E95" xr:uid="{C4F071D8-3779-4329-B178-84E4C1203790}"/>
  <mergeCells count="1">
    <mergeCell ref="B99:E117"/>
  </mergeCells>
  <phoneticPr fontId="45"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6697E-6504-4093-A2F1-A3B236B144AB}">
  <sheetPr>
    <tabColor rgb="FFCCCCCE"/>
  </sheetPr>
  <dimension ref="A1:K46"/>
  <sheetViews>
    <sheetView zoomScale="80" zoomScaleNormal="80" workbookViewId="0"/>
  </sheetViews>
  <sheetFormatPr defaultRowHeight="12.75"/>
  <cols>
    <col min="3" max="3" width="13.42578125" bestFit="1" customWidth="1"/>
    <col min="4" max="4" width="14.7109375" bestFit="1" customWidth="1"/>
    <col min="5" max="5" width="75.7109375" customWidth="1"/>
    <col min="6" max="6" width="7.42578125" customWidth="1"/>
    <col min="7" max="8" width="23.7109375" customWidth="1"/>
    <col min="10" max="10" width="21.7109375" customWidth="1"/>
    <col min="11" max="11" width="52.5703125" customWidth="1"/>
  </cols>
  <sheetData>
    <row r="1" spans="1:11" s="2" customFormat="1" ht="30.75">
      <c r="A1" s="1" t="e">
        <f ca="1" xml:space="preserve"> RIGHT(CELL("filename", $A$1), LEN(CELL("filename", $A$1)) - SEARCH("]", CELL("filename", $A$1)))</f>
        <v>#VALUE!</v>
      </c>
      <c r="B1" s="1"/>
      <c r="C1" s="1"/>
      <c r="D1" s="1"/>
      <c r="E1" s="1"/>
      <c r="F1" s="1"/>
      <c r="G1" s="1"/>
      <c r="H1" s="1"/>
      <c r="I1" s="1"/>
      <c r="J1" s="1"/>
      <c r="K1" s="1"/>
    </row>
    <row r="2" spans="1:11" ht="17.25">
      <c r="A2" s="11"/>
      <c r="B2" s="12"/>
      <c r="C2" s="13"/>
      <c r="D2" s="13"/>
      <c r="E2" s="13"/>
      <c r="F2" s="13"/>
    </row>
    <row r="3" spans="1:11" ht="13.15">
      <c r="A3" s="5"/>
      <c r="B3" s="5" t="s">
        <v>686</v>
      </c>
      <c r="C3" s="5"/>
      <c r="D3" s="5"/>
      <c r="E3" s="5"/>
      <c r="F3" s="5"/>
      <c r="G3" s="5" t="s">
        <v>25</v>
      </c>
      <c r="J3" s="5" t="s">
        <v>687</v>
      </c>
    </row>
    <row r="4" spans="1:11" ht="25.5">
      <c r="A4" s="4"/>
      <c r="B4" s="10"/>
      <c r="C4" s="10" t="s">
        <v>34</v>
      </c>
      <c r="D4" s="10" t="s">
        <v>37</v>
      </c>
      <c r="E4" s="10" t="s">
        <v>38</v>
      </c>
      <c r="G4" s="15" t="s">
        <v>341</v>
      </c>
      <c r="H4" s="15" t="s">
        <v>688</v>
      </c>
      <c r="J4" s="10" t="s">
        <v>689</v>
      </c>
      <c r="K4" s="10" t="s">
        <v>353</v>
      </c>
    </row>
    <row r="5" spans="1:11" ht="13.15">
      <c r="B5" s="3">
        <v>1</v>
      </c>
      <c r="C5" s="113" t="s">
        <v>60</v>
      </c>
      <c r="D5" s="113" t="s">
        <v>62</v>
      </c>
      <c r="E5" s="128" t="s">
        <v>63</v>
      </c>
      <c r="G5" s="25" cm="1">
        <f t="array" ref="G5">INDEX('Data Final'!$T$5:$T$96, MATCH('Phase 3 - Unit Cost Ranking'!C5&amp;'Phase 3 - Unit Cost Ranking'!D5,'Data Final'!$C$5:$C$96&amp;'Data Final'!$D$5:$D$96,0),0)</f>
        <v>50878.309078260871</v>
      </c>
      <c r="H5" s="25" cm="1">
        <f t="array" ref="H5">IFERROR(INDEX('Unit Costs'!$O$5:$O$95, MATCH('Phase 3 - Unit Cost Ranking'!C5&amp;'Phase 3 - Unit Cost Ranking'!D5,'Unit Costs'!$C$5:$C$95&amp;'Unit Costs'!$D$5:$D$95,0),0),"-")</f>
        <v>2543.9154539130436</v>
      </c>
      <c r="J5" s="3" t="s">
        <v>383</v>
      </c>
      <c r="K5" s="3" t="s">
        <v>690</v>
      </c>
    </row>
    <row r="6" spans="1:11" ht="13.15">
      <c r="B6" s="3">
        <v>2</v>
      </c>
      <c r="C6" s="103" t="s">
        <v>60</v>
      </c>
      <c r="D6" s="103" t="s">
        <v>94</v>
      </c>
      <c r="E6" s="128" t="s">
        <v>95</v>
      </c>
      <c r="G6" s="25" cm="1">
        <f t="array" ref="G6">INDEX('Data Final'!$T$5:$T$96, MATCH('Phase 3 - Unit Cost Ranking'!C6&amp;'Phase 3 - Unit Cost Ranking'!D6,'Data Final'!$C$5:$C$96&amp;'Data Final'!$D$5:$D$96,0),0)</f>
        <v>8939.4997701149423</v>
      </c>
      <c r="H6" s="25" cm="1">
        <f t="array" ref="H6">IFERROR(INDEX('Unit Costs'!$O$5:$O$95, MATCH('Phase 3 - Unit Cost Ranking'!C6&amp;'Phase 3 - Unit Cost Ranking'!D6,'Unit Costs'!$C$5:$C$95&amp;'Unit Costs'!$D$5:$D$95,0),0),"-")</f>
        <v>446.97498850574709</v>
      </c>
      <c r="J6" s="3" t="s">
        <v>383</v>
      </c>
      <c r="K6" s="3" t="s">
        <v>690</v>
      </c>
    </row>
    <row r="7" spans="1:11" ht="13.15">
      <c r="B7" s="3">
        <v>3</v>
      </c>
      <c r="C7" s="103" t="s">
        <v>60</v>
      </c>
      <c r="D7" s="103" t="s">
        <v>96</v>
      </c>
      <c r="E7" s="128" t="s">
        <v>97</v>
      </c>
      <c r="G7" s="25" cm="1">
        <f t="array" ref="G7">INDEX('Data Final'!$T$5:$T$96, MATCH('Phase 3 - Unit Cost Ranking'!C7&amp;'Phase 3 - Unit Cost Ranking'!D7,'Data Final'!$C$5:$C$96&amp;'Data Final'!$D$5:$D$96,0),0)</f>
        <v>2536.4312586206902</v>
      </c>
      <c r="H7" s="25" cm="1">
        <f t="array" ref="H7">IFERROR(INDEX('Unit Costs'!$O$5:$O$95, MATCH('Phase 3 - Unit Cost Ranking'!C7&amp;'Phase 3 - Unit Cost Ranking'!D7,'Unit Costs'!$C$5:$C$95&amp;'Unit Costs'!$D$5:$D$95,0),0),"-")</f>
        <v>126.82156293103451</v>
      </c>
      <c r="J7" s="3" t="s">
        <v>383</v>
      </c>
      <c r="K7" s="3" t="s">
        <v>690</v>
      </c>
    </row>
    <row r="8" spans="1:11" ht="13.15">
      <c r="B8" s="3">
        <v>4</v>
      </c>
      <c r="C8" s="103" t="s">
        <v>60</v>
      </c>
      <c r="D8" s="103" t="s">
        <v>99</v>
      </c>
      <c r="E8" s="128" t="s">
        <v>100</v>
      </c>
      <c r="G8" s="25" cm="1">
        <f t="array" ref="G8">INDEX('Data Final'!$T$5:$T$96, MATCH('Phase 3 - Unit Cost Ranking'!C8&amp;'Phase 3 - Unit Cost Ranking'!D8,'Data Final'!$C$5:$C$96&amp;'Data Final'!$D$5:$D$96,0),0)</f>
        <v>5860.9263003663</v>
      </c>
      <c r="H8" s="25" cm="1">
        <f t="array" ref="H8">IFERROR(INDEX('Unit Costs'!$O$5:$O$95, MATCH('Phase 3 - Unit Cost Ranking'!C8&amp;'Phase 3 - Unit Cost Ranking'!D8,'Unit Costs'!$C$5:$C$95&amp;'Unit Costs'!$D$5:$D$95,0),0),"-")</f>
        <v>293.046315018315</v>
      </c>
      <c r="J8" s="3" t="s">
        <v>383</v>
      </c>
      <c r="K8" s="3" t="s">
        <v>690</v>
      </c>
    </row>
    <row r="9" spans="1:11" ht="13.15">
      <c r="B9" s="3">
        <v>5</v>
      </c>
      <c r="C9" s="103" t="s">
        <v>60</v>
      </c>
      <c r="D9" s="103" t="s">
        <v>103</v>
      </c>
      <c r="E9" s="156" t="s">
        <v>104</v>
      </c>
      <c r="G9" s="25" cm="1">
        <f t="array" ref="G9">INDEX('Data Final'!$T$5:$T$96, MATCH('Phase 3 - Unit Cost Ranking'!C9&amp;'Phase 3 - Unit Cost Ranking'!D9,'Data Final'!$C$5:$C$96&amp;'Data Final'!$D$5:$D$96,0),0)</f>
        <v>1921.5000389646907</v>
      </c>
      <c r="H9" s="25" cm="1">
        <f t="array" ref="H9">IFERROR(INDEX('Unit Costs'!$O$5:$O$95, MATCH('Phase 3 - Unit Cost Ranking'!C9&amp;'Phase 3 - Unit Cost Ranking'!D9,'Unit Costs'!$C$5:$C$95&amp;'Unit Costs'!$D$5:$D$95,0),0),"-")</f>
        <v>96.075001948234529</v>
      </c>
      <c r="J9" s="3" t="s">
        <v>383</v>
      </c>
      <c r="K9" s="3" t="s">
        <v>690</v>
      </c>
    </row>
    <row r="10" spans="1:11" ht="13.15">
      <c r="B10" s="3">
        <v>6</v>
      </c>
      <c r="C10" s="103" t="s">
        <v>60</v>
      </c>
      <c r="D10" s="103" t="s">
        <v>106</v>
      </c>
      <c r="E10" s="156" t="s">
        <v>107</v>
      </c>
      <c r="G10" s="25" cm="1">
        <f t="array" ref="G10">INDEX('Data Final'!$T$5:$T$96, MATCH('Phase 3 - Unit Cost Ranking'!C10&amp;'Phase 3 - Unit Cost Ranking'!D10,'Data Final'!$C$5:$C$96&amp;'Data Final'!$D$5:$D$96,0),0)</f>
        <v>4589.5096903096901</v>
      </c>
      <c r="H10" s="25" cm="1">
        <f t="array" ref="H10">IFERROR(INDEX('Unit Costs'!$O$5:$O$95, MATCH('Phase 3 - Unit Cost Ranking'!C10&amp;'Phase 3 - Unit Cost Ranking'!D10,'Unit Costs'!$C$5:$C$95&amp;'Unit Costs'!$D$5:$D$95,0),0),"-")</f>
        <v>229.47548451548451</v>
      </c>
      <c r="J10" s="3" t="s">
        <v>383</v>
      </c>
      <c r="K10" s="3" t="s">
        <v>690</v>
      </c>
    </row>
    <row r="11" spans="1:11" ht="13.15">
      <c r="B11" s="3">
        <v>7</v>
      </c>
      <c r="C11" s="103" t="s">
        <v>60</v>
      </c>
      <c r="D11" s="103" t="s">
        <v>109</v>
      </c>
      <c r="E11" s="156" t="s">
        <v>110</v>
      </c>
      <c r="G11" s="25" cm="1">
        <f t="array" ref="G11">INDEX('Data Final'!$T$5:$T$96, MATCH('Phase 3 - Unit Cost Ranking'!C11&amp;'Phase 3 - Unit Cost Ranking'!D11,'Data Final'!$C$5:$C$96&amp;'Data Final'!$D$5:$D$96,0),0)</f>
        <v>8219.6130221703606</v>
      </c>
      <c r="H11" s="25" cm="1">
        <f t="array" ref="H11">IFERROR(INDEX('Unit Costs'!$O$5:$O$95, MATCH('Phase 3 - Unit Cost Ranking'!C11&amp;'Phase 3 - Unit Cost Ranking'!D11,'Unit Costs'!$C$5:$C$95&amp;'Unit Costs'!$D$5:$D$95,0),0),"-")</f>
        <v>410.98065110851803</v>
      </c>
      <c r="J11" s="3" t="s">
        <v>383</v>
      </c>
      <c r="K11" s="3" t="s">
        <v>690</v>
      </c>
    </row>
    <row r="12" spans="1:11" ht="13.15">
      <c r="B12" s="3">
        <v>8</v>
      </c>
      <c r="C12" s="103" t="s">
        <v>60</v>
      </c>
      <c r="D12" s="103" t="s">
        <v>111</v>
      </c>
      <c r="E12" s="156" t="s">
        <v>112</v>
      </c>
      <c r="G12" s="25" cm="1">
        <f t="array" ref="G12">INDEX('Data Final'!$T$5:$T$96, MATCH('Phase 3 - Unit Cost Ranking'!C12&amp;'Phase 3 - Unit Cost Ranking'!D12,'Data Final'!$C$5:$C$96&amp;'Data Final'!$D$5:$D$96,0),0)</f>
        <v>2374.262712133228</v>
      </c>
      <c r="H12" s="25" cm="1">
        <f t="array" ref="H12">IFERROR(INDEX('Unit Costs'!$O$5:$O$95, MATCH('Phase 3 - Unit Cost Ranking'!C12&amp;'Phase 3 - Unit Cost Ranking'!D12,'Unit Costs'!$C$5:$C$95&amp;'Unit Costs'!$D$5:$D$95,0),0),"-")</f>
        <v>118.7131356066614</v>
      </c>
      <c r="J12" s="3" t="s">
        <v>383</v>
      </c>
      <c r="K12" s="3" t="s">
        <v>690</v>
      </c>
    </row>
    <row r="13" spans="1:11" ht="13.15">
      <c r="B13" s="3">
        <v>9</v>
      </c>
      <c r="C13" s="103" t="s">
        <v>60</v>
      </c>
      <c r="D13" s="103" t="s">
        <v>114</v>
      </c>
      <c r="E13" s="156" t="s">
        <v>115</v>
      </c>
      <c r="G13" s="25" cm="1">
        <f t="array" ref="G13">INDEX('Data Final'!$T$5:$T$96, MATCH('Phase 3 - Unit Cost Ranking'!C13&amp;'Phase 3 - Unit Cost Ranking'!D13,'Data Final'!$C$5:$C$96&amp;'Data Final'!$D$5:$D$96,0),0)</f>
        <v>4297.7103386004501</v>
      </c>
      <c r="H13" s="25" cm="1">
        <f t="array" ref="H13">IFERROR(INDEX('Unit Costs'!$O$5:$O$95, MATCH('Phase 3 - Unit Cost Ranking'!C13&amp;'Phase 3 - Unit Cost Ranking'!D13,'Unit Costs'!$C$5:$C$95&amp;'Unit Costs'!$D$5:$D$95,0),0),"-")</f>
        <v>214.8855169300225</v>
      </c>
      <c r="J13" s="3" t="s">
        <v>383</v>
      </c>
      <c r="K13" s="3" t="s">
        <v>690</v>
      </c>
    </row>
    <row r="14" spans="1:11" ht="13.15">
      <c r="B14" s="3">
        <v>10</v>
      </c>
      <c r="C14" s="103" t="s">
        <v>60</v>
      </c>
      <c r="D14" s="103" t="s">
        <v>117</v>
      </c>
      <c r="E14" s="156" t="s">
        <v>118</v>
      </c>
      <c r="G14" s="25" cm="1">
        <f t="array" ref="G14">INDEX('Data Final'!$T$5:$T$96, MATCH('Phase 3 - Unit Cost Ranking'!C14&amp;'Phase 3 - Unit Cost Ranking'!D14,'Data Final'!$C$5:$C$96&amp;'Data Final'!$D$5:$D$96,0),0)</f>
        <v>6162.7944827586207</v>
      </c>
      <c r="H14" s="25" cm="1">
        <f t="array" ref="H14">IFERROR(INDEX('Unit Costs'!$O$5:$O$95, MATCH('Phase 3 - Unit Cost Ranking'!C14&amp;'Phase 3 - Unit Cost Ranking'!D14,'Unit Costs'!$C$5:$C$95&amp;'Unit Costs'!$D$5:$D$95,0),0),"-")</f>
        <v>308.13972413793101</v>
      </c>
      <c r="J14" s="3" t="s">
        <v>383</v>
      </c>
      <c r="K14" s="3" t="s">
        <v>690</v>
      </c>
    </row>
    <row r="15" spans="1:11" ht="13.15">
      <c r="B15" s="3">
        <v>11</v>
      </c>
      <c r="C15" s="103" t="s">
        <v>60</v>
      </c>
      <c r="D15" s="103" t="s">
        <v>119</v>
      </c>
      <c r="E15" s="156" t="s">
        <v>120</v>
      </c>
      <c r="G15" s="25" cm="1">
        <f t="array" ref="G15">INDEX('Data Final'!$T$5:$T$96, MATCH('Phase 3 - Unit Cost Ranking'!C15&amp;'Phase 3 - Unit Cost Ranking'!D15,'Data Final'!$C$5:$C$96&amp;'Data Final'!$D$5:$D$96,0),0)</f>
        <v>2490.0775533419419</v>
      </c>
      <c r="H15" s="25" cm="1">
        <f t="array" ref="H15">IFERROR(INDEX('Unit Costs'!$O$5:$O$95, MATCH('Phase 3 - Unit Cost Ranking'!C15&amp;'Phase 3 - Unit Cost Ranking'!D15,'Unit Costs'!$C$5:$C$95&amp;'Unit Costs'!$D$5:$D$95,0),0),"-")</f>
        <v>124.5038776670971</v>
      </c>
      <c r="J15" s="3" t="s">
        <v>383</v>
      </c>
      <c r="K15" s="3" t="s">
        <v>690</v>
      </c>
    </row>
    <row r="16" spans="1:11" ht="13.15">
      <c r="B16" s="3">
        <v>12</v>
      </c>
      <c r="C16" s="103" t="s">
        <v>60</v>
      </c>
      <c r="D16" s="103" t="s">
        <v>122</v>
      </c>
      <c r="E16" s="128" t="s">
        <v>123</v>
      </c>
      <c r="G16" s="25" cm="1">
        <f t="array" ref="G16">INDEX('Data Final'!$T$5:$T$96, MATCH('Phase 3 - Unit Cost Ranking'!C16&amp;'Phase 3 - Unit Cost Ranking'!D16,'Data Final'!$C$5:$C$96&amp;'Data Final'!$D$5:$D$96,0),0)</f>
        <v>88926.797100313488</v>
      </c>
      <c r="H16" s="25" cm="1">
        <f t="array" ref="H16">IFERROR(INDEX('Unit Costs'!$O$5:$O$95, MATCH('Phase 3 - Unit Cost Ranking'!C16&amp;'Phase 3 - Unit Cost Ranking'!D16,'Unit Costs'!$C$5:$C$95&amp;'Unit Costs'!$D$5:$D$95,0),0),"-")</f>
        <v>4446.3398550156744</v>
      </c>
      <c r="J16" s="3" t="s">
        <v>383</v>
      </c>
      <c r="K16" s="3" t="s">
        <v>690</v>
      </c>
    </row>
    <row r="17" spans="2:11" ht="13.15">
      <c r="B17" s="3">
        <v>13</v>
      </c>
      <c r="C17" s="103" t="s">
        <v>60</v>
      </c>
      <c r="D17" s="103" t="s">
        <v>125</v>
      </c>
      <c r="E17" s="128" t="s">
        <v>126</v>
      </c>
      <c r="G17" s="25" cm="1">
        <f t="array" ref="G17">INDEX('Data Final'!$T$5:$T$96, MATCH('Phase 3 - Unit Cost Ranking'!C17&amp;'Phase 3 - Unit Cost Ranking'!D17,'Data Final'!$C$5:$C$96&amp;'Data Final'!$D$5:$D$96,0),0)</f>
        <v>173894.5494339623</v>
      </c>
      <c r="H17" s="25" cm="1">
        <f t="array" ref="H17">IFERROR(INDEX('Unit Costs'!$O$5:$O$95, MATCH('Phase 3 - Unit Cost Ranking'!C17&amp;'Phase 3 - Unit Cost Ranking'!D17,'Unit Costs'!$C$5:$C$95&amp;'Unit Costs'!$D$5:$D$95,0),0),"-")</f>
        <v>8694.7274716981156</v>
      </c>
      <c r="J17" s="3" t="s">
        <v>383</v>
      </c>
      <c r="K17" s="3" t="s">
        <v>690</v>
      </c>
    </row>
    <row r="18" spans="2:11" ht="13.15">
      <c r="B18" s="3">
        <v>14</v>
      </c>
      <c r="C18" s="103" t="s">
        <v>60</v>
      </c>
      <c r="D18" s="103" t="s">
        <v>128</v>
      </c>
      <c r="E18" s="156" t="s">
        <v>129</v>
      </c>
      <c r="G18" s="25" cm="1">
        <f t="array" ref="G18">INDEX('Data Final'!$T$5:$T$96, MATCH('Phase 3 - Unit Cost Ranking'!C18&amp;'Phase 3 - Unit Cost Ranking'!D18,'Data Final'!$C$5:$C$96&amp;'Data Final'!$D$5:$D$96,0),0)</f>
        <v>23805.731107738997</v>
      </c>
      <c r="H18" s="25" cm="1">
        <f t="array" ref="H18">IFERROR(INDEX('Unit Costs'!$O$5:$O$95, MATCH('Phase 3 - Unit Cost Ranking'!C18&amp;'Phase 3 - Unit Cost Ranking'!D18,'Unit Costs'!$C$5:$C$95&amp;'Unit Costs'!$D$5:$D$95,0),0),"-")</f>
        <v>1190.2865553869499</v>
      </c>
      <c r="J18" s="3" t="s">
        <v>383</v>
      </c>
      <c r="K18" s="3" t="s">
        <v>690</v>
      </c>
    </row>
    <row r="19" spans="2:11" ht="13.15">
      <c r="B19" s="3">
        <v>15</v>
      </c>
      <c r="C19" s="103" t="s">
        <v>60</v>
      </c>
      <c r="D19" s="103" t="s">
        <v>130</v>
      </c>
      <c r="E19" s="128" t="s">
        <v>131</v>
      </c>
      <c r="G19" s="25" cm="1">
        <f t="array" ref="G19">INDEX('Data Final'!$T$5:$T$96, MATCH('Phase 3 - Unit Cost Ranking'!C19&amp;'Phase 3 - Unit Cost Ranking'!D19,'Data Final'!$C$5:$C$96&amp;'Data Final'!$D$5:$D$96,0),0)</f>
        <v>163001.10756972112</v>
      </c>
      <c r="H19" s="25" cm="1">
        <f t="array" ref="H19">IFERROR(INDEX('Unit Costs'!$O$5:$O$95, MATCH('Phase 3 - Unit Cost Ranking'!C19&amp;'Phase 3 - Unit Cost Ranking'!D19,'Unit Costs'!$C$5:$C$95&amp;'Unit Costs'!$D$5:$D$95,0),0),"-")</f>
        <v>8150.0553784860558</v>
      </c>
      <c r="J19" s="3" t="s">
        <v>383</v>
      </c>
      <c r="K19" s="3" t="s">
        <v>690</v>
      </c>
    </row>
    <row r="20" spans="2:11" ht="13.15">
      <c r="B20" s="3">
        <v>16</v>
      </c>
      <c r="C20" s="103" t="s">
        <v>60</v>
      </c>
      <c r="D20" s="103" t="s">
        <v>133</v>
      </c>
      <c r="E20" s="128" t="s">
        <v>134</v>
      </c>
      <c r="G20" s="25" cm="1">
        <f t="array" ref="G20">INDEX('Data Final'!$T$5:$T$96, MATCH('Phase 3 - Unit Cost Ranking'!C20&amp;'Phase 3 - Unit Cost Ranking'!D20,'Data Final'!$C$5:$C$96&amp;'Data Final'!$D$5:$D$96,0),0)</f>
        <v>46023.40625313588</v>
      </c>
      <c r="H20" s="25" cm="1">
        <f t="array" ref="H20">IFERROR(INDEX('Unit Costs'!$O$5:$O$95, MATCH('Phase 3 - Unit Cost Ranking'!C20&amp;'Phase 3 - Unit Cost Ranking'!D20,'Unit Costs'!$C$5:$C$95&amp;'Unit Costs'!$D$5:$D$95,0),0),"-")</f>
        <v>2301.1703126567941</v>
      </c>
      <c r="J20" s="3" t="s">
        <v>383</v>
      </c>
      <c r="K20" s="3" t="s">
        <v>690</v>
      </c>
    </row>
    <row r="21" spans="2:11" ht="13.15">
      <c r="B21" s="3">
        <v>17</v>
      </c>
      <c r="C21" s="103" t="s">
        <v>60</v>
      </c>
      <c r="D21" s="103" t="s">
        <v>150</v>
      </c>
      <c r="E21" s="156" t="s">
        <v>151</v>
      </c>
      <c r="G21" s="25" cm="1">
        <f t="array" ref="G21">INDEX('Data Final'!$T$5:$T$96, MATCH('Phase 3 - Unit Cost Ranking'!C21&amp;'Phase 3 - Unit Cost Ranking'!D21,'Data Final'!$C$5:$C$96&amp;'Data Final'!$D$5:$D$96,0),0)</f>
        <v>8854.2677740863783</v>
      </c>
      <c r="H21" s="25" cm="1">
        <f t="array" ref="H21">IFERROR(INDEX('Unit Costs'!$O$5:$O$95, MATCH('Phase 3 - Unit Cost Ranking'!C21&amp;'Phase 3 - Unit Cost Ranking'!D21,'Unit Costs'!$C$5:$C$95&amp;'Unit Costs'!$D$5:$D$95,0),0),"-")</f>
        <v>442.7133887043189</v>
      </c>
      <c r="J21" s="3" t="s">
        <v>383</v>
      </c>
      <c r="K21" s="3" t="s">
        <v>690</v>
      </c>
    </row>
    <row r="22" spans="2:11" ht="13.15">
      <c r="B22" s="3">
        <v>18</v>
      </c>
      <c r="C22" s="103" t="s">
        <v>60</v>
      </c>
      <c r="D22" s="103" t="s">
        <v>172</v>
      </c>
      <c r="E22" s="128" t="s">
        <v>171</v>
      </c>
      <c r="G22" s="25" cm="1">
        <f t="array" ref="G22">INDEX('Data Final'!$T$5:$T$96, MATCH('Phase 3 - Unit Cost Ranking'!C22&amp;'Phase 3 - Unit Cost Ranking'!D22,'Data Final'!$C$5:$C$96&amp;'Data Final'!$D$5:$D$96,0),0)</f>
        <v>41700.66746176219</v>
      </c>
      <c r="H22" s="25" cm="1">
        <f t="array" ref="H22">IFERROR(INDEX('Unit Costs'!$O$5:$O$95, MATCH('Phase 3 - Unit Cost Ranking'!C22&amp;'Phase 3 - Unit Cost Ranking'!D22,'Unit Costs'!$C$5:$C$95&amp;'Unit Costs'!$D$5:$D$95,0),0),"-")</f>
        <v>2085.0333730881093</v>
      </c>
      <c r="J22" s="3" t="s">
        <v>383</v>
      </c>
      <c r="K22" s="3" t="s">
        <v>690</v>
      </c>
    </row>
    <row r="23" spans="2:11" ht="13.15">
      <c r="B23" s="3">
        <v>19</v>
      </c>
      <c r="C23" s="103" t="s">
        <v>173</v>
      </c>
      <c r="D23" s="103" t="s">
        <v>62</v>
      </c>
      <c r="E23" s="128" t="s">
        <v>175</v>
      </c>
      <c r="G23" s="25" cm="1">
        <f t="array" ref="G23">INDEX('Data Final'!$T$5:$T$96, MATCH('Phase 3 - Unit Cost Ranking'!C23&amp;'Phase 3 - Unit Cost Ranking'!D23,'Data Final'!$C$5:$C$96&amp;'Data Final'!$D$5:$D$96,0),0)</f>
        <v>2099.0621613862972</v>
      </c>
      <c r="H23" s="25" cm="1">
        <f t="array" ref="H23">IFERROR(INDEX('Unit Costs'!$O$5:$O$95, MATCH('Phase 3 - Unit Cost Ranking'!C23&amp;'Phase 3 - Unit Cost Ranking'!D23,'Unit Costs'!$C$5:$C$95&amp;'Unit Costs'!$D$5:$D$95,0),0),"-")</f>
        <v>104.95310806931487</v>
      </c>
      <c r="J23" s="3" t="s">
        <v>383</v>
      </c>
      <c r="K23" s="3" t="s">
        <v>690</v>
      </c>
    </row>
    <row r="24" spans="2:11" ht="13.15">
      <c r="B24" s="3">
        <v>20</v>
      </c>
      <c r="C24" s="103" t="s">
        <v>180</v>
      </c>
      <c r="D24" s="103" t="s">
        <v>182</v>
      </c>
      <c r="E24" s="128" t="s">
        <v>183</v>
      </c>
      <c r="G24" s="25" cm="1">
        <f t="array" ref="G24">INDEX('Data Final'!$T$5:$T$96, MATCH('Phase 3 - Unit Cost Ranking'!C24&amp;'Phase 3 - Unit Cost Ranking'!D24,'Data Final'!$C$5:$C$96&amp;'Data Final'!$D$5:$D$96,0),0)</f>
        <v>6202.4418604651164</v>
      </c>
      <c r="H24" s="25" cm="1">
        <f t="array" ref="H24">IFERROR(INDEX('Unit Costs'!$O$5:$O$95, MATCH('Phase 3 - Unit Cost Ranking'!C24&amp;'Phase 3 - Unit Cost Ranking'!D24,'Unit Costs'!$C$5:$C$95&amp;'Unit Costs'!$D$5:$D$95,0),0),"-")</f>
        <v>310.12209302325584</v>
      </c>
      <c r="J24" s="3" t="s">
        <v>383</v>
      </c>
      <c r="K24" s="3" t="s">
        <v>690</v>
      </c>
    </row>
    <row r="25" spans="2:11" ht="13.15">
      <c r="B25" s="3">
        <v>21</v>
      </c>
      <c r="C25" s="103" t="s">
        <v>180</v>
      </c>
      <c r="D25" s="103" t="s">
        <v>185</v>
      </c>
      <c r="E25" s="128" t="s">
        <v>186</v>
      </c>
      <c r="G25" s="25" cm="1">
        <f t="array" ref="G25">INDEX('Data Final'!$T$5:$T$96, MATCH('Phase 3 - Unit Cost Ranking'!C25&amp;'Phase 3 - Unit Cost Ranking'!D25,'Data Final'!$C$5:$C$96&amp;'Data Final'!$D$5:$D$96,0),0)</f>
        <v>1251.2946343241456</v>
      </c>
      <c r="H25" s="25" cm="1">
        <f t="array" ref="H25">IFERROR(INDEX('Unit Costs'!$O$5:$O$95, MATCH('Phase 3 - Unit Cost Ranking'!C25&amp;'Phase 3 - Unit Cost Ranking'!D25,'Unit Costs'!$C$5:$C$95&amp;'Unit Costs'!$D$5:$D$95,0),0),"-")</f>
        <v>62.564731716207277</v>
      </c>
      <c r="J25" s="3" t="s">
        <v>383</v>
      </c>
      <c r="K25" s="3" t="s">
        <v>690</v>
      </c>
    </row>
    <row r="26" spans="2:11" ht="13.15">
      <c r="B26" s="3">
        <v>22</v>
      </c>
      <c r="C26" s="103" t="s">
        <v>180</v>
      </c>
      <c r="D26" s="103" t="s">
        <v>188</v>
      </c>
      <c r="E26" s="128" t="s">
        <v>189</v>
      </c>
      <c r="G26" s="25" cm="1">
        <f t="array" ref="G26">INDEX('Data Final'!$T$5:$T$96, MATCH('Phase 3 - Unit Cost Ranking'!C26&amp;'Phase 3 - Unit Cost Ranking'!D26,'Data Final'!$C$5:$C$96&amp;'Data Final'!$D$5:$D$96,0),0)</f>
        <v>2083.9138051408181</v>
      </c>
      <c r="H26" s="25" cm="1">
        <f t="array" ref="H26">IFERROR(INDEX('Unit Costs'!$O$5:$O$95, MATCH('Phase 3 - Unit Cost Ranking'!C26&amp;'Phase 3 - Unit Cost Ranking'!D26,'Unit Costs'!$C$5:$C$95&amp;'Unit Costs'!$D$5:$D$95,0),0),"-")</f>
        <v>104.19569025704091</v>
      </c>
      <c r="J26" s="3" t="s">
        <v>383</v>
      </c>
      <c r="K26" s="3" t="s">
        <v>690</v>
      </c>
    </row>
    <row r="27" spans="2:11" ht="13.15">
      <c r="B27" s="3">
        <v>23</v>
      </c>
      <c r="C27" s="103" t="s">
        <v>180</v>
      </c>
      <c r="D27" s="103" t="s">
        <v>191</v>
      </c>
      <c r="E27" s="156" t="s">
        <v>192</v>
      </c>
      <c r="G27" s="25" cm="1">
        <f t="array" ref="G27">INDEX('Data Final'!$T$5:$T$96, MATCH('Phase 3 - Unit Cost Ranking'!C27&amp;'Phase 3 - Unit Cost Ranking'!D27,'Data Final'!$C$5:$C$96&amp;'Data Final'!$D$5:$D$96,0),0)</f>
        <v>2620.5399838151989</v>
      </c>
      <c r="H27" s="25" cm="1">
        <f t="array" ref="H27">IFERROR(INDEX('Unit Costs'!$O$5:$O$95, MATCH('Phase 3 - Unit Cost Ranking'!C27&amp;'Phase 3 - Unit Cost Ranking'!D27,'Unit Costs'!$C$5:$C$95&amp;'Unit Costs'!$D$5:$D$95,0),0),"-")</f>
        <v>131.02699919075994</v>
      </c>
      <c r="J27" s="3" t="s">
        <v>383</v>
      </c>
      <c r="K27" s="3" t="s">
        <v>690</v>
      </c>
    </row>
    <row r="28" spans="2:11" ht="13.15">
      <c r="B28" s="3">
        <v>24</v>
      </c>
      <c r="C28" s="103" t="s">
        <v>180</v>
      </c>
      <c r="D28" s="103" t="s">
        <v>205</v>
      </c>
      <c r="E28" s="156" t="s">
        <v>206</v>
      </c>
      <c r="G28" s="25" cm="1">
        <f t="array" ref="G28">INDEX('Data Final'!$T$5:$T$96, MATCH('Phase 3 - Unit Cost Ranking'!C28&amp;'Phase 3 - Unit Cost Ranking'!D28,'Data Final'!$C$5:$C$96&amp;'Data Final'!$D$5:$D$96,0),0)</f>
        <v>364.51219512195121</v>
      </c>
      <c r="H28" s="25" cm="1">
        <f t="array" ref="H28">IFERROR(INDEX('Unit Costs'!$O$5:$O$95, MATCH('Phase 3 - Unit Cost Ranking'!C28&amp;'Phase 3 - Unit Cost Ranking'!D28,'Unit Costs'!$C$5:$C$95&amp;'Unit Costs'!$D$5:$D$95,0),0),"-")</f>
        <v>18.225609756097562</v>
      </c>
      <c r="J28" s="3" t="s">
        <v>383</v>
      </c>
      <c r="K28" s="3" t="s">
        <v>690</v>
      </c>
    </row>
    <row r="29" spans="2:11" ht="13.15">
      <c r="B29" s="3">
        <v>25</v>
      </c>
      <c r="C29" s="103" t="s">
        <v>249</v>
      </c>
      <c r="D29" s="103" t="s">
        <v>257</v>
      </c>
      <c r="E29" s="156" t="s">
        <v>258</v>
      </c>
      <c r="G29" s="25" cm="1">
        <f t="array" ref="G29">INDEX('Data Final'!$T$5:$T$96, MATCH('Phase 3 - Unit Cost Ranking'!C29&amp;'Phase 3 - Unit Cost Ranking'!D29,'Data Final'!$C$5:$C$96&amp;'Data Final'!$D$5:$D$96,0),0)</f>
        <v>543.88480928225954</v>
      </c>
      <c r="H29" s="25" cm="1">
        <f t="array" ref="H29">IFERROR(INDEX('Unit Costs'!$O$5:$O$95, MATCH('Phase 3 - Unit Cost Ranking'!C29&amp;'Phase 3 - Unit Cost Ranking'!D29,'Unit Costs'!$C$5:$C$95&amp;'Unit Costs'!$D$5:$D$95,0),0),"-")</f>
        <v>27.194240464112976</v>
      </c>
      <c r="J29" s="3" t="s">
        <v>383</v>
      </c>
      <c r="K29" s="3" t="s">
        <v>690</v>
      </c>
    </row>
    <row r="30" spans="2:11" ht="13.15">
      <c r="B30" s="3">
        <v>26</v>
      </c>
      <c r="C30" s="103" t="s">
        <v>249</v>
      </c>
      <c r="D30" s="103" t="s">
        <v>260</v>
      </c>
      <c r="E30" s="156" t="s">
        <v>258</v>
      </c>
      <c r="G30" s="25" cm="1">
        <f t="array" ref="G30">INDEX('Data Final'!$T$5:$T$96, MATCH('Phase 3 - Unit Cost Ranking'!C30&amp;'Phase 3 - Unit Cost Ranking'!D30,'Data Final'!$C$5:$C$96&amp;'Data Final'!$D$5:$D$96,0),0)</f>
        <v>468.77072562412519</v>
      </c>
      <c r="H30" s="25" t="str" cm="1">
        <f t="array" ref="H30">IFERROR(INDEX('Unit Costs'!$O$5:$O$95, MATCH('Phase 3 - Unit Cost Ranking'!C30&amp;'Phase 3 - Unit Cost Ranking'!D30,'Unit Costs'!$C$5:$C$95&amp;'Unit Costs'!$D$5:$D$95,0),0),"-")</f>
        <v>-</v>
      </c>
      <c r="J30" s="3" t="s">
        <v>383</v>
      </c>
      <c r="K30" s="3" t="s">
        <v>690</v>
      </c>
    </row>
    <row r="31" spans="2:11" ht="13.15">
      <c r="B31" s="3">
        <v>27</v>
      </c>
      <c r="C31" s="103" t="s">
        <v>277</v>
      </c>
      <c r="D31" s="103" t="s">
        <v>228</v>
      </c>
      <c r="E31" s="156" t="s">
        <v>281</v>
      </c>
      <c r="G31" s="25" cm="1">
        <f t="array" ref="G31">INDEX('Data Final'!$T$5:$T$96, MATCH('Phase 3 - Unit Cost Ranking'!C31&amp;'Phase 3 - Unit Cost Ranking'!D31,'Data Final'!$C$5:$C$96&amp;'Data Final'!$D$5:$D$96,0),0)</f>
        <v>1825.2093937479267</v>
      </c>
      <c r="H31" s="25" cm="1">
        <f t="array" ref="H31">IFERROR(INDEX('Unit Costs'!$O$5:$O$95, MATCH('Phase 3 - Unit Cost Ranking'!C31&amp;'Phase 3 - Unit Cost Ranking'!D31,'Unit Costs'!$C$5:$C$95&amp;'Unit Costs'!$D$5:$D$95,0),0),"-")</f>
        <v>91.260469687396338</v>
      </c>
      <c r="J31" s="3" t="s">
        <v>383</v>
      </c>
      <c r="K31" s="3" t="s">
        <v>690</v>
      </c>
    </row>
    <row r="32" spans="2:11" ht="13.15">
      <c r="B32" s="3">
        <v>28</v>
      </c>
      <c r="C32" s="103" t="s">
        <v>283</v>
      </c>
      <c r="D32" s="103" t="s">
        <v>228</v>
      </c>
      <c r="E32" s="156" t="s">
        <v>287</v>
      </c>
      <c r="G32" s="25" cm="1">
        <f t="array" ref="G32">INDEX('Data Final'!$T$5:$T$96, MATCH('Phase 3 - Unit Cost Ranking'!C32&amp;'Phase 3 - Unit Cost Ranking'!D32,'Data Final'!$C$5:$C$96&amp;'Data Final'!$D$5:$D$96,0),0)</f>
        <v>430.50293893098768</v>
      </c>
      <c r="H32" s="25" cm="1">
        <f t="array" ref="H32">IFERROR(INDEX('Unit Costs'!$O$5:$O$95, MATCH('Phase 3 - Unit Cost Ranking'!C32&amp;'Phase 3 - Unit Cost Ranking'!D32,'Unit Costs'!$C$5:$C$95&amp;'Unit Costs'!$D$5:$D$95,0),0),"-")</f>
        <v>21.525146946549384</v>
      </c>
      <c r="J32" s="3" t="s">
        <v>383</v>
      </c>
      <c r="K32" s="3" t="s">
        <v>690</v>
      </c>
    </row>
    <row r="33" spans="2:11" ht="13.15">
      <c r="B33" s="3">
        <v>29</v>
      </c>
      <c r="C33" s="103" t="s">
        <v>283</v>
      </c>
      <c r="D33" s="103" t="s">
        <v>230</v>
      </c>
      <c r="E33" s="156" t="s">
        <v>289</v>
      </c>
      <c r="G33" s="25" cm="1">
        <f t="array" ref="G33">INDEX('Data Final'!$T$5:$T$96, MATCH('Phase 3 - Unit Cost Ranking'!C33&amp;'Phase 3 - Unit Cost Ranking'!D33,'Data Final'!$C$5:$C$96&amp;'Data Final'!$D$5:$D$96,0),0)</f>
        <v>1534.6786722312431</v>
      </c>
      <c r="H33" s="25" cm="1">
        <f t="array" ref="H33">IFERROR(INDEX('Unit Costs'!$O$5:$O$95, MATCH('Phase 3 - Unit Cost Ranking'!C33&amp;'Phase 3 - Unit Cost Ranking'!D33,'Unit Costs'!$C$5:$C$95&amp;'Unit Costs'!$D$5:$D$95,0),0),"-")</f>
        <v>76.733933611562151</v>
      </c>
      <c r="J33" s="3" t="s">
        <v>383</v>
      </c>
      <c r="K33" s="3" t="s">
        <v>690</v>
      </c>
    </row>
    <row r="34" spans="2:11" ht="13.15">
      <c r="B34" s="3">
        <v>30</v>
      </c>
      <c r="C34" s="103" t="s">
        <v>297</v>
      </c>
      <c r="D34" s="103" t="s">
        <v>302</v>
      </c>
      <c r="E34" s="156" t="s">
        <v>303</v>
      </c>
      <c r="G34" s="25" cm="1">
        <f t="array" ref="G34">INDEX('Data Final'!$T$5:$T$96, MATCH('Phase 3 - Unit Cost Ranking'!C34&amp;'Phase 3 - Unit Cost Ranking'!D34,'Data Final'!$C$5:$C$96&amp;'Data Final'!$D$5:$D$96,0),0)</f>
        <v>239.97218825673116</v>
      </c>
      <c r="H34" s="25" cm="1">
        <f t="array" ref="H34">IFERROR(INDEX('Unit Costs'!$O$5:$O$95, MATCH('Phase 3 - Unit Cost Ranking'!C34&amp;'Phase 3 - Unit Cost Ranking'!D34,'Unit Costs'!$C$5:$C$95&amp;'Unit Costs'!$D$5:$D$95,0),0),"-")</f>
        <v>11.998609412836558</v>
      </c>
      <c r="J34" s="3" t="s">
        <v>383</v>
      </c>
      <c r="K34" s="3" t="s">
        <v>690</v>
      </c>
    </row>
    <row r="35" spans="2:11" ht="13.15">
      <c r="B35" s="3">
        <v>31</v>
      </c>
      <c r="C35" s="103" t="s">
        <v>297</v>
      </c>
      <c r="D35" s="103" t="s">
        <v>305</v>
      </c>
      <c r="E35" s="156" t="s">
        <v>306</v>
      </c>
      <c r="G35" s="25" cm="1">
        <f t="array" ref="G35">INDEX('Data Final'!$T$5:$T$96, MATCH('Phase 3 - Unit Cost Ranking'!C35&amp;'Phase 3 - Unit Cost Ranking'!D35,'Data Final'!$C$5:$C$96&amp;'Data Final'!$D$5:$D$96,0),0)</f>
        <v>812.16931216931221</v>
      </c>
      <c r="H35" s="25" cm="1">
        <f t="array" ref="H35">IFERROR(INDEX('Unit Costs'!$O$5:$O$95, MATCH('Phase 3 - Unit Cost Ranking'!C35&amp;'Phase 3 - Unit Cost Ranking'!D35,'Unit Costs'!$C$5:$C$95&amp;'Unit Costs'!$D$5:$D$95,0),0),"-")</f>
        <v>40.608465608465607</v>
      </c>
      <c r="J35" s="3" t="s">
        <v>383</v>
      </c>
      <c r="K35" s="3" t="s">
        <v>690</v>
      </c>
    </row>
    <row r="40" spans="2:11">
      <c r="B40" s="235" t="s">
        <v>691</v>
      </c>
      <c r="C40" s="234"/>
      <c r="D40" s="234"/>
      <c r="E40" s="234"/>
    </row>
    <row r="41" spans="2:11">
      <c r="B41" s="234"/>
      <c r="C41" s="234"/>
      <c r="D41" s="234"/>
      <c r="E41" s="234"/>
    </row>
    <row r="42" spans="2:11">
      <c r="B42" s="234"/>
      <c r="C42" s="234"/>
      <c r="D42" s="234"/>
      <c r="E42" s="234"/>
    </row>
    <row r="43" spans="2:11">
      <c r="B43" s="234"/>
      <c r="C43" s="234"/>
      <c r="D43" s="234"/>
      <c r="E43" s="234"/>
    </row>
    <row r="44" spans="2:11">
      <c r="B44" s="234"/>
      <c r="C44" s="234"/>
      <c r="D44" s="234"/>
      <c r="E44" s="234"/>
    </row>
    <row r="45" spans="2:11">
      <c r="B45" s="234"/>
      <c r="C45" s="234"/>
      <c r="D45" s="234"/>
      <c r="E45" s="234"/>
    </row>
    <row r="46" spans="2:11">
      <c r="B46" s="234"/>
      <c r="C46" s="234"/>
      <c r="D46" s="234"/>
      <c r="E46" s="234"/>
    </row>
  </sheetData>
  <mergeCells count="1">
    <mergeCell ref="B40:E46"/>
  </mergeCells>
  <phoneticPr fontId="45" type="noConversion"/>
  <conditionalFormatting sqref="G5:G35">
    <cfRule type="colorScale" priority="5">
      <colorScale>
        <cfvo type="min"/>
        <cfvo type="percentile" val="50"/>
        <cfvo type="max"/>
        <color rgb="FF63BE7B"/>
        <color rgb="FFFFEB84"/>
        <color rgb="FFF8696B"/>
      </colorScale>
    </cfRule>
  </conditionalFormatting>
  <conditionalFormatting sqref="H5:H35">
    <cfRule type="colorScale" priority="7">
      <colorScale>
        <cfvo type="min"/>
        <cfvo type="percentile" val="50"/>
        <cfvo type="max"/>
        <color rgb="FF63BE7B"/>
        <color rgb="FFFFEB84"/>
        <color rgb="FFF8696B"/>
      </colorScale>
    </cfRule>
  </conditionalFormatting>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FD37E-08C0-4388-A9A2-AF41D69D50F8}">
  <sheetPr codeName="Sheet22">
    <tabColor rgb="FF98C561"/>
  </sheetPr>
  <dimension ref="A1:Z70"/>
  <sheetViews>
    <sheetView zoomScale="80" zoomScaleNormal="80" workbookViewId="0"/>
  </sheetViews>
  <sheetFormatPr defaultRowHeight="12.75"/>
  <cols>
    <col min="2" max="2" width="29.85546875" bestFit="1" customWidth="1"/>
    <col min="3" max="3" width="16.28515625" bestFit="1" customWidth="1"/>
    <col min="4" max="4" width="5.28515625" bestFit="1" customWidth="1"/>
    <col min="5" max="5" width="13.140625" bestFit="1" customWidth="1"/>
    <col min="6" max="6" width="9.85546875" bestFit="1" customWidth="1"/>
    <col min="7" max="7" width="6.28515625" bestFit="1" customWidth="1"/>
    <col min="8" max="8" width="13.28515625" bestFit="1" customWidth="1"/>
    <col min="9" max="9" width="11.140625" bestFit="1" customWidth="1"/>
    <col min="10" max="10" width="10.85546875" bestFit="1" customWidth="1"/>
    <col min="11" max="11" width="9.85546875" customWidth="1"/>
    <col min="12" max="12" width="12.42578125" customWidth="1"/>
    <col min="13" max="13" width="13.85546875" customWidth="1"/>
    <col min="14" max="14" width="11.5703125" customWidth="1"/>
    <col min="15" max="15" width="13.5703125" customWidth="1"/>
    <col min="16" max="16" width="15.7109375" customWidth="1"/>
    <col min="17" max="17" width="19.42578125" customWidth="1"/>
    <col min="18" max="18" width="21.7109375" bestFit="1" customWidth="1"/>
    <col min="19" max="20" width="13.5703125" customWidth="1"/>
    <col min="21" max="21" width="18.140625" customWidth="1"/>
    <col min="22" max="22" width="13.5703125" customWidth="1"/>
    <col min="24" max="24" width="19.28515625" customWidth="1"/>
    <col min="26" max="26" width="22" customWidth="1"/>
  </cols>
  <sheetData>
    <row r="1" spans="1:24" s="2" customFormat="1" ht="30.75">
      <c r="A1" s="1" t="s">
        <v>692</v>
      </c>
      <c r="B1" s="1"/>
      <c r="C1" s="1"/>
      <c r="D1" s="1"/>
      <c r="E1" s="1"/>
      <c r="F1" s="1"/>
      <c r="G1" s="1"/>
      <c r="H1" s="1"/>
      <c r="I1" s="1"/>
      <c r="J1" s="1"/>
      <c r="K1" s="1"/>
      <c r="L1" s="1"/>
      <c r="M1" s="1"/>
      <c r="N1" s="1"/>
      <c r="O1" s="1"/>
      <c r="P1" s="1"/>
      <c r="Q1" s="1"/>
      <c r="R1" s="1"/>
      <c r="S1" s="1"/>
      <c r="T1" s="1"/>
      <c r="U1" s="1"/>
      <c r="V1" s="1"/>
      <c r="W1" s="1"/>
      <c r="X1" s="1"/>
    </row>
    <row r="3" spans="1:24" ht="18">
      <c r="A3" s="23" t="s">
        <v>693</v>
      </c>
      <c r="B3" s="23"/>
      <c r="C3" s="23"/>
      <c r="D3" s="23"/>
      <c r="E3" s="23"/>
      <c r="F3" s="23"/>
      <c r="G3" s="23"/>
      <c r="H3" s="23"/>
      <c r="I3" s="23"/>
      <c r="J3" s="23"/>
      <c r="K3" s="23"/>
      <c r="L3" s="23"/>
      <c r="M3" s="23"/>
      <c r="N3" s="23"/>
      <c r="O3" s="23"/>
      <c r="P3" s="23"/>
      <c r="Q3" s="23"/>
      <c r="R3" s="23"/>
      <c r="S3" s="23"/>
      <c r="T3" s="23"/>
      <c r="U3" s="23"/>
      <c r="V3" s="23"/>
      <c r="W3" s="23"/>
      <c r="X3" s="23"/>
    </row>
    <row r="5" spans="1:24" ht="13.15">
      <c r="B5" s="5" t="s">
        <v>694</v>
      </c>
      <c r="H5" s="5" t="s">
        <v>673</v>
      </c>
      <c r="O5" s="5" t="s">
        <v>695</v>
      </c>
    </row>
    <row r="6" spans="1:24" ht="38.25">
      <c r="B6" s="8"/>
      <c r="C6" s="10" t="s">
        <v>34</v>
      </c>
      <c r="D6" s="10" t="s">
        <v>37</v>
      </c>
      <c r="E6" s="10" t="s">
        <v>38</v>
      </c>
      <c r="F6" s="10" t="s">
        <v>40</v>
      </c>
      <c r="H6" s="10" t="s">
        <v>54</v>
      </c>
      <c r="I6" s="10" t="s">
        <v>55</v>
      </c>
      <c r="J6" s="10" t="s">
        <v>56</v>
      </c>
      <c r="K6" s="10" t="s">
        <v>57</v>
      </c>
      <c r="L6" s="24" t="s">
        <v>58</v>
      </c>
      <c r="M6" s="29" t="s">
        <v>696</v>
      </c>
      <c r="O6" s="10" t="s">
        <v>54</v>
      </c>
      <c r="P6" s="10" t="s">
        <v>55</v>
      </c>
      <c r="Q6" s="10" t="s">
        <v>56</v>
      </c>
      <c r="R6" s="10" t="s">
        <v>57</v>
      </c>
      <c r="S6" s="24" t="s">
        <v>58</v>
      </c>
      <c r="T6" s="29" t="s">
        <v>697</v>
      </c>
    </row>
    <row r="7" spans="1:24">
      <c r="B7" s="3">
        <v>1</v>
      </c>
      <c r="C7" s="6" t="s">
        <v>60</v>
      </c>
      <c r="D7" s="6" t="s">
        <v>62</v>
      </c>
      <c r="E7" s="6" t="s">
        <v>63</v>
      </c>
      <c r="F7" s="26" t="str" cm="1">
        <f t="array" ref="F7">INDEX('Data Final'!$F$5:$F$96, MATCH(C7&amp;D7,'Data Final'!$C$5:$C$96&amp;'Data Final'!$D$5:$D$96,0),0)</f>
        <v>Selected</v>
      </c>
      <c r="H7" s="26" cm="1">
        <f t="array" ref="H7">INDEX('Data Final'!G$5:G$95, MATCH($C7&amp;$D7,'Data Final'!$C$5:$C$96&amp;'Data Final'!$D$5:$D$96,0),0)</f>
        <v>0</v>
      </c>
      <c r="I7" s="26" cm="1">
        <f t="array" ref="I7">INDEX('Data Final'!H$5:H$95, MATCH($C7&amp;$D7,'Data Final'!$C$5:$C$96&amp;'Data Final'!$D$5:$D$96,0),0)</f>
        <v>0.48864571000000001</v>
      </c>
      <c r="J7" s="26" cm="1">
        <f t="array" ref="J7">INDEX('Data Final'!I$5:I$95, MATCH($C7&amp;$D7,'Data Final'!$C$5:$C$96&amp;'Data Final'!$D$5:$D$96,0),0)</f>
        <v>3.4842513300000002</v>
      </c>
      <c r="K7" s="26" cm="1">
        <f t="array" ref="K7">INDEX('Data Final'!J$5:J$95, MATCH($C7&amp;$D7,'Data Final'!$C$5:$C$96&amp;'Data Final'!$D$5:$D$96,0),0)</f>
        <v>6.1259999799999996</v>
      </c>
      <c r="L7" s="26" cm="1">
        <f t="array" ref="L7">INDEX('Data Final'!K$5:K$95, MATCH($C7&amp;$D7,'Data Final'!$C$5:$C$96&amp;'Data Final'!$D$5:$D$96,0),0)</f>
        <v>4.5286168399999998</v>
      </c>
      <c r="M7" s="26" cm="1">
        <f t="array" ref="M7">INDEX('Data Final'!L$5:L$95, MATCH($C7&amp;$D7,'Data Final'!$C$5:$C$96&amp;'Data Final'!$D$5:$D$96,0),0)</f>
        <v>14.627513860000001</v>
      </c>
      <c r="O7" s="26" cm="1">
        <f t="array" ref="O7">INDEX('Data Final'!M$5:M$95, MATCH($C7&amp;$D7,'Data Final'!$C$5:$C$96&amp;'Data Final'!$D$5:$D$96,0),0)</f>
        <v>0</v>
      </c>
      <c r="P7" s="26" cm="1">
        <f t="array" ref="P7">INDEX('Data Final'!N$5:N$95, MATCH($C7&amp;$D7,'Data Final'!$C$5:$C$96&amp;'Data Final'!$D$5:$D$96,0),0)</f>
        <v>0</v>
      </c>
      <c r="Q7" s="26" cm="1">
        <f t="array" ref="Q7">INDEX('Data Final'!O$5:O$95, MATCH($C7&amp;$D7,'Data Final'!$C$5:$C$96&amp;'Data Final'!$D$5:$D$96,0),0)</f>
        <v>0</v>
      </c>
      <c r="R7" s="26" cm="1">
        <f t="array" ref="R7">INDEX('Data Final'!P$5:P$95, MATCH($C7&amp;$D7,'Data Final'!$C$5:$C$96&amp;'Data Final'!$D$5:$D$96,0),0)</f>
        <v>0</v>
      </c>
      <c r="S7" s="26" cm="1">
        <f t="array" ref="S7">INDEX('Data Final'!Q$5:Q$95, MATCH($C7&amp;$D7,'Data Final'!$C$5:$C$96&amp;'Data Final'!$D$5:$D$96,0),0)</f>
        <v>-287.5</v>
      </c>
      <c r="T7" s="26" cm="1">
        <f t="array" ref="T7">INDEX('Data Final'!R$5:R$95, MATCH($C7&amp;$D7,'Data Final'!$C$5:$C$96&amp;'Data Final'!$D$5:$D$96,0),0)</f>
        <v>-287.5</v>
      </c>
    </row>
    <row r="8" spans="1:24">
      <c r="B8" s="3">
        <v>2</v>
      </c>
      <c r="C8" s="6" t="s">
        <v>60</v>
      </c>
      <c r="D8" s="6" t="s">
        <v>94</v>
      </c>
      <c r="E8" s="6" t="s">
        <v>95</v>
      </c>
      <c r="F8" s="26" t="str" cm="1">
        <f t="array" ref="F8">INDEX('Data Final'!$F$5:$F$96, MATCH(C8&amp;D8,'Data Final'!$C$5:$C$96&amp;'Data Final'!$D$5:$D$96,0),0)</f>
        <v>Selected</v>
      </c>
      <c r="H8" s="26" cm="1">
        <f t="array" ref="H8">INDEX('Data Final'!G$5:G$95, MATCH($C8&amp;$D8,'Data Final'!$C$5:$C$96&amp;'Data Final'!$D$5:$D$96,0),0)</f>
        <v>0</v>
      </c>
      <c r="I8" s="26" cm="1">
        <f t="array" ref="I8">INDEX('Data Final'!H$5:H$95, MATCH($C8&amp;$D8,'Data Final'!$C$5:$C$96&amp;'Data Final'!$D$5:$D$96,0),0)</f>
        <v>0</v>
      </c>
      <c r="J8" s="26" cm="1">
        <f t="array" ref="J8">INDEX('Data Final'!I$5:I$95, MATCH($C8&amp;$D8,'Data Final'!$C$5:$C$96&amp;'Data Final'!$D$5:$D$96,0),0)</f>
        <v>0.30472495999999999</v>
      </c>
      <c r="K8" s="26" cm="1">
        <f t="array" ref="K8">INDEX('Data Final'!J$5:J$95, MATCH($C8&amp;$D8,'Data Final'!$C$5:$C$96&amp;'Data Final'!$D$5:$D$96,0),0)</f>
        <v>0.71522651999999998</v>
      </c>
      <c r="L8" s="26" cm="1">
        <f t="array" ref="L8">INDEX('Data Final'!K$5:K$95, MATCH($C8&amp;$D8,'Data Final'!$C$5:$C$96&amp;'Data Final'!$D$5:$D$96,0),0)</f>
        <v>0.53552147999999999</v>
      </c>
      <c r="M8" s="26" cm="1">
        <f t="array" ref="M8">INDEX('Data Final'!L$5:L$95, MATCH($C8&amp;$D8,'Data Final'!$C$5:$C$96&amp;'Data Final'!$D$5:$D$96,0),0)</f>
        <v>1.5554729599999999</v>
      </c>
      <c r="O8" s="26" cm="1">
        <f t="array" ref="O8">INDEX('Data Final'!M$5:M$95, MATCH($C8&amp;$D8,'Data Final'!$C$5:$C$96&amp;'Data Final'!$D$5:$D$96,0),0)</f>
        <v>0</v>
      </c>
      <c r="P8" s="26" cm="1">
        <f t="array" ref="P8">INDEX('Data Final'!N$5:N$95, MATCH($C8&amp;$D8,'Data Final'!$C$5:$C$96&amp;'Data Final'!$D$5:$D$96,0),0)</f>
        <v>0</v>
      </c>
      <c r="Q8" s="26" cm="1">
        <f t="array" ref="Q8">INDEX('Data Final'!O$5:O$95, MATCH($C8&amp;$D8,'Data Final'!$C$5:$C$96&amp;'Data Final'!$D$5:$D$96,0),0)</f>
        <v>0</v>
      </c>
      <c r="R8" s="26" cm="1">
        <f t="array" ref="R8">INDEX('Data Final'!P$5:P$95, MATCH($C8&amp;$D8,'Data Final'!$C$5:$C$96&amp;'Data Final'!$D$5:$D$96,0),0)</f>
        <v>0</v>
      </c>
      <c r="S8" s="26" cm="1">
        <f t="array" ref="S8">INDEX('Data Final'!Q$5:Q$95, MATCH($C8&amp;$D8,'Data Final'!$C$5:$C$96&amp;'Data Final'!$D$5:$D$96,0),0)</f>
        <v>-174</v>
      </c>
      <c r="T8" s="26" cm="1">
        <f t="array" ref="T8">INDEX('Data Final'!R$5:R$95, MATCH($C8&amp;$D8,'Data Final'!$C$5:$C$96&amp;'Data Final'!$D$5:$D$96,0),0)</f>
        <v>-174</v>
      </c>
    </row>
    <row r="9" spans="1:24">
      <c r="B9" s="3">
        <v>3</v>
      </c>
      <c r="C9" s="6" t="s">
        <v>60</v>
      </c>
      <c r="D9" s="6" t="s">
        <v>96</v>
      </c>
      <c r="E9" s="6" t="s">
        <v>97</v>
      </c>
      <c r="F9" s="26" t="str" cm="1">
        <f t="array" ref="F9">INDEX('Data Final'!$F$5:$F$96, MATCH(C9&amp;D9,'Data Final'!$C$5:$C$96&amp;'Data Final'!$D$5:$D$96,0),0)</f>
        <v>Selected</v>
      </c>
      <c r="H9" s="26" cm="1">
        <f t="array" ref="H9">INDEX('Data Final'!G$5:G$95, MATCH($C9&amp;$D9,'Data Final'!$C$5:$C$96&amp;'Data Final'!$D$5:$D$96,0),0)</f>
        <v>0.28658003999999998</v>
      </c>
      <c r="I9" s="26" cm="1">
        <f t="array" ref="I9">INDEX('Data Final'!H$5:H$95, MATCH($C9&amp;$D9,'Data Final'!$C$5:$C$96&amp;'Data Final'!$D$5:$D$96,0),0)</f>
        <v>0.57316020000000001</v>
      </c>
      <c r="J9" s="26" cm="1">
        <f t="array" ref="J9">INDEX('Data Final'!I$5:I$95, MATCH($C9&amp;$D9,'Data Final'!$C$5:$C$96&amp;'Data Final'!$D$5:$D$96,0),0)</f>
        <v>0.58069740000000003</v>
      </c>
      <c r="K9" s="26" cm="1">
        <f t="array" ref="K9">INDEX('Data Final'!J$5:J$95, MATCH($C9&amp;$D9,'Data Final'!$C$5:$C$96&amp;'Data Final'!$D$5:$D$96,0),0)</f>
        <v>1.008351E-2</v>
      </c>
      <c r="L9" s="26" cm="1">
        <f t="array" ref="L9">INDEX('Data Final'!K$5:K$95, MATCH($C9&amp;$D9,'Data Final'!$C$5:$C$96&amp;'Data Final'!$D$5:$D$96,0),0)</f>
        <v>2.0608979999999999E-2</v>
      </c>
      <c r="M9" s="26" cm="1">
        <f t="array" ref="M9">INDEX('Data Final'!L$5:L$95, MATCH($C9&amp;$D9,'Data Final'!$C$5:$C$96&amp;'Data Final'!$D$5:$D$96,0),0)</f>
        <v>1.4711301300000001</v>
      </c>
      <c r="O9" s="26" cm="1">
        <f t="array" ref="O9">INDEX('Data Final'!M$5:M$95, MATCH($C9&amp;$D9,'Data Final'!$C$5:$C$96&amp;'Data Final'!$D$5:$D$96,0),0)</f>
        <v>0</v>
      </c>
      <c r="P9" s="26" cm="1">
        <f t="array" ref="P9">INDEX('Data Final'!N$5:N$95, MATCH($C9&amp;$D9,'Data Final'!$C$5:$C$96&amp;'Data Final'!$D$5:$D$96,0),0)</f>
        <v>0</v>
      </c>
      <c r="Q9" s="26" cm="1">
        <f t="array" ref="Q9">INDEX('Data Final'!O$5:O$95, MATCH($C9&amp;$D9,'Data Final'!$C$5:$C$96&amp;'Data Final'!$D$5:$D$96,0),0)</f>
        <v>-116</v>
      </c>
      <c r="R9" s="26" cm="1">
        <f t="array" ref="R9">INDEX('Data Final'!P$5:P$95, MATCH($C9&amp;$D9,'Data Final'!$C$5:$C$96&amp;'Data Final'!$D$5:$D$96,0),0)</f>
        <v>-348</v>
      </c>
      <c r="S9" s="26" cm="1">
        <f t="array" ref="S9">INDEX('Data Final'!Q$5:Q$95, MATCH($C9&amp;$D9,'Data Final'!$C$5:$C$96&amp;'Data Final'!$D$5:$D$96,0),0)</f>
        <v>-580</v>
      </c>
      <c r="T9" s="26" cm="1">
        <f t="array" ref="T9">INDEX('Data Final'!R$5:R$95, MATCH($C9&amp;$D9,'Data Final'!$C$5:$C$96&amp;'Data Final'!$D$5:$D$96,0),0)</f>
        <v>-580</v>
      </c>
    </row>
    <row r="10" spans="1:24">
      <c r="B10" s="3">
        <v>4</v>
      </c>
      <c r="C10" s="6" t="s">
        <v>60</v>
      </c>
      <c r="D10" s="6" t="s">
        <v>99</v>
      </c>
      <c r="E10" s="6" t="s">
        <v>100</v>
      </c>
      <c r="F10" s="26" t="str" cm="1">
        <f t="array" ref="F10">INDEX('Data Final'!$F$5:$F$96, MATCH(C10&amp;D10,'Data Final'!$C$5:$C$96&amp;'Data Final'!$D$5:$D$96,0),0)</f>
        <v>Selected</v>
      </c>
      <c r="H10" s="26" cm="1">
        <f t="array" ref="H10">INDEX('Data Final'!G$5:G$95, MATCH($C10&amp;$D10,'Data Final'!$C$5:$C$96&amp;'Data Final'!$D$5:$D$96,0),0)</f>
        <v>0</v>
      </c>
      <c r="I10" s="26" cm="1">
        <f t="array" ref="I10">INDEX('Data Final'!H$5:H$95, MATCH($C10&amp;$D10,'Data Final'!$C$5:$C$96&amp;'Data Final'!$D$5:$D$96,0),0)</f>
        <v>0</v>
      </c>
      <c r="J10" s="26" cm="1">
        <f t="array" ref="J10">INDEX('Data Final'!I$5:I$95, MATCH($C10&amp;$D10,'Data Final'!$C$5:$C$96&amp;'Data Final'!$D$5:$D$96,0),0)</f>
        <v>0.31847303999999999</v>
      </c>
      <c r="K10" s="26" cm="1">
        <f t="array" ref="K10">INDEX('Data Final'!J$5:J$95, MATCH($C10&amp;$D10,'Data Final'!$C$5:$C$96&amp;'Data Final'!$D$5:$D$96,0),0)</f>
        <v>0.63694607999999997</v>
      </c>
      <c r="L10" s="26" cm="1">
        <f t="array" ref="L10">INDEX('Data Final'!K$5:K$95, MATCH($C10&amp;$D10,'Data Final'!$C$5:$C$96&amp;'Data Final'!$D$5:$D$96,0),0)</f>
        <v>0.64461375999999992</v>
      </c>
      <c r="M10" s="26" cm="1">
        <f t="array" ref="M10">INDEX('Data Final'!L$5:L$95, MATCH($C10&amp;$D10,'Data Final'!$C$5:$C$96&amp;'Data Final'!$D$5:$D$96,0),0)</f>
        <v>1.6000328799999999</v>
      </c>
      <c r="O10" s="26" cm="1">
        <f t="array" ref="O10">INDEX('Data Final'!M$5:M$95, MATCH($C10&amp;$D10,'Data Final'!$C$5:$C$96&amp;'Data Final'!$D$5:$D$96,0),0)</f>
        <v>0</v>
      </c>
      <c r="P10" s="26" cm="1">
        <f t="array" ref="P10">INDEX('Data Final'!N$5:N$95, MATCH($C10&amp;$D10,'Data Final'!$C$5:$C$96&amp;'Data Final'!$D$5:$D$96,0),0)</f>
        <v>0</v>
      </c>
      <c r="Q10" s="26" cm="1">
        <f t="array" ref="Q10">INDEX('Data Final'!O$5:O$95, MATCH($C10&amp;$D10,'Data Final'!$C$5:$C$96&amp;'Data Final'!$D$5:$D$96,0),0)</f>
        <v>0</v>
      </c>
      <c r="R10" s="26" cm="1">
        <f t="array" ref="R10">INDEX('Data Final'!P$5:P$95, MATCH($C10&amp;$D10,'Data Final'!$C$5:$C$96&amp;'Data Final'!$D$5:$D$96,0),0)</f>
        <v>0</v>
      </c>
      <c r="S10" s="26" cm="1">
        <f t="array" ref="S10">INDEX('Data Final'!Q$5:Q$95, MATCH($C10&amp;$D10,'Data Final'!$C$5:$C$96&amp;'Data Final'!$D$5:$D$96,0),0)</f>
        <v>-273</v>
      </c>
      <c r="T10" s="26" cm="1">
        <f t="array" ref="T10">INDEX('Data Final'!R$5:R$95, MATCH($C10&amp;$D10,'Data Final'!$C$5:$C$96&amp;'Data Final'!$D$5:$D$96,0),0)</f>
        <v>-273</v>
      </c>
    </row>
    <row r="11" spans="1:24">
      <c r="B11" s="3">
        <v>5</v>
      </c>
      <c r="C11" s="6" t="s">
        <v>60</v>
      </c>
      <c r="D11" s="6" t="s">
        <v>103</v>
      </c>
      <c r="E11" s="6" t="s">
        <v>698</v>
      </c>
      <c r="F11" s="26" t="str" cm="1">
        <f t="array" ref="F11">INDEX('Data Final'!$F$5:$F$96, MATCH(C11&amp;D11,'Data Final'!$C$5:$C$96&amp;'Data Final'!$D$5:$D$96,0),0)</f>
        <v>Selected</v>
      </c>
      <c r="H11" s="26" cm="1">
        <f t="array" ref="H11">INDEX('Data Final'!G$5:G$95, MATCH($C11&amp;$D11,'Data Final'!$C$5:$C$96&amp;'Data Final'!$D$5:$D$96,0),0)</f>
        <v>0.34026575999999997</v>
      </c>
      <c r="I11" s="26" cm="1">
        <f t="array" ref="I11">INDEX('Data Final'!H$5:H$95, MATCH($C11&amp;$D11,'Data Final'!$C$5:$C$96&amp;'Data Final'!$D$5:$D$96,0),0)</f>
        <v>0.68053151999999995</v>
      </c>
      <c r="J11" s="26" cm="1">
        <f t="array" ref="J11">INDEX('Data Final'!I$5:I$95, MATCH($C11&amp;$D11,'Data Final'!$C$5:$C$96&amp;'Data Final'!$D$5:$D$96,0),0)</f>
        <v>0.68053151999999995</v>
      </c>
      <c r="K11" s="26" cm="1">
        <f t="array" ref="K11">INDEX('Data Final'!J$5:J$95, MATCH($C11&amp;$D11,'Data Final'!$C$5:$C$96&amp;'Data Final'!$D$5:$D$96,0),0)</f>
        <v>0</v>
      </c>
      <c r="L11" s="26" cm="1">
        <f t="array" ref="L11">INDEX('Data Final'!K$5:K$95, MATCH($C11&amp;$D11,'Data Final'!$C$5:$C$96&amp;'Data Final'!$D$5:$D$96,0),0)</f>
        <v>0</v>
      </c>
      <c r="M11" s="26" cm="1">
        <f t="array" ref="M11">INDEX('Data Final'!L$5:L$95, MATCH($C11&amp;$D11,'Data Final'!$C$5:$C$96&amp;'Data Final'!$D$5:$D$96,0),0)</f>
        <v>1.7013287999999998</v>
      </c>
      <c r="O11" s="26" cm="1">
        <f t="array" ref="O11">INDEX('Data Final'!M$5:M$95, MATCH($C11&amp;$D11,'Data Final'!$C$5:$C$96&amp;'Data Final'!$D$5:$D$96,0),0)</f>
        <v>0</v>
      </c>
      <c r="P11" s="26" cm="1">
        <f t="array" ref="P11">INDEX('Data Final'!N$5:N$95, MATCH($C11&amp;$D11,'Data Final'!$C$5:$C$96&amp;'Data Final'!$D$5:$D$96,0),0)</f>
        <v>0</v>
      </c>
      <c r="Q11" s="26" cm="1">
        <f t="array" ref="Q11">INDEX('Data Final'!O$5:O$95, MATCH($C11&amp;$D11,'Data Final'!$C$5:$C$96&amp;'Data Final'!$D$5:$D$96,0),0)</f>
        <v>-35.417000000000002</v>
      </c>
      <c r="R11" s="26" cm="1">
        <f t="array" ref="R11">INDEX('Data Final'!P$5:P$95, MATCH($C11&amp;$D11,'Data Final'!$C$5:$C$96&amp;'Data Final'!$D$5:$D$96,0),0)</f>
        <v>-460.41699999999997</v>
      </c>
      <c r="S11" s="26" cm="1">
        <f t="array" ref="S11">INDEX('Data Final'!Q$5:Q$95, MATCH($C11&amp;$D11,'Data Final'!$C$5:$C$96&amp;'Data Final'!$D$5:$D$96,0),0)</f>
        <v>-885.41700000000003</v>
      </c>
      <c r="T11" s="26" cm="1">
        <f t="array" ref="T11">INDEX('Data Final'!R$5:R$95, MATCH($C11&amp;$D11,'Data Final'!$C$5:$C$96&amp;'Data Final'!$D$5:$D$96,0),0)</f>
        <v>-885.41700000000003</v>
      </c>
    </row>
    <row r="12" spans="1:24">
      <c r="B12" s="3">
        <v>6</v>
      </c>
      <c r="C12" s="6" t="s">
        <v>60</v>
      </c>
      <c r="D12" s="6" t="s">
        <v>106</v>
      </c>
      <c r="E12" s="6" t="s">
        <v>699</v>
      </c>
      <c r="F12" s="26" t="str" cm="1">
        <f t="array" ref="F12">INDEX('Data Final'!$F$5:$F$96, MATCH(C12&amp;D12,'Data Final'!$C$5:$C$96&amp;'Data Final'!$D$5:$D$96,0),0)</f>
        <v>Selected</v>
      </c>
      <c r="H12" s="26" cm="1">
        <f t="array" ref="H12">INDEX('Data Final'!G$5:G$95, MATCH($C12&amp;$D12,'Data Final'!$C$5:$C$96&amp;'Data Final'!$D$5:$D$96,0),0)</f>
        <v>0</v>
      </c>
      <c r="I12" s="26" cm="1">
        <f t="array" ref="I12">INDEX('Data Final'!H$5:H$95, MATCH($C12&amp;$D12,'Data Final'!$C$5:$C$96&amp;'Data Final'!$D$5:$D$96,0),0)</f>
        <v>0.41338511999999999</v>
      </c>
      <c r="J12" s="26" cm="1">
        <f t="array" ref="J12">INDEX('Data Final'!I$5:I$95, MATCH($C12&amp;$D12,'Data Final'!$C$5:$C$96&amp;'Data Final'!$D$5:$D$96,0),0)</f>
        <v>0.82677012000000005</v>
      </c>
      <c r="K12" s="26" cm="1">
        <f t="array" ref="K12">INDEX('Data Final'!J$5:J$95, MATCH($C12&amp;$D12,'Data Final'!$C$5:$C$96&amp;'Data Final'!$D$5:$D$96,0),0)</f>
        <v>0.82691539999999997</v>
      </c>
      <c r="L12" s="26" cm="1">
        <f t="array" ref="L12">INDEX('Data Final'!K$5:K$95, MATCH($C12&amp;$D12,'Data Final'!$C$5:$C$96&amp;'Data Final'!$D$5:$D$96,0),0)</f>
        <v>2.7399999999999999E-4</v>
      </c>
      <c r="M12" s="26" cm="1">
        <f t="array" ref="M12">INDEX('Data Final'!L$5:L$95, MATCH($C12&amp;$D12,'Data Final'!$C$5:$C$96&amp;'Data Final'!$D$5:$D$96,0),0)</f>
        <v>2.06734464</v>
      </c>
      <c r="O12" s="26" cm="1">
        <f t="array" ref="O12">INDEX('Data Final'!M$5:M$95, MATCH($C12&amp;$D12,'Data Final'!$C$5:$C$96&amp;'Data Final'!$D$5:$D$96,0),0)</f>
        <v>0</v>
      </c>
      <c r="P12" s="26" cm="1">
        <f t="array" ref="P12">INDEX('Data Final'!N$5:N$95, MATCH($C12&amp;$D12,'Data Final'!$C$5:$C$96&amp;'Data Final'!$D$5:$D$96,0),0)</f>
        <v>0</v>
      </c>
      <c r="Q12" s="26" cm="1">
        <f t="array" ref="Q12">INDEX('Data Final'!O$5:O$95, MATCH($C12&amp;$D12,'Data Final'!$C$5:$C$96&amp;'Data Final'!$D$5:$D$96,0),0)</f>
        <v>0</v>
      </c>
      <c r="R12" s="26" cm="1">
        <f t="array" ref="R12">INDEX('Data Final'!P$5:P$95, MATCH($C12&amp;$D12,'Data Final'!$C$5:$C$96&amp;'Data Final'!$D$5:$D$96,0),0)</f>
        <v>-34.65</v>
      </c>
      <c r="S12" s="26" cm="1">
        <f t="array" ref="S12">INDEX('Data Final'!Q$5:Q$95, MATCH($C12&amp;$D12,'Data Final'!$C$5:$C$96&amp;'Data Final'!$D$5:$D$96,0),0)</f>
        <v>-450.45</v>
      </c>
      <c r="T12" s="26" cm="1">
        <f t="array" ref="T12">INDEX('Data Final'!R$5:R$95, MATCH($C12&amp;$D12,'Data Final'!$C$5:$C$96&amp;'Data Final'!$D$5:$D$96,0),0)</f>
        <v>-450.45</v>
      </c>
    </row>
    <row r="13" spans="1:24">
      <c r="B13" s="3">
        <v>7</v>
      </c>
      <c r="C13" s="6" t="s">
        <v>60</v>
      </c>
      <c r="D13" s="6" t="s">
        <v>109</v>
      </c>
      <c r="E13" s="6" t="s">
        <v>700</v>
      </c>
      <c r="F13" s="26" t="str" cm="1">
        <f t="array" ref="F13">INDEX('Data Final'!$F$5:$F$96, MATCH(C13&amp;D13,'Data Final'!$C$5:$C$96&amp;'Data Final'!$D$5:$D$96,0),0)</f>
        <v>Selected</v>
      </c>
      <c r="H13" s="26" cm="1">
        <f t="array" ref="H13">INDEX('Data Final'!G$5:G$95, MATCH($C13&amp;$D13,'Data Final'!$C$5:$C$96&amp;'Data Final'!$D$5:$D$96,0),0)</f>
        <v>0</v>
      </c>
      <c r="I13" s="26" cm="1">
        <f t="array" ref="I13">INDEX('Data Final'!H$5:H$95, MATCH($C13&amp;$D13,'Data Final'!$C$5:$C$96&amp;'Data Final'!$D$5:$D$96,0),0)</f>
        <v>0.12177851000000001</v>
      </c>
      <c r="J13" s="26" cm="1">
        <f t="array" ref="J13">INDEX('Data Final'!I$5:I$95, MATCH($C13&amp;$D13,'Data Final'!$C$5:$C$96&amp;'Data Final'!$D$5:$D$96,0),0)</f>
        <v>0.49044244999999997</v>
      </c>
      <c r="K13" s="26" cm="1">
        <f t="array" ref="K13">INDEX('Data Final'!J$5:J$95, MATCH($C13&amp;$D13,'Data Final'!$C$5:$C$96&amp;'Data Final'!$D$5:$D$96,0),0)</f>
        <v>0.74134305</v>
      </c>
      <c r="L13" s="26" cm="1">
        <f t="array" ref="L13">INDEX('Data Final'!K$5:K$95, MATCH($C13&amp;$D13,'Data Final'!$C$5:$C$96&amp;'Data Final'!$D$5:$D$96,0),0)</f>
        <v>0.40748807999999997</v>
      </c>
      <c r="M13" s="26" cm="1">
        <f t="array" ref="M13">INDEX('Data Final'!L$5:L$95, MATCH($C13&amp;$D13,'Data Final'!$C$5:$C$96&amp;'Data Final'!$D$5:$D$96,0),0)</f>
        <v>1.76105209</v>
      </c>
      <c r="O13" s="26" cm="1">
        <f t="array" ref="O13">INDEX('Data Final'!M$5:M$95, MATCH($C13&amp;$D13,'Data Final'!$C$5:$C$96&amp;'Data Final'!$D$5:$D$96,0),0)</f>
        <v>0</v>
      </c>
      <c r="P13" s="26" cm="1">
        <f t="array" ref="P13">INDEX('Data Final'!N$5:N$95, MATCH($C13&amp;$D13,'Data Final'!$C$5:$C$96&amp;'Data Final'!$D$5:$D$96,0),0)</f>
        <v>0</v>
      </c>
      <c r="Q13" s="26" cm="1">
        <f t="array" ref="Q13">INDEX('Data Final'!O$5:O$95, MATCH($C13&amp;$D13,'Data Final'!$C$5:$C$96&amp;'Data Final'!$D$5:$D$96,0),0)</f>
        <v>0</v>
      </c>
      <c r="R13" s="26" cm="1">
        <f t="array" ref="R13">INDEX('Data Final'!P$5:P$95, MATCH($C13&amp;$D13,'Data Final'!$C$5:$C$96&amp;'Data Final'!$D$5:$D$96,0),0)</f>
        <v>-42.85</v>
      </c>
      <c r="S13" s="26" cm="1">
        <f t="array" ref="S13">INDEX('Data Final'!Q$5:Q$95, MATCH($C13&amp;$D13,'Data Final'!$C$5:$C$96&amp;'Data Final'!$D$5:$D$96,0),0)</f>
        <v>-214.25</v>
      </c>
      <c r="T13" s="26" cm="1">
        <f t="array" ref="T13">INDEX('Data Final'!R$5:R$95, MATCH($C13&amp;$D13,'Data Final'!$C$5:$C$96&amp;'Data Final'!$D$5:$D$96,0),0)</f>
        <v>-214.25</v>
      </c>
    </row>
    <row r="14" spans="1:24">
      <c r="B14" s="3">
        <v>8</v>
      </c>
      <c r="C14" s="6" t="s">
        <v>60</v>
      </c>
      <c r="D14" s="6" t="s">
        <v>111</v>
      </c>
      <c r="E14" s="6" t="s">
        <v>701</v>
      </c>
      <c r="F14" s="26" t="str" cm="1">
        <f t="array" ref="F14">INDEX('Data Final'!$F$5:$F$96, MATCH(C14&amp;D14,'Data Final'!$C$5:$C$96&amp;'Data Final'!$D$5:$D$96,0),0)</f>
        <v>Selected</v>
      </c>
      <c r="H14" s="26" cm="1">
        <f t="array" ref="H14">INDEX('Data Final'!G$5:G$95, MATCH($C14&amp;$D14,'Data Final'!$C$5:$C$96&amp;'Data Final'!$D$5:$D$96,0),0)</f>
        <v>0</v>
      </c>
      <c r="I14" s="26" cm="1">
        <f t="array" ref="I14">INDEX('Data Final'!H$5:H$95, MATCH($C14&amp;$D14,'Data Final'!$C$5:$C$96&amp;'Data Final'!$D$5:$D$96,0),0)</f>
        <v>3.7420139999999998E-2</v>
      </c>
      <c r="J14" s="26" cm="1">
        <f t="array" ref="J14">INDEX('Data Final'!I$5:I$95, MATCH($C14&amp;$D14,'Data Final'!$C$5:$C$96&amp;'Data Final'!$D$5:$D$96,0),0)</f>
        <v>0.18710070000000001</v>
      </c>
      <c r="K14" s="26" cm="1">
        <f t="array" ref="K14">INDEX('Data Final'!J$5:J$95, MATCH($C14&amp;$D14,'Data Final'!$C$5:$C$96&amp;'Data Final'!$D$5:$D$96,0),0)</f>
        <v>0.29937503999999998</v>
      </c>
      <c r="L14" s="26" cm="1">
        <f t="array" ref="L14">INDEX('Data Final'!K$5:K$95, MATCH($C14&amp;$D14,'Data Final'!$C$5:$C$96&amp;'Data Final'!$D$5:$D$96,0),0)</f>
        <v>0.22459044</v>
      </c>
      <c r="M14" s="26" cm="1">
        <f t="array" ref="M14">INDEX('Data Final'!L$5:L$95, MATCH($C14&amp;$D14,'Data Final'!$C$5:$C$96&amp;'Data Final'!$D$5:$D$96,0),0)</f>
        <v>0.74848632000000004</v>
      </c>
      <c r="O14" s="26" cm="1">
        <f t="array" ref="O14">INDEX('Data Final'!M$5:M$95, MATCH($C14&amp;$D14,'Data Final'!$C$5:$C$96&amp;'Data Final'!$D$5:$D$96,0),0)</f>
        <v>0</v>
      </c>
      <c r="P14" s="26" cm="1">
        <f t="array" ref="P14">INDEX('Data Final'!N$5:N$95, MATCH($C14&amp;$D14,'Data Final'!$C$5:$C$96&amp;'Data Final'!$D$5:$D$96,0),0)</f>
        <v>0</v>
      </c>
      <c r="Q14" s="26" cm="1">
        <f t="array" ref="Q14">INDEX('Data Final'!O$5:O$95, MATCH($C14&amp;$D14,'Data Final'!$C$5:$C$96&amp;'Data Final'!$D$5:$D$96,0),0)</f>
        <v>0</v>
      </c>
      <c r="R14" s="26" cm="1">
        <f t="array" ref="R14">INDEX('Data Final'!P$5:P$95, MATCH($C14&amp;$D14,'Data Final'!$C$5:$C$96&amp;'Data Final'!$D$5:$D$96,0),0)</f>
        <v>-63.05</v>
      </c>
      <c r="S14" s="26" cm="1">
        <f t="array" ref="S14">INDEX('Data Final'!Q$5:Q$95, MATCH($C14&amp;$D14,'Data Final'!$C$5:$C$96&amp;'Data Final'!$D$5:$D$96,0),0)</f>
        <v>-315.25</v>
      </c>
      <c r="T14" s="26" cm="1">
        <f t="array" ref="T14">INDEX('Data Final'!R$5:R$95, MATCH($C14&amp;$D14,'Data Final'!$C$5:$C$96&amp;'Data Final'!$D$5:$D$96,0),0)</f>
        <v>-315.25</v>
      </c>
    </row>
    <row r="15" spans="1:24">
      <c r="B15" s="3">
        <v>9</v>
      </c>
      <c r="C15" s="6" t="s">
        <v>60</v>
      </c>
      <c r="D15" s="6" t="s">
        <v>114</v>
      </c>
      <c r="E15" s="6" t="s">
        <v>702</v>
      </c>
      <c r="F15" s="26" t="str" cm="1">
        <f t="array" ref="F15">INDEX('Data Final'!$F$5:$F$96, MATCH(C15&amp;D15,'Data Final'!$C$5:$C$96&amp;'Data Final'!$D$5:$D$96,0),0)</f>
        <v>Selected</v>
      </c>
      <c r="H15" s="26" cm="1">
        <f t="array" ref="H15">INDEX('Data Final'!G$5:G$95, MATCH($C15&amp;$D15,'Data Final'!$C$5:$C$96&amp;'Data Final'!$D$5:$D$96,0),0)</f>
        <v>0.19038852000000001</v>
      </c>
      <c r="I15" s="26" cm="1">
        <f t="array" ref="I15">INDEX('Data Final'!H$5:H$95, MATCH($C15&amp;$D15,'Data Final'!$C$5:$C$96&amp;'Data Final'!$D$5:$D$96,0),0)</f>
        <v>0.38077715999999989</v>
      </c>
      <c r="J15" s="26" cm="1">
        <f t="array" ref="J15">INDEX('Data Final'!I$5:I$95, MATCH($C15&amp;$D15,'Data Final'!$C$5:$C$96&amp;'Data Final'!$D$5:$D$96,0),0)</f>
        <v>0.38077715999999989</v>
      </c>
      <c r="K15" s="26" cm="1">
        <f t="array" ref="K15">INDEX('Data Final'!J$5:J$95, MATCH($C15&amp;$D15,'Data Final'!$C$5:$C$96&amp;'Data Final'!$D$5:$D$96,0),0)</f>
        <v>0</v>
      </c>
      <c r="L15" s="26" cm="1">
        <f t="array" ref="L15">INDEX('Data Final'!K$5:K$95, MATCH($C15&amp;$D15,'Data Final'!$C$5:$C$96&amp;'Data Final'!$D$5:$D$96,0),0)</f>
        <v>0</v>
      </c>
      <c r="M15" s="26" cm="1">
        <f t="array" ref="M15">INDEX('Data Final'!L$5:L$95, MATCH($C15&amp;$D15,'Data Final'!$C$5:$C$96&amp;'Data Final'!$D$5:$D$96,0),0)</f>
        <v>0.95194283999999985</v>
      </c>
      <c r="O15" s="26" cm="1">
        <f t="array" ref="O15">INDEX('Data Final'!M$5:M$95, MATCH($C15&amp;$D15,'Data Final'!$C$5:$C$96&amp;'Data Final'!$D$5:$D$96,0),0)</f>
        <v>0</v>
      </c>
      <c r="P15" s="26" cm="1">
        <f t="array" ref="P15">INDEX('Data Final'!N$5:N$95, MATCH($C15&amp;$D15,'Data Final'!$C$5:$C$96&amp;'Data Final'!$D$5:$D$96,0),0)</f>
        <v>0</v>
      </c>
      <c r="Q15" s="26" cm="1">
        <f t="array" ref="Q15">INDEX('Data Final'!O$5:O$95, MATCH($C15&amp;$D15,'Data Final'!$C$5:$C$96&amp;'Data Final'!$D$5:$D$96,0),0)</f>
        <v>-44.3</v>
      </c>
      <c r="R15" s="26" cm="1">
        <f t="array" ref="R15">INDEX('Data Final'!P$5:P$95, MATCH($C15&amp;$D15,'Data Final'!$C$5:$C$96&amp;'Data Final'!$D$5:$D$96,0),0)</f>
        <v>-132.9</v>
      </c>
      <c r="S15" s="26" cm="1">
        <f t="array" ref="S15">INDEX('Data Final'!Q$5:Q$95, MATCH($C15&amp;$D15,'Data Final'!$C$5:$C$96&amp;'Data Final'!$D$5:$D$96,0),0)</f>
        <v>-221.5</v>
      </c>
      <c r="T15" s="26" cm="1">
        <f t="array" ref="T15">INDEX('Data Final'!R$5:R$95, MATCH($C15&amp;$D15,'Data Final'!$C$5:$C$96&amp;'Data Final'!$D$5:$D$96,0),0)</f>
        <v>-221.5</v>
      </c>
    </row>
    <row r="16" spans="1:24">
      <c r="B16" s="3">
        <v>10</v>
      </c>
      <c r="C16" s="6" t="s">
        <v>60</v>
      </c>
      <c r="D16" s="6" t="s">
        <v>117</v>
      </c>
      <c r="E16" s="6" t="s">
        <v>703</v>
      </c>
      <c r="F16" s="26" t="str" cm="1">
        <f t="array" ref="F16">INDEX('Data Final'!$F$5:$F$96, MATCH(C16&amp;D16,'Data Final'!$C$5:$C$96&amp;'Data Final'!$D$5:$D$96,0),0)</f>
        <v>Selected</v>
      </c>
      <c r="H16" s="26" cm="1">
        <f t="array" ref="H16">INDEX('Data Final'!G$5:G$95, MATCH($C16&amp;$D16,'Data Final'!$C$5:$C$96&amp;'Data Final'!$D$5:$D$96,0),0)</f>
        <v>0</v>
      </c>
      <c r="I16" s="26" cm="1">
        <f t="array" ref="I16">INDEX('Data Final'!H$5:H$95, MATCH($C16&amp;$D16,'Data Final'!$C$5:$C$96&amp;'Data Final'!$D$5:$D$96,0),0)</f>
        <v>0</v>
      </c>
      <c r="J16" s="26" cm="1">
        <f t="array" ref="J16">INDEX('Data Final'!I$5:I$95, MATCH($C16&amp;$D16,'Data Final'!$C$5:$C$96&amp;'Data Final'!$D$5:$D$96,0),0)</f>
        <v>8.9360519999999999E-2</v>
      </c>
      <c r="K16" s="26" cm="1">
        <f t="array" ref="K16">INDEX('Data Final'!J$5:J$95, MATCH($C16&amp;$D16,'Data Final'!$C$5:$C$96&amp;'Data Final'!$D$5:$D$96,0),0)</f>
        <v>0.17872104</v>
      </c>
      <c r="L16" s="26" cm="1">
        <f t="array" ref="L16">INDEX('Data Final'!K$5:K$95, MATCH($C16&amp;$D16,'Data Final'!$C$5:$C$96&amp;'Data Final'!$D$5:$D$96,0),0)</f>
        <v>0.17872104</v>
      </c>
      <c r="M16" s="26" cm="1">
        <f t="array" ref="M16">INDEX('Data Final'!L$5:L$95, MATCH($C16&amp;$D16,'Data Final'!$C$5:$C$96&amp;'Data Final'!$D$5:$D$96,0),0)</f>
        <v>0.44680259999999999</v>
      </c>
      <c r="O16" s="26" cm="1">
        <f t="array" ref="O16">INDEX('Data Final'!M$5:M$95, MATCH($C16&amp;$D16,'Data Final'!$C$5:$C$96&amp;'Data Final'!$D$5:$D$96,0),0)</f>
        <v>0</v>
      </c>
      <c r="P16" s="26" cm="1">
        <f t="array" ref="P16">INDEX('Data Final'!N$5:N$95, MATCH($C16&amp;$D16,'Data Final'!$C$5:$C$96&amp;'Data Final'!$D$5:$D$96,0),0)</f>
        <v>0</v>
      </c>
      <c r="Q16" s="26" cm="1">
        <f t="array" ref="Q16">INDEX('Data Final'!O$5:O$95, MATCH($C16&amp;$D16,'Data Final'!$C$5:$C$96&amp;'Data Final'!$D$5:$D$96,0),0)</f>
        <v>0</v>
      </c>
      <c r="R16" s="26" cm="1">
        <f t="array" ref="R16">INDEX('Data Final'!P$5:P$95, MATCH($C16&amp;$D16,'Data Final'!$C$5:$C$96&amp;'Data Final'!$D$5:$D$96,0),0)</f>
        <v>0</v>
      </c>
      <c r="S16" s="26" cm="1">
        <f t="array" ref="S16">INDEX('Data Final'!Q$5:Q$95, MATCH($C16&amp;$D16,'Data Final'!$C$5:$C$96&amp;'Data Final'!$D$5:$D$96,0),0)</f>
        <v>-72.5</v>
      </c>
      <c r="T16" s="26" cm="1">
        <f t="array" ref="T16">INDEX('Data Final'!R$5:R$95, MATCH($C16&amp;$D16,'Data Final'!$C$5:$C$96&amp;'Data Final'!$D$5:$D$96,0),0)</f>
        <v>-72.5</v>
      </c>
    </row>
    <row r="17" spans="2:20">
      <c r="B17" s="3">
        <v>11</v>
      </c>
      <c r="C17" s="6" t="s">
        <v>60</v>
      </c>
      <c r="D17" s="6" t="s">
        <v>119</v>
      </c>
      <c r="E17" s="6" t="s">
        <v>704</v>
      </c>
      <c r="F17" s="26" t="str" cm="1">
        <f t="array" ref="F17">INDEX('Data Final'!$F$5:$F$96, MATCH(C17&amp;D17,'Data Final'!$C$5:$C$96&amp;'Data Final'!$D$5:$D$96,0),0)</f>
        <v>Selected</v>
      </c>
      <c r="H17" s="26" cm="1">
        <f t="array" ref="H17">INDEX('Data Final'!G$5:G$95, MATCH($C17&amp;$D17,'Data Final'!$C$5:$C$96&amp;'Data Final'!$D$5:$D$96,0),0)</f>
        <v>0.16083831000000001</v>
      </c>
      <c r="I17" s="26" cm="1">
        <f t="array" ref="I17">INDEX('Data Final'!H$5:H$95, MATCH($C17&amp;$D17,'Data Final'!$C$5:$C$96&amp;'Data Final'!$D$5:$D$96,0),0)</f>
        <v>0.28267660999999999</v>
      </c>
      <c r="J17" s="26" cm="1">
        <f t="array" ref="J17">INDEX('Data Final'!I$5:I$95, MATCH($C17&amp;$D17,'Data Final'!$C$5:$C$96&amp;'Data Final'!$D$5:$D$96,0),0)</f>
        <v>0.20442318000000001</v>
      </c>
      <c r="K17" s="26" cm="1">
        <f t="array" ref="K17">INDEX('Data Final'!J$5:J$95, MATCH($C17&amp;$D17,'Data Final'!$C$5:$C$96&amp;'Data Final'!$D$5:$D$96,0),0)</f>
        <v>0</v>
      </c>
      <c r="L17" s="26" cm="1">
        <f t="array" ref="L17">INDEX('Data Final'!K$5:K$95, MATCH($C17&amp;$D17,'Data Final'!$C$5:$C$96&amp;'Data Final'!$D$5:$D$96,0),0)</f>
        <v>0</v>
      </c>
      <c r="M17" s="26" cm="1">
        <f t="array" ref="M17">INDEX('Data Final'!L$5:L$95, MATCH($C17&amp;$D17,'Data Final'!$C$5:$C$96&amp;'Data Final'!$D$5:$D$96,0),0)</f>
        <v>0.64793810000000007</v>
      </c>
      <c r="O17" s="26" cm="1">
        <f t="array" ref="O17">INDEX('Data Final'!M$5:M$95, MATCH($C17&amp;$D17,'Data Final'!$C$5:$C$96&amp;'Data Final'!$D$5:$D$96,0),0)</f>
        <v>0</v>
      </c>
      <c r="P17" s="26" cm="1">
        <f t="array" ref="P17">INDEX('Data Final'!N$5:N$95, MATCH($C17&amp;$D17,'Data Final'!$C$5:$C$96&amp;'Data Final'!$D$5:$D$96,0),0)</f>
        <v>0</v>
      </c>
      <c r="Q17" s="26" cm="1">
        <f t="array" ref="Q17">INDEX('Data Final'!O$5:O$95, MATCH($C17&amp;$D17,'Data Final'!$C$5:$C$96&amp;'Data Final'!$D$5:$D$96,0),0)</f>
        <v>-10.407999999999999</v>
      </c>
      <c r="R17" s="26" cm="1">
        <f t="array" ref="R17">INDEX('Data Final'!P$5:P$95, MATCH($C17&amp;$D17,'Data Final'!$C$5:$C$96&amp;'Data Final'!$D$5:$D$96,0),0)</f>
        <v>-135.30799999999999</v>
      </c>
      <c r="S17" s="26" cm="1">
        <f t="array" ref="S17">INDEX('Data Final'!Q$5:Q$95, MATCH($C17&amp;$D17,'Data Final'!$C$5:$C$96&amp;'Data Final'!$D$5:$D$96,0),0)</f>
        <v>-260.20800000000003</v>
      </c>
      <c r="T17" s="26" cm="1">
        <f t="array" ref="T17">INDEX('Data Final'!R$5:R$95, MATCH($C17&amp;$D17,'Data Final'!$C$5:$C$96&amp;'Data Final'!$D$5:$D$96,0),0)</f>
        <v>-260.20800000000003</v>
      </c>
    </row>
    <row r="18" spans="2:20">
      <c r="B18" s="3">
        <v>12</v>
      </c>
      <c r="C18" s="6" t="s">
        <v>60</v>
      </c>
      <c r="D18" s="6" t="s">
        <v>122</v>
      </c>
      <c r="E18" s="6" t="s">
        <v>123</v>
      </c>
      <c r="F18" s="26" t="str" cm="1">
        <f t="array" ref="F18">INDEX('Data Final'!$F$5:$F$96, MATCH(C18&amp;D18,'Data Final'!$C$5:$C$96&amp;'Data Final'!$D$5:$D$96,0),0)</f>
        <v>Selected</v>
      </c>
      <c r="H18" s="26" cm="1">
        <f t="array" ref="H18">INDEX('Data Final'!G$5:G$95, MATCH($C18&amp;$D18,'Data Final'!$C$5:$C$96&amp;'Data Final'!$D$5:$D$96,0),0)</f>
        <v>0</v>
      </c>
      <c r="I18" s="26" cm="1">
        <f t="array" ref="I18">INDEX('Data Final'!H$5:H$95, MATCH($C18&amp;$D18,'Data Final'!$C$5:$C$96&amp;'Data Final'!$D$5:$D$96,0),0)</f>
        <v>0.88885638</v>
      </c>
      <c r="J18" s="26" cm="1">
        <f t="array" ref="J18">INDEX('Data Final'!I$5:I$95, MATCH($C18&amp;$D18,'Data Final'!$C$5:$C$96&amp;'Data Final'!$D$5:$D$96,0),0)</f>
        <v>2.5194432500000001</v>
      </c>
      <c r="K18" s="26" cm="1">
        <f t="array" ref="K18">INDEX('Data Final'!J$5:J$95, MATCH($C18&amp;$D18,'Data Final'!$C$5:$C$96&amp;'Data Final'!$D$5:$D$96,0),0)</f>
        <v>4.5860207000000006</v>
      </c>
      <c r="L18" s="26" cm="1">
        <f t="array" ref="L18">INDEX('Data Final'!K$5:K$95, MATCH($C18&amp;$D18,'Data Final'!$C$5:$C$96&amp;'Data Final'!$D$5:$D$96,0),0)</f>
        <v>3.3527389800000003</v>
      </c>
      <c r="M18" s="26" cm="1">
        <f t="array" ref="M18">INDEX('Data Final'!L$5:L$95, MATCH($C18&amp;$D18,'Data Final'!$C$5:$C$96&amp;'Data Final'!$D$5:$D$96,0),0)</f>
        <v>11.347059310000001</v>
      </c>
      <c r="O18" s="26" cm="1">
        <f t="array" ref="O18">INDEX('Data Final'!M$5:M$95, MATCH($C18&amp;$D18,'Data Final'!$C$5:$C$96&amp;'Data Final'!$D$5:$D$96,0),0)</f>
        <v>0</v>
      </c>
      <c r="P18" s="26" cm="1">
        <f t="array" ref="P18">INDEX('Data Final'!N$5:N$95, MATCH($C18&amp;$D18,'Data Final'!$C$5:$C$96&amp;'Data Final'!$D$5:$D$96,0),0)</f>
        <v>0</v>
      </c>
      <c r="Q18" s="26" cm="1">
        <f t="array" ref="Q18">INDEX('Data Final'!O$5:O$95, MATCH($C18&amp;$D18,'Data Final'!$C$5:$C$96&amp;'Data Final'!$D$5:$D$96,0),0)</f>
        <v>0</v>
      </c>
      <c r="R18" s="26" cm="1">
        <f t="array" ref="R18">INDEX('Data Final'!P$5:P$95, MATCH($C18&amp;$D18,'Data Final'!$C$5:$C$96&amp;'Data Final'!$D$5:$D$96,0),0)</f>
        <v>0</v>
      </c>
      <c r="S18" s="26" cm="1">
        <f t="array" ref="S18">INDEX('Data Final'!Q$5:Q$95, MATCH($C18&amp;$D18,'Data Final'!$C$5:$C$96&amp;'Data Final'!$D$5:$D$96,0),0)</f>
        <v>-127.6</v>
      </c>
      <c r="T18" s="26" cm="1">
        <f t="array" ref="T18">INDEX('Data Final'!R$5:R$95, MATCH($C18&amp;$D18,'Data Final'!$C$5:$C$96&amp;'Data Final'!$D$5:$D$96,0),0)</f>
        <v>-127.6</v>
      </c>
    </row>
    <row r="19" spans="2:20">
      <c r="B19" s="3">
        <v>13</v>
      </c>
      <c r="C19" s="6" t="s">
        <v>60</v>
      </c>
      <c r="D19" s="6" t="s">
        <v>125</v>
      </c>
      <c r="E19" s="6" t="s">
        <v>126</v>
      </c>
      <c r="F19" s="26" t="str" cm="1">
        <f t="array" ref="F19">INDEX('Data Final'!$F$5:$F$96, MATCH(C19&amp;D19,'Data Final'!$C$5:$C$96&amp;'Data Final'!$D$5:$D$96,0),0)</f>
        <v>Selected</v>
      </c>
      <c r="H19" s="26" cm="1">
        <f t="array" ref="H19">INDEX('Data Final'!G$5:G$95, MATCH($C19&amp;$D19,'Data Final'!$C$5:$C$96&amp;'Data Final'!$D$5:$D$96,0),0)</f>
        <v>0</v>
      </c>
      <c r="I19" s="26" cm="1">
        <f t="array" ref="I19">INDEX('Data Final'!H$5:H$95, MATCH($C19&amp;$D19,'Data Final'!$C$5:$C$96&amp;'Data Final'!$D$5:$D$96,0),0)</f>
        <v>0</v>
      </c>
      <c r="J19" s="26" cm="1">
        <f t="array" ref="J19">INDEX('Data Final'!I$5:I$95, MATCH($C19&amp;$D19,'Data Final'!$C$5:$C$96&amp;'Data Final'!$D$5:$D$96,0),0)</f>
        <v>0.91947551999999999</v>
      </c>
      <c r="K19" s="26" cm="1">
        <f t="array" ref="K19">INDEX('Data Final'!J$5:J$95, MATCH($C19&amp;$D19,'Data Final'!$C$5:$C$96&amp;'Data Final'!$D$5:$D$96,0),0)</f>
        <v>1.8389514</v>
      </c>
      <c r="L19" s="26" cm="1">
        <f t="array" ref="L19">INDEX('Data Final'!K$5:K$95, MATCH($C19&amp;$D19,'Data Final'!$C$5:$C$96&amp;'Data Final'!$D$5:$D$96,0),0)</f>
        <v>1.84977864</v>
      </c>
      <c r="M19" s="26" cm="1">
        <f t="array" ref="M19">INDEX('Data Final'!L$5:L$95, MATCH($C19&amp;$D19,'Data Final'!$C$5:$C$96&amp;'Data Final'!$D$5:$D$96,0),0)</f>
        <v>4.60820556</v>
      </c>
      <c r="O19" s="26" cm="1">
        <f t="array" ref="O19">INDEX('Data Final'!M$5:M$95, MATCH($C19&amp;$D19,'Data Final'!$C$5:$C$96&amp;'Data Final'!$D$5:$D$96,0),0)</f>
        <v>0</v>
      </c>
      <c r="P19" s="26" cm="1">
        <f t="array" ref="P19">INDEX('Data Final'!N$5:N$95, MATCH($C19&amp;$D19,'Data Final'!$C$5:$C$96&amp;'Data Final'!$D$5:$D$96,0),0)</f>
        <v>0</v>
      </c>
      <c r="Q19" s="26" cm="1">
        <f t="array" ref="Q19">INDEX('Data Final'!O$5:O$95, MATCH($C19&amp;$D19,'Data Final'!$C$5:$C$96&amp;'Data Final'!$D$5:$D$96,0),0)</f>
        <v>0</v>
      </c>
      <c r="R19" s="26" cm="1">
        <f t="array" ref="R19">INDEX('Data Final'!P$5:P$95, MATCH($C19&amp;$D19,'Data Final'!$C$5:$C$96&amp;'Data Final'!$D$5:$D$96,0),0)</f>
        <v>0</v>
      </c>
      <c r="S19" s="26" cm="1">
        <f t="array" ref="S19">INDEX('Data Final'!Q$5:Q$95, MATCH($C19&amp;$D19,'Data Final'!$C$5:$C$96&amp;'Data Final'!$D$5:$D$96,0),0)</f>
        <v>-26.5</v>
      </c>
      <c r="T19" s="26" cm="1">
        <f t="array" ref="T19">INDEX('Data Final'!R$5:R$95, MATCH($C19&amp;$D19,'Data Final'!$C$5:$C$96&amp;'Data Final'!$D$5:$D$96,0),0)</f>
        <v>-26.5</v>
      </c>
    </row>
    <row r="20" spans="2:20">
      <c r="B20" s="3">
        <v>14</v>
      </c>
      <c r="C20" s="6" t="s">
        <v>60</v>
      </c>
      <c r="D20" s="6" t="s">
        <v>128</v>
      </c>
      <c r="E20" s="6" t="s">
        <v>705</v>
      </c>
      <c r="F20" s="26" t="str" cm="1">
        <f t="array" ref="F20">INDEX('Data Final'!$F$5:$F$96, MATCH(C20&amp;D20,'Data Final'!$C$5:$C$96&amp;'Data Final'!$D$5:$D$96,0),0)</f>
        <v>Selected</v>
      </c>
      <c r="H20" s="26" cm="1">
        <f t="array" ref="H20">INDEX('Data Final'!G$5:G$95, MATCH($C20&amp;$D20,'Data Final'!$C$5:$C$96&amp;'Data Final'!$D$5:$D$96,0),0)</f>
        <v>0</v>
      </c>
      <c r="I20" s="26" cm="1">
        <f t="array" ref="I20">INDEX('Data Final'!H$5:H$95, MATCH($C20&amp;$D20,'Data Final'!$C$5:$C$96&amp;'Data Final'!$D$5:$D$96,0),0)</f>
        <v>5.2293239999999998E-2</v>
      </c>
      <c r="J20" s="26" cm="1">
        <f t="array" ref="J20">INDEX('Data Final'!I$5:I$95, MATCH($C20&amp;$D20,'Data Final'!$C$5:$C$96&amp;'Data Final'!$D$5:$D$96,0),0)</f>
        <v>0.209173</v>
      </c>
      <c r="K20" s="26" cm="1">
        <f t="array" ref="K20">INDEX('Data Final'!J$5:J$95, MATCH($C20&amp;$D20,'Data Final'!$C$5:$C$96&amp;'Data Final'!$D$5:$D$96,0),0)</f>
        <v>0.31375955999999999</v>
      </c>
      <c r="L20" s="26" cm="1">
        <f t="array" ref="L20">INDEX('Data Final'!K$5:K$95, MATCH($C20&amp;$D20,'Data Final'!$C$5:$C$96&amp;'Data Final'!$D$5:$D$96,0),0)</f>
        <v>0.20917304</v>
      </c>
      <c r="M20" s="26" cm="1">
        <f t="array" ref="M20">INDEX('Data Final'!L$5:L$95, MATCH($C20&amp;$D20,'Data Final'!$C$5:$C$96&amp;'Data Final'!$D$5:$D$96,0),0)</f>
        <v>0.78439883999999993</v>
      </c>
      <c r="O20" s="26" cm="1">
        <f t="array" ref="O20">INDEX('Data Final'!M$5:M$95, MATCH($C20&amp;$D20,'Data Final'!$C$5:$C$96&amp;'Data Final'!$D$5:$D$96,0),0)</f>
        <v>0</v>
      </c>
      <c r="P20" s="26" cm="1">
        <f t="array" ref="P20">INDEX('Data Final'!N$5:N$95, MATCH($C20&amp;$D20,'Data Final'!$C$5:$C$96&amp;'Data Final'!$D$5:$D$96,0),0)</f>
        <v>0</v>
      </c>
      <c r="Q20" s="26" cm="1">
        <f t="array" ref="Q20">INDEX('Data Final'!O$5:O$95, MATCH($C20&amp;$D20,'Data Final'!$C$5:$C$96&amp;'Data Final'!$D$5:$D$96,0),0)</f>
        <v>0</v>
      </c>
      <c r="R20" s="26" cm="1">
        <f t="array" ref="R20">INDEX('Data Final'!P$5:P$95, MATCH($C20&amp;$D20,'Data Final'!$C$5:$C$96&amp;'Data Final'!$D$5:$D$96,0),0)</f>
        <v>-12.675000000000001</v>
      </c>
      <c r="S20" s="26" cm="1">
        <f t="array" ref="S20">INDEX('Data Final'!Q$5:Q$95, MATCH($C20&amp;$D20,'Data Final'!$C$5:$C$96&amp;'Data Final'!$D$5:$D$96,0),0)</f>
        <v>-63.375</v>
      </c>
      <c r="T20" s="26" cm="1">
        <f t="array" ref="T20">INDEX('Data Final'!R$5:R$95, MATCH($C20&amp;$D20,'Data Final'!$C$5:$C$96&amp;'Data Final'!$D$5:$D$96,0),0)</f>
        <v>-32.950000000000003</v>
      </c>
    </row>
    <row r="21" spans="2:20">
      <c r="B21" s="3">
        <v>15</v>
      </c>
      <c r="C21" s="6" t="s">
        <v>60</v>
      </c>
      <c r="D21" s="6" t="s">
        <v>130</v>
      </c>
      <c r="E21" s="6" t="s">
        <v>131</v>
      </c>
      <c r="F21" s="26" t="str" cm="1">
        <f t="array" ref="F21">INDEX('Data Final'!$F$5:$F$96, MATCH(C21&amp;D21,'Data Final'!$C$5:$C$96&amp;'Data Final'!$D$5:$D$96,0),0)</f>
        <v>Selected</v>
      </c>
      <c r="H21" s="26" cm="1">
        <f t="array" ref="H21">INDEX('Data Final'!G$5:G$95, MATCH($C21&amp;$D21,'Data Final'!$C$5:$C$96&amp;'Data Final'!$D$5:$D$96,0),0)</f>
        <v>0</v>
      </c>
      <c r="I21" s="26" cm="1">
        <f t="array" ref="I21">INDEX('Data Final'!H$5:H$95, MATCH($C21&amp;$D21,'Data Final'!$C$5:$C$96&amp;'Data Final'!$D$5:$D$96,0),0)</f>
        <v>0.95962169999999991</v>
      </c>
      <c r="J21" s="26" cm="1">
        <f t="array" ref="J21">INDEX('Data Final'!I$5:I$95, MATCH($C21&amp;$D21,'Data Final'!$C$5:$C$96&amp;'Data Final'!$D$5:$D$96,0),0)</f>
        <v>2.7200259999999998</v>
      </c>
      <c r="K21" s="26" cm="1">
        <f t="array" ref="K21">INDEX('Data Final'!J$5:J$95, MATCH($C21&amp;$D21,'Data Final'!$C$5:$C$96&amp;'Data Final'!$D$5:$D$96,0),0)</f>
        <v>4.9511316900000004</v>
      </c>
      <c r="L21" s="26" cm="1">
        <f t="array" ref="L21">INDEX('Data Final'!K$5:K$95, MATCH($C21&amp;$D21,'Data Final'!$C$5:$C$96&amp;'Data Final'!$D$5:$D$96,0),0)</f>
        <v>3.6432040100000003</v>
      </c>
      <c r="M21" s="26" cm="1">
        <f t="array" ref="M21">INDEX('Data Final'!L$5:L$95, MATCH($C21&amp;$D21,'Data Final'!$C$5:$C$96&amp;'Data Final'!$D$5:$D$96,0),0)</f>
        <v>12.273983399999999</v>
      </c>
      <c r="O21" s="26" cm="1">
        <f t="array" ref="O21">INDEX('Data Final'!M$5:M$95, MATCH($C21&amp;$D21,'Data Final'!$C$5:$C$96&amp;'Data Final'!$D$5:$D$96,0),0)</f>
        <v>0</v>
      </c>
      <c r="P21" s="26" cm="1">
        <f t="array" ref="P21">INDEX('Data Final'!N$5:N$95, MATCH($C21&amp;$D21,'Data Final'!$C$5:$C$96&amp;'Data Final'!$D$5:$D$96,0),0)</f>
        <v>0</v>
      </c>
      <c r="Q21" s="26" cm="1">
        <f t="array" ref="Q21">INDEX('Data Final'!O$5:O$95, MATCH($C21&amp;$D21,'Data Final'!$C$5:$C$96&amp;'Data Final'!$D$5:$D$96,0),0)</f>
        <v>0</v>
      </c>
      <c r="R21" s="26" cm="1">
        <f t="array" ref="R21">INDEX('Data Final'!P$5:P$95, MATCH($C21&amp;$D21,'Data Final'!$C$5:$C$96&amp;'Data Final'!$D$5:$D$96,0),0)</f>
        <v>0</v>
      </c>
      <c r="S21" s="26" cm="1">
        <f t="array" ref="S21">INDEX('Data Final'!Q$5:Q$95, MATCH($C21&amp;$D21,'Data Final'!$C$5:$C$96&amp;'Data Final'!$D$5:$D$96,0),0)</f>
        <v>-75.3</v>
      </c>
      <c r="T21" s="26" cm="1">
        <f t="array" ref="T21">INDEX('Data Final'!R$5:R$95, MATCH($C21&amp;$D21,'Data Final'!$C$5:$C$96&amp;'Data Final'!$D$5:$D$96,0),0)</f>
        <v>-75.3</v>
      </c>
    </row>
    <row r="22" spans="2:20">
      <c r="B22" s="3">
        <v>16</v>
      </c>
      <c r="C22" s="6" t="s">
        <v>60</v>
      </c>
      <c r="D22" s="6" t="s">
        <v>133</v>
      </c>
      <c r="E22" s="6" t="s">
        <v>134</v>
      </c>
      <c r="F22" s="26" t="str" cm="1">
        <f t="array" ref="F22">INDEX('Data Final'!$F$5:$F$96, MATCH(C22&amp;D22,'Data Final'!$C$5:$C$96&amp;'Data Final'!$D$5:$D$96,0),0)</f>
        <v>Selected</v>
      </c>
      <c r="H22" s="26" cm="1">
        <f t="array" ref="H22">INDEX('Data Final'!G$5:G$95, MATCH($C22&amp;$D22,'Data Final'!$C$5:$C$96&amp;'Data Final'!$D$5:$D$96,0),0)</f>
        <v>0.52737097999999993</v>
      </c>
      <c r="I22" s="26" cm="1">
        <f t="array" ref="I22">INDEX('Data Final'!H$5:H$95, MATCH($C22&amp;$D22,'Data Final'!$C$5:$C$96&amp;'Data Final'!$D$5:$D$96,0),0)</f>
        <v>1.4681602899999999</v>
      </c>
      <c r="J22" s="26" cm="1">
        <f t="array" ref="J22">INDEX('Data Final'!I$5:I$95, MATCH($C22&amp;$D22,'Data Final'!$C$5:$C$96&amp;'Data Final'!$D$5:$D$96,0),0)</f>
        <v>2.5718806499999998</v>
      </c>
      <c r="K22" s="26" cm="1">
        <f t="array" ref="K22">INDEX('Data Final'!J$5:J$95, MATCH($C22&amp;$D22,'Data Final'!$C$5:$C$96&amp;'Data Final'!$D$5:$D$96,0),0)</f>
        <v>1.75622224</v>
      </c>
      <c r="L22" s="26" cm="1">
        <f t="array" ref="L22">INDEX('Data Final'!K$5:K$95, MATCH($C22&amp;$D22,'Data Final'!$C$5:$C$96&amp;'Data Final'!$D$5:$D$96,0),0)</f>
        <v>9.7275340000000002E-2</v>
      </c>
      <c r="M22" s="26" cm="1">
        <f t="array" ref="M22">INDEX('Data Final'!L$5:L$95, MATCH($C22&amp;$D22,'Data Final'!$C$5:$C$96&amp;'Data Final'!$D$5:$D$96,0),0)</f>
        <v>6.4209094999999996</v>
      </c>
      <c r="O22" s="26" cm="1">
        <f t="array" ref="O22">INDEX('Data Final'!M$5:M$95, MATCH($C22&amp;$D22,'Data Final'!$C$5:$C$96&amp;'Data Final'!$D$5:$D$96,0),0)</f>
        <v>0</v>
      </c>
      <c r="P22" s="26" cm="1">
        <f t="array" ref="P22">INDEX('Data Final'!N$5:N$95, MATCH($C22&amp;$D22,'Data Final'!$C$5:$C$96&amp;'Data Final'!$D$5:$D$96,0),0)</f>
        <v>0</v>
      </c>
      <c r="Q22" s="26" cm="1">
        <f t="array" ref="Q22">INDEX('Data Final'!O$5:O$95, MATCH($C22&amp;$D22,'Data Final'!$C$5:$C$96&amp;'Data Final'!$D$5:$D$96,0),0)</f>
        <v>-3.532</v>
      </c>
      <c r="R22" s="26" cm="1">
        <f t="array" ref="R22">INDEX('Data Final'!P$5:P$95, MATCH($C22&amp;$D22,'Data Final'!$C$5:$C$96&amp;'Data Final'!$D$5:$D$96,0),0)</f>
        <v>-51.213999999999999</v>
      </c>
      <c r="S22" s="26" cm="1">
        <f t="array" ref="S22">INDEX('Data Final'!Q$5:Q$95, MATCH($C22&amp;$D22,'Data Final'!$C$5:$C$96&amp;'Data Final'!$D$5:$D$96,0),0)</f>
        <v>-139.51400000000001</v>
      </c>
      <c r="T22" s="26" cm="1">
        <f t="array" ref="T22">INDEX('Data Final'!R$5:R$95, MATCH($C22&amp;$D22,'Data Final'!$C$5:$C$96&amp;'Data Final'!$D$5:$D$96,0),0)</f>
        <v>-139.51400000000001</v>
      </c>
    </row>
    <row r="23" spans="2:20">
      <c r="B23" s="3">
        <v>17</v>
      </c>
      <c r="C23" s="6" t="s">
        <v>60</v>
      </c>
      <c r="D23" s="6" t="s">
        <v>150</v>
      </c>
      <c r="E23" s="6" t="s">
        <v>706</v>
      </c>
      <c r="F23" s="26" t="str" cm="1">
        <f t="array" ref="F23">INDEX('Data Final'!$F$5:$F$96, MATCH(C23&amp;D23,'Data Final'!$C$5:$C$96&amp;'Data Final'!$D$5:$D$96,0),0)</f>
        <v>Selected</v>
      </c>
      <c r="H23" s="26" cm="1">
        <f t="array" ref="H23">INDEX('Data Final'!G$5:G$95, MATCH($C23&amp;$D23,'Data Final'!$C$5:$C$96&amp;'Data Final'!$D$5:$D$96,0),0)</f>
        <v>0</v>
      </c>
      <c r="I23" s="26" cm="1">
        <f t="array" ref="I23">INDEX('Data Final'!H$5:H$95, MATCH($C23&amp;$D23,'Data Final'!$C$5:$C$96&amp;'Data Final'!$D$5:$D$96,0),0)</f>
        <v>0</v>
      </c>
      <c r="J23" s="26" cm="1">
        <f t="array" ref="J23">INDEX('Data Final'!I$5:I$95, MATCH($C23&amp;$D23,'Data Final'!$C$5:$C$96&amp;'Data Final'!$D$5:$D$96,0),0)</f>
        <v>0</v>
      </c>
      <c r="K23" s="26" cm="1">
        <f t="array" ref="K23">INDEX('Data Final'!J$5:J$95, MATCH($C23&amp;$D23,'Data Final'!$C$5:$C$96&amp;'Data Final'!$D$5:$D$96,0),0)</f>
        <v>0.17375640000000001</v>
      </c>
      <c r="L23" s="26" cm="1">
        <f t="array" ref="L23">INDEX('Data Final'!K$5:K$95, MATCH($C23&amp;$D23,'Data Final'!$C$5:$C$96&amp;'Data Final'!$D$5:$D$96,0),0)</f>
        <v>0.35927052000000004</v>
      </c>
      <c r="M23" s="26" cm="1">
        <f t="array" ref="M23">INDEX('Data Final'!L$5:L$95, MATCH($C23&amp;$D23,'Data Final'!$C$5:$C$96&amp;'Data Final'!$D$5:$D$96,0),0)</f>
        <v>0.53302692000000007</v>
      </c>
      <c r="O23" s="26" cm="1">
        <f t="array" ref="O23">INDEX('Data Final'!M$5:M$95, MATCH($C23&amp;$D23,'Data Final'!$C$5:$C$96&amp;'Data Final'!$D$5:$D$96,0),0)</f>
        <v>0</v>
      </c>
      <c r="P23" s="26" cm="1">
        <f t="array" ref="P23">INDEX('Data Final'!N$5:N$95, MATCH($C23&amp;$D23,'Data Final'!$C$5:$C$96&amp;'Data Final'!$D$5:$D$96,0),0)</f>
        <v>0</v>
      </c>
      <c r="Q23" s="26" cm="1">
        <f t="array" ref="Q23">INDEX('Data Final'!O$5:O$95, MATCH($C23&amp;$D23,'Data Final'!$C$5:$C$96&amp;'Data Final'!$D$5:$D$96,0),0)</f>
        <v>0</v>
      </c>
      <c r="R23" s="26" cm="1">
        <f t="array" ref="R23">INDEX('Data Final'!P$5:P$95, MATCH($C23&amp;$D23,'Data Final'!$C$5:$C$96&amp;'Data Final'!$D$5:$D$96,0),0)</f>
        <v>0</v>
      </c>
      <c r="S23" s="26" cm="1">
        <f t="array" ref="S23">INDEX('Data Final'!Q$5:Q$95, MATCH($C23&amp;$D23,'Data Final'!$C$5:$C$96&amp;'Data Final'!$D$5:$D$96,0),0)</f>
        <v>-60.2</v>
      </c>
      <c r="T23" s="26" cm="1">
        <f t="array" ref="T23">INDEX('Data Final'!R$5:R$95, MATCH($C23&amp;$D23,'Data Final'!$C$5:$C$96&amp;'Data Final'!$D$5:$D$96,0),0)</f>
        <v>-60.2</v>
      </c>
    </row>
    <row r="24" spans="2:20">
      <c r="B24" s="3">
        <v>18</v>
      </c>
      <c r="C24" s="6" t="s">
        <v>60</v>
      </c>
      <c r="D24" s="6" t="s">
        <v>172</v>
      </c>
      <c r="E24" s="6" t="s">
        <v>171</v>
      </c>
      <c r="F24" s="26" t="str" cm="1">
        <f t="array" ref="F24">INDEX('Data Final'!$F$5:$F$96, MATCH(C24&amp;D24,'Data Final'!$C$5:$C$96&amp;'Data Final'!$D$5:$D$96,0),0)</f>
        <v>Feasible</v>
      </c>
      <c r="H24" s="26" cm="1">
        <f t="array" ref="H24">INDEX('Data Final'!G$5:G$95, MATCH($C24&amp;$D24,'Data Final'!$C$5:$C$96&amp;'Data Final'!$D$5:$D$96,0),0)</f>
        <v>0.93234518</v>
      </c>
      <c r="I24" s="26" cm="1">
        <f t="array" ref="I24">INDEX('Data Final'!H$5:H$95, MATCH($C24&amp;$D24,'Data Final'!$C$5:$C$96&amp;'Data Final'!$D$5:$D$96,0),0)</f>
        <v>2.6427113200000001</v>
      </c>
      <c r="J24" s="26" cm="1">
        <f t="array" ref="J24">INDEX('Data Final'!I$5:I$95, MATCH($C24&amp;$D24,'Data Final'!$C$5:$C$96&amp;'Data Final'!$D$5:$D$96,0),0)</f>
        <v>4.8103995800000003</v>
      </c>
      <c r="K24" s="26" cm="1">
        <f t="array" ref="K24">INDEX('Data Final'!J$5:J$95, MATCH($C24&amp;$D24,'Data Final'!$C$5:$C$96&amp;'Data Final'!$D$5:$D$96,0),0)</f>
        <v>3.5310221199999998</v>
      </c>
      <c r="L24" s="26" cm="1">
        <f t="array" ref="L24">INDEX('Data Final'!K$5:K$95, MATCH($C24&amp;$D24,'Data Final'!$C$5:$C$96&amp;'Data Final'!$D$5:$D$96,0),0)</f>
        <v>4.1357400000000002E-2</v>
      </c>
      <c r="M24" s="26" cm="1">
        <f t="array" ref="M24">INDEX('Data Final'!L$5:L$95, MATCH($C24&amp;$D24,'Data Final'!$C$5:$C$96&amp;'Data Final'!$D$5:$D$96,0),0)</f>
        <v>11.958</v>
      </c>
      <c r="O24" s="26" cm="1">
        <f t="array" ref="O24">INDEX('Data Final'!M$5:M$95, MATCH($C24&amp;$D24,'Data Final'!$C$5:$C$96&amp;'Data Final'!$D$5:$D$96,0),0)</f>
        <v>0</v>
      </c>
      <c r="P24" s="26" cm="1">
        <f t="array" ref="P24">INDEX('Data Final'!N$5:N$95, MATCH($C24&amp;$D24,'Data Final'!$C$5:$C$96&amp;'Data Final'!$D$5:$D$96,0),0)</f>
        <v>0</v>
      </c>
      <c r="Q24" s="26" cm="1">
        <f t="array" ref="Q24">INDEX('Data Final'!O$5:O$95, MATCH($C24&amp;$D24,'Data Final'!$C$5:$C$96&amp;'Data Final'!$D$5:$D$96,0),0)</f>
        <v>-264.7</v>
      </c>
      <c r="R24" s="26" cm="1">
        <f t="array" ref="R24">INDEX('Data Final'!P$5:P$95, MATCH($C24&amp;$D24,'Data Final'!$C$5:$C$96&amp;'Data Final'!$D$5:$D$96,0),0)</f>
        <v>-22.058</v>
      </c>
      <c r="S24" s="26" cm="1">
        <f t="array" ref="S24">INDEX('Data Final'!Q$5:Q$95, MATCH($C24&amp;$D24,'Data Final'!$C$5:$C$96&amp;'Data Final'!$D$5:$D$96,0),0)</f>
        <v>-286.75799999999998</v>
      </c>
      <c r="T24" s="26" cm="1">
        <f t="array" ref="T24">INDEX('Data Final'!R$5:R$95, MATCH($C24&amp;$D24,'Data Final'!$C$5:$C$96&amp;'Data Final'!$D$5:$D$96,0),0)</f>
        <v>-286.75799999999998</v>
      </c>
    </row>
    <row r="25" spans="2:20">
      <c r="B25" s="3">
        <v>19</v>
      </c>
      <c r="C25" s="6" t="s">
        <v>173</v>
      </c>
      <c r="D25" s="6" t="s">
        <v>62</v>
      </c>
      <c r="E25" s="6" t="s">
        <v>175</v>
      </c>
      <c r="F25" s="26" t="str" cm="1">
        <f t="array" ref="F25">INDEX('Data Final'!$F$5:$F$96, MATCH(C25&amp;D25,'Data Final'!$C$5:$C$96&amp;'Data Final'!$D$5:$D$96,0),0)</f>
        <v>Selected</v>
      </c>
      <c r="H25" s="26" cm="1">
        <f t="array" ref="H25">INDEX('Data Final'!G$5:G$95, MATCH($C25&amp;$D25,'Data Final'!$C$5:$C$96&amp;'Data Final'!$D$5:$D$96,0),0)</f>
        <v>0.49147254000000001</v>
      </c>
      <c r="I25" s="26" cm="1">
        <f t="array" ref="I25">INDEX('Data Final'!H$5:H$95, MATCH($C25&amp;$D25,'Data Final'!$C$5:$C$96&amp;'Data Final'!$D$5:$D$96,0),0)</f>
        <v>0.29561315999999999</v>
      </c>
      <c r="J25" s="26" cm="1">
        <f t="array" ref="J25">INDEX('Data Final'!I$5:I$95, MATCH($C25&amp;$D25,'Data Final'!$C$5:$C$96&amp;'Data Final'!$D$5:$D$96,0),0)</f>
        <v>2.5488091689999999E-2</v>
      </c>
      <c r="K25" s="26" cm="1">
        <f t="array" ref="K25">INDEX('Data Final'!J$5:J$95, MATCH($C25&amp;$D25,'Data Final'!$C$5:$C$96&amp;'Data Final'!$D$5:$D$96,0),0)</f>
        <v>2.5488091689999999E-2</v>
      </c>
      <c r="L25" s="26" cm="1">
        <f t="array" ref="L25">INDEX('Data Final'!K$5:K$95, MATCH($C25&amp;$D25,'Data Final'!$C$5:$C$96&amp;'Data Final'!$D$5:$D$96,0),0)</f>
        <v>2.5488091689999999E-2</v>
      </c>
      <c r="M25" s="26" cm="1">
        <f t="array" ref="M25">INDEX('Data Final'!L$5:L$95, MATCH($C25&amp;$D25,'Data Final'!$C$5:$C$96&amp;'Data Final'!$D$5:$D$96,0),0)</f>
        <v>0.86354997506999998</v>
      </c>
      <c r="O25" s="26" cm="1">
        <f t="array" ref="O25">INDEX('Data Final'!M$5:M$95, MATCH($C25&amp;$D25,'Data Final'!$C$5:$C$96&amp;'Data Final'!$D$5:$D$96,0),0)</f>
        <v>0</v>
      </c>
      <c r="P25" s="26" cm="1">
        <f t="array" ref="P25">INDEX('Data Final'!N$5:N$95, MATCH($C25&amp;$D25,'Data Final'!$C$5:$C$96&amp;'Data Final'!$D$5:$D$96,0),0)</f>
        <v>0</v>
      </c>
      <c r="Q25" s="26" cm="1">
        <f t="array" ref="Q25">INDEX('Data Final'!O$5:O$95, MATCH($C25&amp;$D25,'Data Final'!$C$5:$C$96&amp;'Data Final'!$D$5:$D$96,0),0)</f>
        <v>-137.13</v>
      </c>
      <c r="R25" s="26" cm="1">
        <f t="array" ref="R25">INDEX('Data Final'!P$5:P$95, MATCH($C25&amp;$D25,'Data Final'!$C$5:$C$96&amp;'Data Final'!$D$5:$D$96,0),0)</f>
        <v>-274.26501760000002</v>
      </c>
      <c r="S25" s="26" cm="1">
        <f t="array" ref="S25">INDEX('Data Final'!Q$5:Q$95, MATCH($C25&amp;$D25,'Data Final'!$C$5:$C$96&amp;'Data Final'!$D$5:$D$96,0),0)</f>
        <v>-411.3975264</v>
      </c>
      <c r="T25" s="26" cm="1">
        <f t="array" ref="T25">INDEX('Data Final'!R$5:R$95, MATCH($C25&amp;$D25,'Data Final'!$C$5:$C$96&amp;'Data Final'!$D$5:$D$96,0),0)</f>
        <v>-411.39800000000002</v>
      </c>
    </row>
    <row r="26" spans="2:20">
      <c r="B26" s="3">
        <v>20</v>
      </c>
      <c r="C26" s="6" t="s">
        <v>180</v>
      </c>
      <c r="D26" s="6" t="s">
        <v>182</v>
      </c>
      <c r="E26" s="6" t="s">
        <v>183</v>
      </c>
      <c r="F26" s="26" t="str" cm="1">
        <f t="array" ref="F26">INDEX('Data Final'!$F$5:$F$96, MATCH(C26&amp;D26,'Data Final'!$C$5:$C$96&amp;'Data Final'!$D$5:$D$96,0),0)</f>
        <v>Selected</v>
      </c>
      <c r="H26" s="26" cm="1">
        <f t="array" ref="H26">INDEX('Data Final'!G$5:G$95, MATCH($C26&amp;$D26,'Data Final'!$C$5:$C$96&amp;'Data Final'!$D$5:$D$96,0),0)</f>
        <v>12.786</v>
      </c>
      <c r="I26" s="26" cm="1">
        <f t="array" ref="I26">INDEX('Data Final'!H$5:H$95, MATCH($C26&amp;$D26,'Data Final'!$C$5:$C$96&amp;'Data Final'!$D$5:$D$96,0),0)</f>
        <v>25.571000000000002</v>
      </c>
      <c r="J26" s="26" cm="1">
        <f t="array" ref="J26">INDEX('Data Final'!I$5:I$95, MATCH($C26&amp;$D26,'Data Final'!$C$5:$C$96&amp;'Data Final'!$D$5:$D$96,0),0)</f>
        <v>-2.1179999999999999</v>
      </c>
      <c r="K26" s="26" cm="1">
        <f t="array" ref="K26">INDEX('Data Final'!J$5:J$95, MATCH($C26&amp;$D26,'Data Final'!$C$5:$C$96&amp;'Data Final'!$D$5:$D$96,0),0)</f>
        <v>8.5509999999999984</v>
      </c>
      <c r="L26" s="26" cm="1">
        <f t="array" ref="L26">INDEX('Data Final'!K$5:K$95, MATCH($C26&amp;$D26,'Data Final'!$C$5:$C$96&amp;'Data Final'!$D$5:$D$96,0),0)</f>
        <v>8.5509999999999984</v>
      </c>
      <c r="M26" s="26" cm="1">
        <f t="array" ref="M26">INDEX('Data Final'!L$5:L$95, MATCH($C26&amp;$D26,'Data Final'!$C$5:$C$96&amp;'Data Final'!$D$5:$D$96,0),0)</f>
        <v>53.341000000000001</v>
      </c>
      <c r="O26" s="26" cm="1">
        <f t="array" ref="O26">INDEX('Data Final'!M$5:M$95, MATCH($C26&amp;$D26,'Data Final'!$C$5:$C$96&amp;'Data Final'!$D$5:$D$96,0),0)</f>
        <v>0</v>
      </c>
      <c r="P26" s="26" cm="1">
        <f t="array" ref="P26">INDEX('Data Final'!N$5:N$95, MATCH($C26&amp;$D26,'Data Final'!$C$5:$C$96&amp;'Data Final'!$D$5:$D$96,0),0)</f>
        <v>0</v>
      </c>
      <c r="Q26" s="26" cm="1">
        <f t="array" ref="Q26">INDEX('Data Final'!O$5:O$95, MATCH($C26&amp;$D26,'Data Final'!$C$5:$C$96&amp;'Data Final'!$D$5:$D$96,0),0)</f>
        <v>-1400</v>
      </c>
      <c r="R26" s="26" cm="1">
        <f t="array" ref="R26">INDEX('Data Final'!P$5:P$95, MATCH($C26&amp;$D26,'Data Final'!$C$5:$C$96&amp;'Data Final'!$D$5:$D$96,0),0)</f>
        <v>-4300</v>
      </c>
      <c r="S26" s="26" cm="1">
        <f t="array" ref="S26">INDEX('Data Final'!Q$5:Q$95, MATCH($C26&amp;$D26,'Data Final'!$C$5:$C$96&amp;'Data Final'!$D$5:$D$96,0),0)</f>
        <v>-8600</v>
      </c>
      <c r="T26" s="26" cm="1">
        <f t="array" ref="T26">INDEX('Data Final'!R$5:R$95, MATCH($C26&amp;$D26,'Data Final'!$C$5:$C$96&amp;'Data Final'!$D$5:$D$96,0),0)</f>
        <v>-8600</v>
      </c>
    </row>
    <row r="27" spans="2:20">
      <c r="B27" s="3">
        <v>21</v>
      </c>
      <c r="C27" s="6" t="s">
        <v>180</v>
      </c>
      <c r="D27" s="6" t="s">
        <v>185</v>
      </c>
      <c r="E27" s="6" t="s">
        <v>186</v>
      </c>
      <c r="F27" s="26" t="str" cm="1">
        <f t="array" ref="F27">INDEX('Data Final'!$F$5:$F$96, MATCH(C27&amp;D27,'Data Final'!$C$5:$C$96&amp;'Data Final'!$D$5:$D$96,0),0)</f>
        <v>Selected</v>
      </c>
      <c r="H27" s="26" cm="1">
        <f t="array" ref="H27">INDEX('Data Final'!G$5:G$95, MATCH($C27&amp;$D27,'Data Final'!$C$5:$C$96&amp;'Data Final'!$D$5:$D$96,0),0)</f>
        <v>18.579000000000001</v>
      </c>
      <c r="I27" s="26" cm="1">
        <f t="array" ref="I27">INDEX('Data Final'!H$5:H$95, MATCH($C27&amp;$D27,'Data Final'!$C$5:$C$96&amp;'Data Final'!$D$5:$D$96,0),0)</f>
        <v>18.579000000000001</v>
      </c>
      <c r="J27" s="26" cm="1">
        <f t="array" ref="J27">INDEX('Data Final'!I$5:I$95, MATCH($C27&amp;$D27,'Data Final'!$C$5:$C$96&amp;'Data Final'!$D$5:$D$96,0),0)</f>
        <v>18.579000000000001</v>
      </c>
      <c r="K27" s="26" cm="1">
        <f t="array" ref="K27">INDEX('Data Final'!J$5:J$95, MATCH($C27&amp;$D27,'Data Final'!$C$5:$C$96&amp;'Data Final'!$D$5:$D$96,0),0)</f>
        <v>18.579000000000001</v>
      </c>
      <c r="L27" s="26" cm="1">
        <f t="array" ref="L27">INDEX('Data Final'!K$5:K$95, MATCH($C27&amp;$D27,'Data Final'!$C$5:$C$96&amp;'Data Final'!$D$5:$D$96,0),0)</f>
        <v>18.579000000000001</v>
      </c>
      <c r="M27" s="26" cm="1">
        <f t="array" ref="M27">INDEX('Data Final'!L$5:L$95, MATCH($C27&amp;$D27,'Data Final'!$C$5:$C$96&amp;'Data Final'!$D$5:$D$96,0),0)</f>
        <v>92.89500000000001</v>
      </c>
      <c r="O27" s="26" cm="1">
        <f t="array" ref="O27">INDEX('Data Final'!M$5:M$95, MATCH($C27&amp;$D27,'Data Final'!$C$5:$C$96&amp;'Data Final'!$D$5:$D$96,0),0)</f>
        <v>0</v>
      </c>
      <c r="P27" s="26" cm="1">
        <f t="array" ref="P27">INDEX('Data Final'!N$5:N$95, MATCH($C27&amp;$D27,'Data Final'!$C$5:$C$96&amp;'Data Final'!$D$5:$D$96,0),0)</f>
        <v>0</v>
      </c>
      <c r="Q27" s="26" cm="1">
        <f t="array" ref="Q27">INDEX('Data Final'!O$5:O$95, MATCH($C27&amp;$D27,'Data Final'!$C$5:$C$96&amp;'Data Final'!$D$5:$D$96,0),0)</f>
        <v>-7607.71</v>
      </c>
      <c r="R27" s="26" cm="1">
        <f t="array" ref="R27">INDEX('Data Final'!P$5:P$95, MATCH($C27&amp;$D27,'Data Final'!$C$5:$C$96&amp;'Data Final'!$D$5:$D$96,0),0)</f>
        <v>-23251.86</v>
      </c>
      <c r="S27" s="26" cm="1">
        <f t="array" ref="S27">INDEX('Data Final'!Q$5:Q$95, MATCH($C27&amp;$D27,'Data Final'!$C$5:$C$96&amp;'Data Final'!$D$5:$D$96,0),0)</f>
        <v>-74239.11</v>
      </c>
      <c r="T27" s="26" cm="1">
        <f t="array" ref="T27">INDEX('Data Final'!R$5:R$95, MATCH($C27&amp;$D27,'Data Final'!$C$5:$C$96&amp;'Data Final'!$D$5:$D$96,0),0)</f>
        <v>-74239.11</v>
      </c>
    </row>
    <row r="28" spans="2:20">
      <c r="B28" s="3">
        <v>22</v>
      </c>
      <c r="C28" s="6" t="s">
        <v>180</v>
      </c>
      <c r="D28" s="6" t="s">
        <v>188</v>
      </c>
      <c r="E28" s="6" t="s">
        <v>189</v>
      </c>
      <c r="F28" s="26" t="str" cm="1">
        <f t="array" ref="F28">INDEX('Data Final'!$F$5:$F$96, MATCH(C28&amp;D28,'Data Final'!$C$5:$C$96&amp;'Data Final'!$D$5:$D$96,0),0)</f>
        <v>Selected</v>
      </c>
      <c r="H28" s="26" cm="1">
        <f t="array" ref="H28">INDEX('Data Final'!G$5:G$95, MATCH($C28&amp;$D28,'Data Final'!$C$5:$C$96&amp;'Data Final'!$D$5:$D$96,0),0)</f>
        <v>4.0759999999999996</v>
      </c>
      <c r="I28" s="26" cm="1">
        <f t="array" ref="I28">INDEX('Data Final'!H$5:H$95, MATCH($C28&amp;$D28,'Data Final'!$C$5:$C$96&amp;'Data Final'!$D$5:$D$96,0),0)</f>
        <v>28.561</v>
      </c>
      <c r="J28" s="26" cm="1">
        <f t="array" ref="J28">INDEX('Data Final'!I$5:I$95, MATCH($C28&amp;$D28,'Data Final'!$C$5:$C$96&amp;'Data Final'!$D$5:$D$96,0),0)</f>
        <v>25.890999999999998</v>
      </c>
      <c r="K28" s="26" cm="1">
        <f t="array" ref="K28">INDEX('Data Final'!J$5:J$95, MATCH($C28&amp;$D28,'Data Final'!$C$5:$C$96&amp;'Data Final'!$D$5:$D$96,0),0)</f>
        <v>23.954000000000001</v>
      </c>
      <c r="L28" s="26" cm="1">
        <f t="array" ref="L28">INDEX('Data Final'!K$5:K$95, MATCH($C28&amp;$D28,'Data Final'!$C$5:$C$96&amp;'Data Final'!$D$5:$D$96,0),0)</f>
        <v>21.629000000000001</v>
      </c>
      <c r="M28" s="26" cm="1">
        <f t="array" ref="M28">INDEX('Data Final'!L$5:L$95, MATCH($C28&amp;$D28,'Data Final'!$C$5:$C$96&amp;'Data Final'!$D$5:$D$96,0),0)</f>
        <v>104.11099999999999</v>
      </c>
      <c r="O28" s="26" cm="1">
        <f t="array" ref="O28">INDEX('Data Final'!M$5:M$95, MATCH($C28&amp;$D28,'Data Final'!$C$5:$C$96&amp;'Data Final'!$D$5:$D$96,0),0)</f>
        <v>0</v>
      </c>
      <c r="P28" s="26" cm="1">
        <f t="array" ref="P28">INDEX('Data Final'!N$5:N$95, MATCH($C28&amp;$D28,'Data Final'!$C$5:$C$96&amp;'Data Final'!$D$5:$D$96,0),0)</f>
        <v>0</v>
      </c>
      <c r="Q28" s="26" cm="1">
        <f t="array" ref="Q28">INDEX('Data Final'!O$5:O$95, MATCH($C28&amp;$D28,'Data Final'!$C$5:$C$96&amp;'Data Final'!$D$5:$D$96,0),0)</f>
        <v>-8326.56</v>
      </c>
      <c r="R28" s="26" cm="1">
        <f t="array" ref="R28">INDEX('Data Final'!P$5:P$95, MATCH($C28&amp;$D28,'Data Final'!$C$5:$C$96&amp;'Data Final'!$D$5:$D$96,0),0)</f>
        <v>-24979.68</v>
      </c>
      <c r="S28" s="26" cm="1">
        <f t="array" ref="S28">INDEX('Data Final'!Q$5:Q$95, MATCH($C28&amp;$D28,'Data Final'!$C$5:$C$96&amp;'Data Final'!$D$5:$D$96,0),0)</f>
        <v>-49959.360000000001</v>
      </c>
      <c r="T28" s="26" cm="1">
        <f t="array" ref="T28">INDEX('Data Final'!R$5:R$95, MATCH($C28&amp;$D28,'Data Final'!$C$5:$C$96&amp;'Data Final'!$D$5:$D$96,0),0)</f>
        <v>-49959.360000000001</v>
      </c>
    </row>
    <row r="29" spans="2:20">
      <c r="B29" s="3">
        <v>23</v>
      </c>
      <c r="C29" s="6" t="s">
        <v>180</v>
      </c>
      <c r="D29" s="6" t="s">
        <v>191</v>
      </c>
      <c r="E29" s="6" t="s">
        <v>192</v>
      </c>
      <c r="F29" s="26" t="str" cm="1">
        <f t="array" ref="F29">INDEX('Data Final'!$F$5:$F$96, MATCH(C29&amp;D29,'Data Final'!$C$5:$C$96&amp;'Data Final'!$D$5:$D$96,0),0)</f>
        <v>Selected</v>
      </c>
      <c r="H29" s="26" cm="1">
        <f t="array" ref="H29">INDEX('Data Final'!G$5:G$95, MATCH($C29&amp;$D29,'Data Final'!$C$5:$C$96&amp;'Data Final'!$D$5:$D$96,0),0)</f>
        <v>0</v>
      </c>
      <c r="I29" s="26" cm="1">
        <f t="array" ref="I29">INDEX('Data Final'!H$5:H$95, MATCH($C29&amp;$D29,'Data Final'!$C$5:$C$96&amp;'Data Final'!$D$5:$D$96,0),0)</f>
        <v>0</v>
      </c>
      <c r="J29" s="26" cm="1">
        <f t="array" ref="J29">INDEX('Data Final'!I$5:I$95, MATCH($C29&amp;$D29,'Data Final'!$C$5:$C$96&amp;'Data Final'!$D$5:$D$96,0),0)</f>
        <v>12.948</v>
      </c>
      <c r="K29" s="26" cm="1">
        <f t="array" ref="K29">INDEX('Data Final'!J$5:J$95, MATCH($C29&amp;$D29,'Data Final'!$C$5:$C$96&amp;'Data Final'!$D$5:$D$96,0),0)</f>
        <v>8.7140000000000004</v>
      </c>
      <c r="L29" s="26" cm="1">
        <f t="array" ref="L29">INDEX('Data Final'!K$5:K$95, MATCH($C29&amp;$D29,'Data Final'!$C$5:$C$96&amp;'Data Final'!$D$5:$D$96,0),0)</f>
        <v>13.959</v>
      </c>
      <c r="M29" s="26" cm="1">
        <f t="array" ref="M29">INDEX('Data Final'!L$5:L$95, MATCH($C29&amp;$D29,'Data Final'!$C$5:$C$96&amp;'Data Final'!$D$5:$D$96,0),0)</f>
        <v>35.621000000000002</v>
      </c>
      <c r="O29" s="26" cm="1">
        <f t="array" ref="O29">INDEX('Data Final'!M$5:M$95, MATCH($C29&amp;$D29,'Data Final'!$C$5:$C$96&amp;'Data Final'!$D$5:$D$96,0),0)</f>
        <v>0</v>
      </c>
      <c r="P29" s="26" cm="1">
        <f t="array" ref="P29">INDEX('Data Final'!N$5:N$95, MATCH($C29&amp;$D29,'Data Final'!$C$5:$C$96&amp;'Data Final'!$D$5:$D$96,0),0)</f>
        <v>0</v>
      </c>
      <c r="Q29" s="26" cm="1">
        <f t="array" ref="Q29">INDEX('Data Final'!O$5:O$95, MATCH($C29&amp;$D29,'Data Final'!$C$5:$C$96&amp;'Data Final'!$D$5:$D$96,0),0)</f>
        <v>-1359</v>
      </c>
      <c r="R29" s="26" cm="1">
        <f t="array" ref="R29">INDEX('Data Final'!P$5:P$95, MATCH($C29&amp;$D29,'Data Final'!$C$5:$C$96&amp;'Data Final'!$D$5:$D$96,0),0)</f>
        <v>-4078</v>
      </c>
      <c r="S29" s="26" cm="1">
        <f t="array" ref="S29">INDEX('Data Final'!Q$5:Q$95, MATCH($C29&amp;$D29,'Data Final'!$C$5:$C$96&amp;'Data Final'!$D$5:$D$96,0),0)</f>
        <v>-8156</v>
      </c>
      <c r="T29" s="26" cm="1">
        <f t="array" ref="T29">INDEX('Data Final'!R$5:R$95, MATCH($C29&amp;$D29,'Data Final'!$C$5:$C$96&amp;'Data Final'!$D$5:$D$96,0),0)</f>
        <v>-13593</v>
      </c>
    </row>
    <row r="30" spans="2:20">
      <c r="B30" s="3">
        <v>24</v>
      </c>
      <c r="C30" s="6" t="s">
        <v>180</v>
      </c>
      <c r="D30" s="6" t="s">
        <v>205</v>
      </c>
      <c r="E30" s="6" t="s">
        <v>206</v>
      </c>
      <c r="F30" s="26" t="str" cm="1">
        <f t="array" ref="F30">INDEX('Data Final'!$F$5:$F$96, MATCH(C30&amp;D30,'Data Final'!$C$5:$C$96&amp;'Data Final'!$D$5:$D$96,0),0)</f>
        <v>Selected</v>
      </c>
      <c r="H30" s="26" cm="1">
        <f t="array" ref="H30">INDEX('Data Final'!G$5:G$95, MATCH($C30&amp;$D30,'Data Final'!$C$5:$C$96&amp;'Data Final'!$D$5:$D$96,0),0)</f>
        <v>6.0449999999999999</v>
      </c>
      <c r="I30" s="26" cm="1">
        <f t="array" ref="I30">INDEX('Data Final'!H$5:H$95, MATCH($C30&amp;$D30,'Data Final'!$C$5:$C$96&amp;'Data Final'!$D$5:$D$96,0),0)</f>
        <v>0</v>
      </c>
      <c r="J30" s="26" cm="1">
        <f t="array" ref="J30">INDEX('Data Final'!I$5:I$95, MATCH($C30&amp;$D30,'Data Final'!$C$5:$C$96&amp;'Data Final'!$D$5:$D$96,0),0)</f>
        <v>0.73799999999999999</v>
      </c>
      <c r="K30" s="26" cm="1">
        <f t="array" ref="K30">INDEX('Data Final'!J$5:J$95, MATCH($C30&amp;$D30,'Data Final'!$C$5:$C$96&amp;'Data Final'!$D$5:$D$96,0),0)</f>
        <v>1.0920000000000001</v>
      </c>
      <c r="L30" s="26" cm="1">
        <f t="array" ref="L30">INDEX('Data Final'!K$5:K$95, MATCH($C30&amp;$D30,'Data Final'!$C$5:$C$96&amp;'Data Final'!$D$5:$D$96,0),0)</f>
        <v>1.0920000000000001</v>
      </c>
      <c r="M30" s="26" cm="1">
        <f t="array" ref="M30">INDEX('Data Final'!L$5:L$95, MATCH($C30&amp;$D30,'Data Final'!$C$5:$C$96&amp;'Data Final'!$D$5:$D$96,0),0)</f>
        <v>8.9670000000000005</v>
      </c>
      <c r="O30" s="26" cm="1">
        <f t="array" ref="O30">INDEX('Data Final'!M$5:M$95, MATCH($C30&amp;$D30,'Data Final'!$C$5:$C$96&amp;'Data Final'!$D$5:$D$96,0),0)</f>
        <v>0</v>
      </c>
      <c r="P30" s="26" cm="1">
        <f t="array" ref="P30">INDEX('Data Final'!N$5:N$95, MATCH($C30&amp;$D30,'Data Final'!$C$5:$C$96&amp;'Data Final'!$D$5:$D$96,0),0)</f>
        <v>0</v>
      </c>
      <c r="Q30" s="26" cm="1">
        <f t="array" ref="Q30">INDEX('Data Final'!O$5:O$95, MATCH($C30&amp;$D30,'Data Final'!$C$5:$C$96&amp;'Data Final'!$D$5:$D$96,0),0)</f>
        <v>-8200</v>
      </c>
      <c r="R30" s="26" cm="1">
        <f t="array" ref="R30">INDEX('Data Final'!P$5:P$95, MATCH($C30&amp;$D30,'Data Final'!$C$5:$C$96&amp;'Data Final'!$D$5:$D$96,0),0)</f>
        <v>-16400</v>
      </c>
      <c r="S30" s="26" cm="1">
        <f t="array" ref="S30">INDEX('Data Final'!Q$5:Q$95, MATCH($C30&amp;$D30,'Data Final'!$C$5:$C$96&amp;'Data Final'!$D$5:$D$96,0),0)</f>
        <v>-24600</v>
      </c>
      <c r="T30" s="26" cm="1">
        <f t="array" ref="T30">INDEX('Data Final'!R$5:R$95, MATCH($C30&amp;$D30,'Data Final'!$C$5:$C$96&amp;'Data Final'!$D$5:$D$96,0),0)</f>
        <v>-24600</v>
      </c>
    </row>
    <row r="31" spans="2:20">
      <c r="B31" s="3">
        <v>25</v>
      </c>
      <c r="C31" s="6" t="s">
        <v>249</v>
      </c>
      <c r="D31" s="6" t="s">
        <v>257</v>
      </c>
      <c r="E31" s="6" t="s">
        <v>707</v>
      </c>
      <c r="F31" s="26" t="str" cm="1">
        <f t="array" ref="F31">INDEX('Data Final'!$F$5:$F$96, MATCH(C31&amp;D31,'Data Final'!$C$5:$C$96&amp;'Data Final'!$D$5:$D$96,0),0)</f>
        <v>Selected</v>
      </c>
      <c r="H31" s="26" cm="1">
        <f t="array" ref="H31">INDEX('Data Final'!G$5:G$95, MATCH($C31&amp;$D31,'Data Final'!$C$5:$C$96&amp;'Data Final'!$D$5:$D$96,0),0)</f>
        <v>27.220433534481948</v>
      </c>
      <c r="I31" s="26" cm="1">
        <f t="array" ref="I31">INDEX('Data Final'!H$5:H$95, MATCH($C31&amp;$D31,'Data Final'!$C$5:$C$96&amp;'Data Final'!$D$5:$D$96,0),0)</f>
        <v>1.6983718704829385</v>
      </c>
      <c r="J31" s="26" cm="1">
        <f t="array" ref="J31">INDEX('Data Final'!I$5:I$95, MATCH($C31&amp;$D31,'Data Final'!$C$5:$C$96&amp;'Data Final'!$D$5:$D$96,0),0)</f>
        <v>1.7132662933187459</v>
      </c>
      <c r="K31" s="26" cm="1">
        <f t="array" ref="K31">INDEX('Data Final'!J$5:J$95, MATCH($C31&amp;$D31,'Data Final'!$C$5:$C$96&amp;'Data Final'!$D$5:$D$96,0),0)</f>
        <v>1.7119023665265773</v>
      </c>
      <c r="L31" s="26" cm="1">
        <f t="array" ref="L31">INDEX('Data Final'!K$5:K$95, MATCH($C31&amp;$D31,'Data Final'!$C$5:$C$96&amp;'Data Final'!$D$5:$D$96,0),0)</f>
        <v>1.7604349415045832</v>
      </c>
      <c r="M31" s="26" cm="1">
        <f t="array" ref="M31">INDEX('Data Final'!L$5:L$95, MATCH($C31&amp;$D31,'Data Final'!$C$5:$C$96&amp;'Data Final'!$D$5:$D$96,0),0)</f>
        <v>34.104409006314796</v>
      </c>
      <c r="O31" s="26" cm="1">
        <f t="array" ref="O31">INDEX('Data Final'!M$5:M$95, MATCH($C31&amp;$D31,'Data Final'!$C$5:$C$96&amp;'Data Final'!$D$5:$D$96,0),0)</f>
        <v>0</v>
      </c>
      <c r="P31" s="26" cm="1">
        <f t="array" ref="P31">INDEX('Data Final'!N$5:N$95, MATCH($C31&amp;$D31,'Data Final'!$C$5:$C$96&amp;'Data Final'!$D$5:$D$96,0),0)</f>
        <v>0</v>
      </c>
      <c r="Q31" s="26" cm="1">
        <f t="array" ref="Q31">INDEX('Data Final'!O$5:O$95, MATCH($C31&amp;$D31,'Data Final'!$C$5:$C$96&amp;'Data Final'!$D$5:$D$96,0),0)</f>
        <v>-12541.040999999999</v>
      </c>
      <c r="R31" s="26" cm="1">
        <f t="array" ref="R31">INDEX('Data Final'!P$5:P$95, MATCH($C31&amp;$D31,'Data Final'!$C$5:$C$96&amp;'Data Final'!$D$5:$D$96,0),0)</f>
        <v>-37623.123</v>
      </c>
      <c r="S31" s="26" cm="1">
        <f t="array" ref="S31">INDEX('Data Final'!Q$5:Q$95, MATCH($C31&amp;$D31,'Data Final'!$C$5:$C$96&amp;'Data Final'!$D$5:$D$96,0),0)</f>
        <v>-62705.205999999998</v>
      </c>
      <c r="T31" s="26" cm="1">
        <f t="array" ref="T31">INDEX('Data Final'!R$5:R$95, MATCH($C31&amp;$D31,'Data Final'!$C$5:$C$96&amp;'Data Final'!$D$5:$D$96,0),0)</f>
        <v>-62705.205999999998</v>
      </c>
    </row>
    <row r="32" spans="2:20">
      <c r="B32" s="3">
        <v>26</v>
      </c>
      <c r="C32" s="6" t="s">
        <v>249</v>
      </c>
      <c r="D32" s="6" t="s">
        <v>274</v>
      </c>
      <c r="E32" s="6" t="s">
        <v>275</v>
      </c>
      <c r="F32" s="26" t="str" cm="1">
        <f t="array" ref="F32">INDEX('Data Final'!$F$5:$F$96, MATCH(C32&amp;D32,'Data Final'!$C$5:$C$96&amp;'Data Final'!$D$5:$D$96,0),0)</f>
        <v>Selected</v>
      </c>
      <c r="H32" s="26" cm="1">
        <f t="array" ref="H32">INDEX('Data Final'!G$5:G$95, MATCH($C32&amp;$D32,'Data Final'!$C$5:$C$96&amp;'Data Final'!$D$5:$D$96,0),0)</f>
        <v>0.50404497388209291</v>
      </c>
      <c r="I32" s="26" cm="1">
        <f t="array" ref="I32">INDEX('Data Final'!H$5:H$95, MATCH($C32&amp;$D32,'Data Final'!$C$5:$C$96&amp;'Data Final'!$D$5:$D$96,0),0)</f>
        <v>0.25636299373868798</v>
      </c>
      <c r="J32" s="26" cm="1">
        <f t="array" ref="J32">INDEX('Data Final'!I$5:I$95, MATCH($C32&amp;$D32,'Data Final'!$C$5:$C$96&amp;'Data Final'!$D$5:$D$96,0),0)</f>
        <v>0.15266370918180494</v>
      </c>
      <c r="K32" s="26" cm="1">
        <f t="array" ref="K32">INDEX('Data Final'!J$5:J$95, MATCH($C32&amp;$D32,'Data Final'!$C$5:$C$96&amp;'Data Final'!$D$5:$D$96,0),0)</f>
        <v>0.10336214896124114</v>
      </c>
      <c r="L32" s="26" cm="1">
        <f t="array" ref="L32">INDEX('Data Final'!K$5:K$95, MATCH($C32&amp;$D32,'Data Final'!$C$5:$C$96&amp;'Data Final'!$D$5:$D$96,0),0)</f>
        <v>0</v>
      </c>
      <c r="M32" s="26" cm="1">
        <f t="array" ref="M32">INDEX('Data Final'!L$5:L$95, MATCH($C32&amp;$D32,'Data Final'!$C$5:$C$96&amp;'Data Final'!$D$5:$D$96,0),0)</f>
        <v>1.016433825763827</v>
      </c>
      <c r="O32" s="26" cm="1">
        <f t="array" ref="O32">INDEX('Data Final'!M$5:M$95, MATCH($C32&amp;$D32,'Data Final'!$C$5:$C$96&amp;'Data Final'!$D$5:$D$96,0),0)</f>
        <v>0</v>
      </c>
      <c r="P32" s="26" cm="1">
        <f t="array" ref="P32">INDEX('Data Final'!N$5:N$95, MATCH($C32&amp;$D32,'Data Final'!$C$5:$C$96&amp;'Data Final'!$D$5:$D$96,0),0)</f>
        <v>0</v>
      </c>
      <c r="Q32" s="26" cm="1">
        <f t="array" ref="Q32">INDEX('Data Final'!O$5:O$95, MATCH($C32&amp;$D32,'Data Final'!$C$5:$C$96&amp;'Data Final'!$D$5:$D$96,0),0)</f>
        <v>0</v>
      </c>
      <c r="R32" s="26" cm="1">
        <f t="array" ref="R32">INDEX('Data Final'!P$5:P$95, MATCH($C32&amp;$D32,'Data Final'!$C$5:$C$96&amp;'Data Final'!$D$5:$D$96,0),0)</f>
        <v>0</v>
      </c>
      <c r="S32" s="26" cm="1">
        <f t="array" ref="S32">INDEX('Data Final'!Q$5:Q$95, MATCH($C32&amp;$D32,'Data Final'!$C$5:$C$96&amp;'Data Final'!$D$5:$D$96,0),0)</f>
        <v>0</v>
      </c>
      <c r="T32" s="26" cm="1">
        <f t="array" ref="T32">INDEX('Data Final'!R$5:R$95, MATCH($C32&amp;$D32,'Data Final'!$C$5:$C$96&amp;'Data Final'!$D$5:$D$96,0),0)</f>
        <v>0</v>
      </c>
    </row>
    <row r="33" spans="2:26">
      <c r="B33" s="3">
        <v>27</v>
      </c>
      <c r="C33" s="6" t="s">
        <v>277</v>
      </c>
      <c r="D33" s="6" t="s">
        <v>228</v>
      </c>
      <c r="E33" s="6" t="s">
        <v>708</v>
      </c>
      <c r="F33" s="26" t="str" cm="1">
        <f t="array" ref="F33">INDEX('Data Final'!$F$5:$F$96, MATCH(C33&amp;D33,'Data Final'!$C$5:$C$96&amp;'Data Final'!$D$5:$D$96,0),0)</f>
        <v>Selected</v>
      </c>
      <c r="H33" s="26" cm="1">
        <f t="array" ref="H33">INDEX('Data Final'!G$5:G$95, MATCH($C33&amp;$D33,'Data Final'!$C$5:$C$96&amp;'Data Final'!$D$5:$D$96,0),0)</f>
        <v>6.307942177482956</v>
      </c>
      <c r="I33" s="26" cm="1">
        <f t="array" ref="I33">INDEX('Data Final'!H$5:H$95, MATCH($C33&amp;$D33,'Data Final'!$C$5:$C$96&amp;'Data Final'!$D$5:$D$96,0),0)</f>
        <v>7.2758030372403422</v>
      </c>
      <c r="J33" s="26" cm="1">
        <f t="array" ref="J33">INDEX('Data Final'!I$5:I$95, MATCH($C33&amp;$D33,'Data Final'!$C$5:$C$96&amp;'Data Final'!$D$5:$D$96,0),0)</f>
        <v>7.2641251466704251</v>
      </c>
      <c r="K33" s="26" cm="1">
        <f t="array" ref="K33">INDEX('Data Final'!J$5:J$95, MATCH($C33&amp;$D33,'Data Final'!$C$5:$C$96&amp;'Data Final'!$D$5:$D$96,0),0)</f>
        <v>7.384500349800966</v>
      </c>
      <c r="L33" s="26" cm="1">
        <f t="array" ref="L33">INDEX('Data Final'!K$5:K$95, MATCH($C33&amp;$D33,'Data Final'!$C$5:$C$96&amp;'Data Final'!$D$5:$D$96,0),0)</f>
        <v>7.1255856644901474</v>
      </c>
      <c r="M33" s="26" cm="1">
        <f t="array" ref="M33">INDEX('Data Final'!L$5:L$95, MATCH($C33&amp;$D33,'Data Final'!$C$5:$C$96&amp;'Data Final'!$D$5:$D$96,0),0)</f>
        <v>35.357956375684836</v>
      </c>
      <c r="O33" s="26" cm="1">
        <f t="array" ref="O33">INDEX('Data Final'!M$5:M$95, MATCH($C33&amp;$D33,'Data Final'!$C$5:$C$96&amp;'Data Final'!$D$5:$D$96,0),0)</f>
        <v>-10045</v>
      </c>
      <c r="P33" s="26" cm="1">
        <f t="array" ref="P33">INDEX('Data Final'!N$5:N$95, MATCH($C33&amp;$D33,'Data Final'!$C$5:$C$96&amp;'Data Final'!$D$5:$D$96,0),0)</f>
        <v>-13831.5</v>
      </c>
      <c r="Q33" s="26" cm="1">
        <f t="array" ref="Q33">INDEX('Data Final'!O$5:O$95, MATCH($C33&amp;$D33,'Data Final'!$C$5:$C$96&amp;'Data Final'!$D$5:$D$96,0),0)</f>
        <v>-16453</v>
      </c>
      <c r="R33" s="26" cm="1">
        <f t="array" ref="R33">INDEX('Data Final'!P$5:P$95, MATCH($C33&amp;$D33,'Data Final'!$C$5:$C$96&amp;'Data Final'!$D$5:$D$96,0),0)</f>
        <v>-18157</v>
      </c>
      <c r="S33" s="26" cm="1">
        <f t="array" ref="S33">INDEX('Data Final'!Q$5:Q$95, MATCH($C33&amp;$D33,'Data Final'!$C$5:$C$96&amp;'Data Final'!$D$5:$D$96,0),0)</f>
        <v>-19372</v>
      </c>
      <c r="T33" s="26" cm="1">
        <f t="array" ref="T33">INDEX('Data Final'!R$5:R$95, MATCH($C33&amp;$D33,'Data Final'!$C$5:$C$96&amp;'Data Final'!$D$5:$D$96,0),0)</f>
        <v>-19372</v>
      </c>
    </row>
    <row r="34" spans="2:26">
      <c r="B34" s="3">
        <v>28</v>
      </c>
      <c r="C34" s="6" t="s">
        <v>283</v>
      </c>
      <c r="D34" s="6" t="s">
        <v>228</v>
      </c>
      <c r="E34" s="6" t="s">
        <v>287</v>
      </c>
      <c r="F34" s="26" t="str" cm="1">
        <f t="array" ref="F34">INDEX('Data Final'!$F$5:$F$96, MATCH(C34&amp;D34,'Data Final'!$C$5:$C$96&amp;'Data Final'!$D$5:$D$96,0),0)</f>
        <v>Selected</v>
      </c>
      <c r="H34" s="26" cm="1">
        <f t="array" ref="H34">INDEX('Data Final'!G$5:G$95, MATCH($C34&amp;$D34,'Data Final'!$C$5:$C$96&amp;'Data Final'!$D$5:$D$96,0),0)</f>
        <v>0</v>
      </c>
      <c r="I34" s="26" cm="1">
        <f t="array" ref="I34">INDEX('Data Final'!H$5:H$95, MATCH($C34&amp;$D34,'Data Final'!$C$5:$C$96&amp;'Data Final'!$D$5:$D$96,0),0)</f>
        <v>0</v>
      </c>
      <c r="J34" s="26" cm="1">
        <f t="array" ref="J34">INDEX('Data Final'!I$5:I$95, MATCH($C34&amp;$D34,'Data Final'!$C$5:$C$96&amp;'Data Final'!$D$5:$D$96,0),0)</f>
        <v>0.61354233763429356</v>
      </c>
      <c r="K34" s="26" cm="1">
        <f t="array" ref="K34">INDEX('Data Final'!J$5:J$95, MATCH($C34&amp;$D34,'Data Final'!$C$5:$C$96&amp;'Data Final'!$D$5:$D$96,0),0)</f>
        <v>0.1186994890368</v>
      </c>
      <c r="L34" s="26" cm="1">
        <f t="array" ref="L34">INDEX('Data Final'!K$5:K$95, MATCH($C34&amp;$D34,'Data Final'!$C$5:$C$96&amp;'Data Final'!$D$5:$D$96,0),0)</f>
        <v>0.1192929865344</v>
      </c>
      <c r="M34" s="26" cm="1">
        <f t="array" ref="M34">INDEX('Data Final'!L$5:L$95, MATCH($C34&amp;$D34,'Data Final'!$C$5:$C$96&amp;'Data Final'!$D$5:$D$96,0),0)</f>
        <v>0.85153481320549362</v>
      </c>
      <c r="O34" s="26" cm="1">
        <f t="array" ref="O34">INDEX('Data Final'!M$5:M$95, MATCH($C34&amp;$D34,'Data Final'!$C$5:$C$96&amp;'Data Final'!$D$5:$D$96,0),0)</f>
        <v>0</v>
      </c>
      <c r="P34" s="26" cm="1">
        <f t="array" ref="P34">INDEX('Data Final'!N$5:N$95, MATCH($C34&amp;$D34,'Data Final'!$C$5:$C$96&amp;'Data Final'!$D$5:$D$96,0),0)</f>
        <v>0</v>
      </c>
      <c r="Q34" s="26" cm="1">
        <f t="array" ref="Q34">INDEX('Data Final'!O$5:O$95, MATCH($C34&amp;$D34,'Data Final'!$C$5:$C$96&amp;'Data Final'!$D$5:$D$96,0),0)</f>
        <v>-652.74</v>
      </c>
      <c r="R34" s="26" cm="1">
        <f t="array" ref="R34">INDEX('Data Final'!P$5:P$95, MATCH($C34&amp;$D34,'Data Final'!$C$5:$C$96&amp;'Data Final'!$D$5:$D$96,0),0)</f>
        <v>-1305.5</v>
      </c>
      <c r="S34" s="26" cm="1">
        <f t="array" ref="S34">INDEX('Data Final'!Q$5:Q$95, MATCH($C34&amp;$D34,'Data Final'!$C$5:$C$96&amp;'Data Final'!$D$5:$D$96,0),0)</f>
        <v>-1978</v>
      </c>
      <c r="T34" s="26" cm="1">
        <f t="array" ref="T34">INDEX('Data Final'!R$5:R$95, MATCH($C34&amp;$D34,'Data Final'!$C$5:$C$96&amp;'Data Final'!$D$5:$D$96,0),0)</f>
        <v>-1978</v>
      </c>
    </row>
    <row r="35" spans="2:26">
      <c r="B35" s="3">
        <v>29</v>
      </c>
      <c r="C35" s="6" t="s">
        <v>283</v>
      </c>
      <c r="D35" s="6" t="s">
        <v>230</v>
      </c>
      <c r="E35" s="6" t="s">
        <v>709</v>
      </c>
      <c r="F35" s="26" t="str" cm="1">
        <f t="array" ref="F35">INDEX('Data Final'!$F$5:$F$96, MATCH(C35&amp;D35,'Data Final'!$C$5:$C$96&amp;'Data Final'!$D$5:$D$96,0),0)</f>
        <v>Selected</v>
      </c>
      <c r="H35" s="26" cm="1">
        <f t="array" ref="H35">INDEX('Data Final'!G$5:G$95, MATCH($C35&amp;$D35,'Data Final'!$C$5:$C$96&amp;'Data Final'!$D$5:$D$96,0),0)</f>
        <v>0.74424260607471004</v>
      </c>
      <c r="I35" s="26" cm="1">
        <f t="array" ref="I35">INDEX('Data Final'!H$5:H$95, MATCH($C35&amp;$D35,'Data Final'!$C$5:$C$96&amp;'Data Final'!$D$5:$D$96,0),0)</f>
        <v>0.1175213377152</v>
      </c>
      <c r="J35" s="26" cm="1">
        <f t="array" ref="J35">INDEX('Data Final'!I$5:I$95, MATCH($C35&amp;$D35,'Data Final'!$C$5:$C$96&amp;'Data Final'!$D$5:$D$96,0),0)</f>
        <v>0.29788716165965118</v>
      </c>
      <c r="K35" s="26" cm="1">
        <f t="array" ref="K35">INDEX('Data Final'!J$5:J$95, MATCH($C35&amp;$D35,'Data Final'!$C$5:$C$96&amp;'Data Final'!$D$5:$D$96,0),0)</f>
        <v>0.1046863549144</v>
      </c>
      <c r="L35" s="26" cm="1">
        <f t="array" ref="L35">INDEX('Data Final'!K$5:K$95, MATCH($C35&amp;$D35,'Data Final'!$C$5:$C$96&amp;'Data Final'!$D$5:$D$96,0),0)</f>
        <v>0.1052097867352</v>
      </c>
      <c r="M35" s="26" cm="1">
        <f t="array" ref="M35">INDEX('Data Final'!L$5:L$95, MATCH($C35&amp;$D35,'Data Final'!$C$5:$C$96&amp;'Data Final'!$D$5:$D$96,0),0)</f>
        <v>1.3695472470991612</v>
      </c>
      <c r="O35" s="26" cm="1">
        <f t="array" ref="O35">INDEX('Data Final'!M$5:M$95, MATCH($C35&amp;$D35,'Data Final'!$C$5:$C$96&amp;'Data Final'!$D$5:$D$96,0),0)</f>
        <v>0</v>
      </c>
      <c r="P35" s="26" cm="1">
        <f t="array" ref="P35">INDEX('Data Final'!N$5:N$95, MATCH($C35&amp;$D35,'Data Final'!$C$5:$C$96&amp;'Data Final'!$D$5:$D$96,0),0)</f>
        <v>0</v>
      </c>
      <c r="Q35" s="26" cm="1">
        <f t="array" ref="Q35">INDEX('Data Final'!O$5:O$95, MATCH($C35&amp;$D35,'Data Final'!$C$5:$C$96&amp;'Data Final'!$D$5:$D$96,0),0)</f>
        <v>-294.49200000000002</v>
      </c>
      <c r="R35" s="26" cm="1">
        <f t="array" ref="R35">INDEX('Data Final'!P$5:P$95, MATCH($C35&amp;$D35,'Data Final'!$C$5:$C$96&amp;'Data Final'!$D$5:$D$96,0),0)</f>
        <v>-589</v>
      </c>
      <c r="S35" s="26" cm="1">
        <f t="array" ref="S35">INDEX('Data Final'!Q$5:Q$95, MATCH($C35&amp;$D35,'Data Final'!$C$5:$C$96&amp;'Data Final'!$D$5:$D$96,0),0)</f>
        <v>-892.4</v>
      </c>
      <c r="T35" s="26" cm="1">
        <f t="array" ref="T35">INDEX('Data Final'!R$5:R$95, MATCH($C35&amp;$D35,'Data Final'!$C$5:$C$96&amp;'Data Final'!$D$5:$D$96,0),0)</f>
        <v>-892.4</v>
      </c>
    </row>
    <row r="36" spans="2:26">
      <c r="B36" s="3">
        <v>30</v>
      </c>
      <c r="C36" s="6" t="s">
        <v>297</v>
      </c>
      <c r="D36" s="6" t="s">
        <v>302</v>
      </c>
      <c r="E36" s="6" t="s">
        <v>710</v>
      </c>
      <c r="F36" s="26" t="str" cm="1">
        <f t="array" ref="F36">INDEX('Data Final'!$F$5:$F$96, MATCH(C36&amp;D36,'Data Final'!$C$5:$C$96&amp;'Data Final'!$D$5:$D$96,0),0)</f>
        <v>Selected</v>
      </c>
      <c r="H36" s="26" cm="1">
        <f t="array" ref="H36">INDEX('Data Final'!G$5:G$95, MATCH($C36&amp;$D36,'Data Final'!$C$5:$C$96&amp;'Data Final'!$D$5:$D$96,0),0)</f>
        <v>3.2869999999999999</v>
      </c>
      <c r="I36" s="26" cm="1">
        <f t="array" ref="I36">INDEX('Data Final'!H$5:H$95, MATCH($C36&amp;$D36,'Data Final'!$C$5:$C$96&amp;'Data Final'!$D$5:$D$96,0),0)</f>
        <v>6.1679999999999993</v>
      </c>
      <c r="J36" s="26" cm="1">
        <f t="array" ref="J36">INDEX('Data Final'!I$5:I$95, MATCH($C36&amp;$D36,'Data Final'!$C$5:$C$96&amp;'Data Final'!$D$5:$D$96,0),0)</f>
        <v>0.185</v>
      </c>
      <c r="K36" s="26" cm="1">
        <f t="array" ref="K36">INDEX('Data Final'!J$5:J$95, MATCH($C36&amp;$D36,'Data Final'!$C$5:$C$96&amp;'Data Final'!$D$5:$D$96,0),0)</f>
        <v>0.185</v>
      </c>
      <c r="L36" s="26" cm="1">
        <f t="array" ref="L36">INDEX('Data Final'!K$5:K$95, MATCH($C36&amp;$D36,'Data Final'!$C$5:$C$96&amp;'Data Final'!$D$5:$D$96,0),0)</f>
        <v>0.184</v>
      </c>
      <c r="M36" s="26" cm="1">
        <f t="array" ref="M36">INDEX('Data Final'!L$5:L$95, MATCH($C36&amp;$D36,'Data Final'!$C$5:$C$96&amp;'Data Final'!$D$5:$D$96,0),0)</f>
        <v>10.009</v>
      </c>
      <c r="O36" s="26" cm="1">
        <f t="array" ref="O36">INDEX('Data Final'!M$5:M$95, MATCH($C36&amp;$D36,'Data Final'!$C$5:$C$96&amp;'Data Final'!$D$5:$D$96,0),0)</f>
        <v>0</v>
      </c>
      <c r="P36" s="26" cm="1">
        <f t="array" ref="P36">INDEX('Data Final'!N$5:N$95, MATCH($C36&amp;$D36,'Data Final'!$C$5:$C$96&amp;'Data Final'!$D$5:$D$96,0),0)</f>
        <v>-5397</v>
      </c>
      <c r="Q36" s="26" cm="1">
        <f t="array" ref="Q36">INDEX('Data Final'!O$5:O$95, MATCH($C36&amp;$D36,'Data Final'!$C$5:$C$96&amp;'Data Final'!$D$5:$D$96,0),0)</f>
        <v>-19300</v>
      </c>
      <c r="R36" s="26" cm="1">
        <f t="array" ref="R36">INDEX('Data Final'!P$5:P$95, MATCH($C36&amp;$D36,'Data Final'!$C$5:$C$96&amp;'Data Final'!$D$5:$D$96,0),0)</f>
        <v>-27806</v>
      </c>
      <c r="S36" s="26" cm="1">
        <f t="array" ref="S36">INDEX('Data Final'!Q$5:Q$95, MATCH($C36&amp;$D36,'Data Final'!$C$5:$C$96&amp;'Data Final'!$D$5:$D$96,0),0)</f>
        <v>-41709</v>
      </c>
      <c r="T36" s="26" cm="1">
        <f t="array" ref="T36">INDEX('Data Final'!R$5:R$95, MATCH($C36&amp;$D36,'Data Final'!$C$5:$C$96&amp;'Data Final'!$D$5:$D$96,0),0)</f>
        <v>-41709</v>
      </c>
    </row>
    <row r="37" spans="2:26">
      <c r="B37" s="3">
        <v>31</v>
      </c>
      <c r="C37" s="6" t="s">
        <v>297</v>
      </c>
      <c r="D37" s="6" t="s">
        <v>305</v>
      </c>
      <c r="E37" s="6" t="s">
        <v>306</v>
      </c>
      <c r="F37" s="26" t="str" cm="1">
        <f t="array" ref="F37">INDEX('Data Final'!$F$5:$F$96, MATCH(C37&amp;D37,'Data Final'!$C$5:$C$96&amp;'Data Final'!$D$5:$D$96,0),0)</f>
        <v>Selected</v>
      </c>
      <c r="H37" s="26" cm="1">
        <f t="array" ref="H37">INDEX('Data Final'!G$5:G$95, MATCH($C37&amp;$D37,'Data Final'!$C$5:$C$96&amp;'Data Final'!$D$5:$D$96,0),0)</f>
        <v>5.6929999999999996</v>
      </c>
      <c r="I37" s="26" cm="1">
        <f t="array" ref="I37">INDEX('Data Final'!H$5:H$95, MATCH($C37&amp;$D37,'Data Final'!$C$5:$C$96&amp;'Data Final'!$D$5:$D$96,0),0)</f>
        <v>3.875</v>
      </c>
      <c r="J37" s="26" cm="1">
        <f t="array" ref="J37">INDEX('Data Final'!I$5:I$95, MATCH($C37&amp;$D37,'Data Final'!$C$5:$C$96&amp;'Data Final'!$D$5:$D$96,0),0)</f>
        <v>1.2110000000000001</v>
      </c>
      <c r="K37" s="26" cm="1">
        <f t="array" ref="K37">INDEX('Data Final'!J$5:J$95, MATCH($C37&amp;$D37,'Data Final'!$C$5:$C$96&amp;'Data Final'!$D$5:$D$96,0),0)</f>
        <v>1.2110000000000001</v>
      </c>
      <c r="L37" s="26" cm="1">
        <f t="array" ref="L37">INDEX('Data Final'!K$5:K$95, MATCH($C37&amp;$D37,'Data Final'!$C$5:$C$96&amp;'Data Final'!$D$5:$D$96,0),0)</f>
        <v>1.2110000000000001</v>
      </c>
      <c r="M37" s="26" cm="1">
        <f t="array" ref="M37">INDEX('Data Final'!L$5:L$95, MATCH($C37&amp;$D37,'Data Final'!$C$5:$C$96&amp;'Data Final'!$D$5:$D$96,0),0)</f>
        <v>13.201000000000001</v>
      </c>
      <c r="O37" s="26" cm="1">
        <f t="array" ref="O37">INDEX('Data Final'!M$5:M$95, MATCH($C37&amp;$D37,'Data Final'!$C$5:$C$96&amp;'Data Final'!$D$5:$D$96,0),0)</f>
        <v>0</v>
      </c>
      <c r="P37" s="26" cm="1">
        <f t="array" ref="P37">INDEX('Data Final'!N$5:N$95, MATCH($C37&amp;$D37,'Data Final'!$C$5:$C$96&amp;'Data Final'!$D$5:$D$96,0),0)</f>
        <v>-2500</v>
      </c>
      <c r="Q37" s="26" cm="1">
        <f t="array" ref="Q37">INDEX('Data Final'!O$5:O$95, MATCH($C37&amp;$D37,'Data Final'!$C$5:$C$96&amp;'Data Final'!$D$5:$D$96,0),0)</f>
        <v>-7000</v>
      </c>
      <c r="R37" s="26" cm="1">
        <f t="array" ref="R37">INDEX('Data Final'!P$5:P$95, MATCH($C37&amp;$D37,'Data Final'!$C$5:$C$96&amp;'Data Final'!$D$5:$D$96,0),0)</f>
        <v>-9918</v>
      </c>
      <c r="S37" s="26" cm="1">
        <f t="array" ref="S37">INDEX('Data Final'!Q$5:Q$95, MATCH($C37&amp;$D37,'Data Final'!$C$5:$C$96&amp;'Data Final'!$D$5:$D$96,0),0)</f>
        <v>-16254</v>
      </c>
      <c r="T37" s="26" cm="1">
        <f t="array" ref="T37">INDEX('Data Final'!R$5:R$95, MATCH($C37&amp;$D37,'Data Final'!$C$5:$C$96&amp;'Data Final'!$D$5:$D$96,0),0)</f>
        <v>-16254</v>
      </c>
    </row>
    <row r="40" spans="2:26" ht="56.65" customHeight="1">
      <c r="B40" s="5" t="s">
        <v>711</v>
      </c>
      <c r="D40" s="5" t="s">
        <v>673</v>
      </c>
      <c r="K40" s="5" t="s">
        <v>712</v>
      </c>
      <c r="R40" s="160" t="s">
        <v>713</v>
      </c>
      <c r="U40" s="160" t="s">
        <v>714</v>
      </c>
      <c r="X40" s="160" t="s">
        <v>715</v>
      </c>
    </row>
    <row r="41" spans="2:26" ht="25.5">
      <c r="B41" s="10"/>
      <c r="C41" s="10" t="s">
        <v>34</v>
      </c>
      <c r="D41" s="10" t="s">
        <v>54</v>
      </c>
      <c r="E41" s="10" t="s">
        <v>55</v>
      </c>
      <c r="F41" s="10" t="s">
        <v>56</v>
      </c>
      <c r="G41" s="10" t="s">
        <v>57</v>
      </c>
      <c r="H41" s="24" t="s">
        <v>58</v>
      </c>
      <c r="I41" s="24" t="s">
        <v>696</v>
      </c>
      <c r="K41" s="10" t="s">
        <v>54</v>
      </c>
      <c r="L41" s="10" t="s">
        <v>55</v>
      </c>
      <c r="M41" s="10" t="s">
        <v>56</v>
      </c>
      <c r="N41" s="10" t="s">
        <v>57</v>
      </c>
      <c r="O41" s="24" t="s">
        <v>58</v>
      </c>
      <c r="P41" s="24" t="s">
        <v>697</v>
      </c>
      <c r="R41" s="8" t="s">
        <v>716</v>
      </c>
      <c r="S41" s="10" t="s">
        <v>34</v>
      </c>
      <c r="U41" s="8" t="s">
        <v>716</v>
      </c>
      <c r="V41" s="10" t="s">
        <v>34</v>
      </c>
      <c r="X41" s="8" t="s">
        <v>716</v>
      </c>
      <c r="Y41" s="10" t="s">
        <v>34</v>
      </c>
      <c r="Z41" s="10" t="s">
        <v>717</v>
      </c>
    </row>
    <row r="42" spans="2:26">
      <c r="B42" s="3">
        <v>1</v>
      </c>
      <c r="C42" s="3" t="s">
        <v>60</v>
      </c>
      <c r="D42" s="9">
        <f t="shared" ref="D42:D53" si="0">SUMIF($C$7:$C$37,$C42,H$7:H$37)</f>
        <v>2.4377887899999999</v>
      </c>
      <c r="E42" s="9">
        <f t="shared" ref="E42:E53" si="1">SUMIF($C$7:$C$37,$C42,I$7:I$37)</f>
        <v>8.9900178999999998</v>
      </c>
      <c r="F42" s="9">
        <f t="shared" ref="F42:F53" si="2">SUMIF($C$7:$C$37,$C42,J$7:J$37)</f>
        <v>21.297950380000003</v>
      </c>
      <c r="G42" s="9">
        <f t="shared" ref="G42:G53" si="3">SUMIF($C$7:$C$37,$C42,K$7:K$37)</f>
        <v>26.685474729999999</v>
      </c>
      <c r="H42" s="9">
        <f t="shared" ref="H42:H53" si="4">SUMIF($C$7:$C$37,$C42,L$7:L$37)</f>
        <v>16.09323255</v>
      </c>
      <c r="I42" s="9">
        <f t="shared" ref="I42:I53" si="5">SUMIF($C$7:$C$37,$C42,M$7:M$37)</f>
        <v>75.504628750000009</v>
      </c>
      <c r="J42" s="14"/>
      <c r="K42" s="9">
        <f t="shared" ref="K42:K53" si="6">SUMIF($C$7:$C$32,$C42,O$7:O$32)</f>
        <v>0</v>
      </c>
      <c r="L42" s="9">
        <f t="shared" ref="L42:L53" si="7">SUMIF($C$7:$C$32,$C42,P$7:P$32)</f>
        <v>0</v>
      </c>
      <c r="M42" s="9">
        <f t="shared" ref="M42:M53" si="8">SUMIF($C$7:$C$32,$C42,Q$7:Q$32)</f>
        <v>-474.35699999999997</v>
      </c>
      <c r="N42" s="9">
        <f t="shared" ref="N42:N53" si="9">SUMIF($C$7:$C$32,$C42,R$7:R$32)</f>
        <v>-1303.1219999999998</v>
      </c>
      <c r="O42" s="9">
        <f t="shared" ref="O42:O53" si="10">SUMIF($C$7:$C$32,$C42,S$7:S$32)</f>
        <v>-4513.3219999999992</v>
      </c>
      <c r="P42" s="9">
        <f t="shared" ref="P42:P53" si="11">SUMIF($C$7:$C$32,$C42,T$7:T$32)</f>
        <v>-4482.896999999999</v>
      </c>
      <c r="R42" s="35">
        <f xml:space="preserve"> SUMIFS('Data Final'!$L$5:$L$95, 'Data Final'!$C$5:$C$95, C42, 'Data Final'!$F$5:$F$95, "Selected")</f>
        <v>64.247789970000014</v>
      </c>
      <c r="S42" s="3" t="s">
        <v>60</v>
      </c>
      <c r="U42" s="35">
        <f xml:space="preserve"> SUMIFS('Data Final'!$L$5:$L$95, 'Data Final'!$C$5:$C$95, C42, 'Data Final'!$F$5:$F$95, "Feasible")</f>
        <v>11.958</v>
      </c>
      <c r="V42" s="3" t="s">
        <v>60</v>
      </c>
      <c r="X42" s="35">
        <f>U42+R42</f>
        <v>76.205789970000012</v>
      </c>
      <c r="Y42" s="3" t="s">
        <v>60</v>
      </c>
      <c r="Z42" s="187" t="s">
        <v>718</v>
      </c>
    </row>
    <row r="43" spans="2:26">
      <c r="B43" s="3">
        <v>2</v>
      </c>
      <c r="C43" s="3" t="s">
        <v>173</v>
      </c>
      <c r="D43" s="9">
        <f t="shared" si="0"/>
        <v>0.49147254000000001</v>
      </c>
      <c r="E43" s="9">
        <f t="shared" si="1"/>
        <v>0.29561315999999999</v>
      </c>
      <c r="F43" s="9">
        <f t="shared" si="2"/>
        <v>2.5488091689999999E-2</v>
      </c>
      <c r="G43" s="9">
        <f t="shared" si="3"/>
        <v>2.5488091689999999E-2</v>
      </c>
      <c r="H43" s="9">
        <f t="shared" si="4"/>
        <v>2.5488091689999999E-2</v>
      </c>
      <c r="I43" s="9">
        <f t="shared" si="5"/>
        <v>0.86354997506999998</v>
      </c>
      <c r="J43" s="14"/>
      <c r="K43" s="9">
        <f t="shared" si="6"/>
        <v>0</v>
      </c>
      <c r="L43" s="9">
        <f t="shared" si="7"/>
        <v>0</v>
      </c>
      <c r="M43" s="9">
        <f t="shared" si="8"/>
        <v>-137.13</v>
      </c>
      <c r="N43" s="9">
        <f t="shared" si="9"/>
        <v>-274.26501760000002</v>
      </c>
      <c r="O43" s="9">
        <f t="shared" si="10"/>
        <v>-411.3975264</v>
      </c>
      <c r="P43" s="9">
        <f t="shared" si="11"/>
        <v>-411.39800000000002</v>
      </c>
      <c r="R43" s="35">
        <f xml:space="preserve"> SUMIFS('Data Final'!$L$5:$L$95, 'Data Final'!$C$5:$C$95, C43, 'Data Final'!$F$5:$F$95, "Selected")</f>
        <v>0.86354997506999998</v>
      </c>
      <c r="S43" s="3" t="s">
        <v>173</v>
      </c>
      <c r="U43" s="35">
        <f xml:space="preserve"> SUMIFS('Data Final'!$L$5:$L$95, 'Data Final'!$C$5:$C$95, C43, 'Data Final'!$F$5:$F$95, "Feasible")</f>
        <v>0</v>
      </c>
      <c r="V43" s="3" t="s">
        <v>173</v>
      </c>
      <c r="X43" s="35">
        <f t="shared" ref="X43:X53" si="12">U43+R43</f>
        <v>0.86354997506999998</v>
      </c>
      <c r="Y43" s="3" t="s">
        <v>173</v>
      </c>
      <c r="Z43" s="187" t="s">
        <v>718</v>
      </c>
    </row>
    <row r="44" spans="2:26">
      <c r="B44" s="3">
        <v>3</v>
      </c>
      <c r="C44" s="3" t="s">
        <v>719</v>
      </c>
      <c r="D44" s="9">
        <f t="shared" si="0"/>
        <v>0</v>
      </c>
      <c r="E44" s="9">
        <f t="shared" si="1"/>
        <v>0</v>
      </c>
      <c r="F44" s="9">
        <f t="shared" si="2"/>
        <v>0</v>
      </c>
      <c r="G44" s="9">
        <f t="shared" si="3"/>
        <v>0</v>
      </c>
      <c r="H44" s="9">
        <f t="shared" si="4"/>
        <v>0</v>
      </c>
      <c r="I44" s="9">
        <f t="shared" si="5"/>
        <v>0</v>
      </c>
      <c r="J44" s="14"/>
      <c r="K44" s="9">
        <f t="shared" si="6"/>
        <v>0</v>
      </c>
      <c r="L44" s="9">
        <f t="shared" si="7"/>
        <v>0</v>
      </c>
      <c r="M44" s="9">
        <f t="shared" si="8"/>
        <v>0</v>
      </c>
      <c r="N44" s="9">
        <f t="shared" si="9"/>
        <v>0</v>
      </c>
      <c r="O44" s="9">
        <f t="shared" si="10"/>
        <v>0</v>
      </c>
      <c r="P44" s="9">
        <f t="shared" si="11"/>
        <v>0</v>
      </c>
      <c r="R44" s="35">
        <f xml:space="preserve"> SUMIFS('Data Final'!$L$5:$L$95, 'Data Final'!$C$5:$C$95, C44, 'Data Final'!$F$5:$F$95, "Selected")</f>
        <v>0</v>
      </c>
      <c r="S44" s="3" t="s">
        <v>719</v>
      </c>
      <c r="U44" s="35">
        <f xml:space="preserve"> SUMIFS('Data Final'!$L$5:$L$95, 'Data Final'!$C$5:$C$95, C44, 'Data Final'!$F$5:$F$95, "Feasible")</f>
        <v>0</v>
      </c>
      <c r="V44" s="3" t="s">
        <v>719</v>
      </c>
      <c r="X44" s="35">
        <f t="shared" si="12"/>
        <v>0</v>
      </c>
      <c r="Y44" s="3" t="s">
        <v>719</v>
      </c>
      <c r="Z44" s="187"/>
    </row>
    <row r="45" spans="2:26" ht="38.25">
      <c r="B45" s="3">
        <v>4</v>
      </c>
      <c r="C45" s="3" t="s">
        <v>180</v>
      </c>
      <c r="D45" s="9">
        <f t="shared" si="0"/>
        <v>41.486000000000004</v>
      </c>
      <c r="E45" s="9">
        <f t="shared" si="1"/>
        <v>72.711000000000013</v>
      </c>
      <c r="F45" s="9">
        <f t="shared" si="2"/>
        <v>56.038000000000004</v>
      </c>
      <c r="G45" s="9">
        <f t="shared" si="3"/>
        <v>60.89</v>
      </c>
      <c r="H45" s="9">
        <f t="shared" si="4"/>
        <v>63.81</v>
      </c>
      <c r="I45" s="9">
        <f t="shared" si="5"/>
        <v>294.935</v>
      </c>
      <c r="J45" s="14"/>
      <c r="K45" s="9">
        <f t="shared" si="6"/>
        <v>0</v>
      </c>
      <c r="L45" s="9">
        <f t="shared" si="7"/>
        <v>0</v>
      </c>
      <c r="M45" s="9">
        <f t="shared" si="8"/>
        <v>-26893.269999999997</v>
      </c>
      <c r="N45" s="9">
        <f t="shared" si="9"/>
        <v>-73009.540000000008</v>
      </c>
      <c r="O45" s="9">
        <f t="shared" si="10"/>
        <v>-165554.47</v>
      </c>
      <c r="P45" s="9">
        <f t="shared" si="11"/>
        <v>-170991.47</v>
      </c>
      <c r="Q45" s="144"/>
      <c r="R45" s="35">
        <f xml:space="preserve"> SUMIFS('Data Final'!$L$5:$L$95, 'Data Final'!$C$5:$C$95, C45, 'Data Final'!$F$5:$F$95, "Selected")</f>
        <v>365.35900000000004</v>
      </c>
      <c r="S45" s="3" t="s">
        <v>180</v>
      </c>
      <c r="U45" s="35">
        <f xml:space="preserve"> SUMIFS('Data Final'!$L$5:$L$95, 'Data Final'!$C$5:$C$95, C45, 'Data Final'!$F$5:$F$95, "Feasible")</f>
        <v>14.231999999999999</v>
      </c>
      <c r="V45" s="3" t="s">
        <v>180</v>
      </c>
      <c r="X45" s="35">
        <f t="shared" si="12"/>
        <v>379.59100000000001</v>
      </c>
      <c r="Y45" s="3" t="s">
        <v>180</v>
      </c>
      <c r="Z45" s="187" t="s">
        <v>720</v>
      </c>
    </row>
    <row r="46" spans="2:26">
      <c r="B46" s="3">
        <v>5</v>
      </c>
      <c r="C46" s="3" t="s">
        <v>721</v>
      </c>
      <c r="D46" s="9">
        <f t="shared" si="0"/>
        <v>0</v>
      </c>
      <c r="E46" s="9">
        <f t="shared" si="1"/>
        <v>0</v>
      </c>
      <c r="F46" s="9">
        <f t="shared" si="2"/>
        <v>0</v>
      </c>
      <c r="G46" s="9">
        <f t="shared" si="3"/>
        <v>0</v>
      </c>
      <c r="H46" s="9">
        <f t="shared" si="4"/>
        <v>0</v>
      </c>
      <c r="I46" s="9">
        <f t="shared" si="5"/>
        <v>0</v>
      </c>
      <c r="J46" s="14"/>
      <c r="K46" s="9">
        <f t="shared" si="6"/>
        <v>0</v>
      </c>
      <c r="L46" s="9">
        <f t="shared" si="7"/>
        <v>0</v>
      </c>
      <c r="M46" s="9">
        <f t="shared" si="8"/>
        <v>0</v>
      </c>
      <c r="N46" s="9">
        <f t="shared" si="9"/>
        <v>0</v>
      </c>
      <c r="O46" s="9">
        <f t="shared" si="10"/>
        <v>0</v>
      </c>
      <c r="P46" s="9">
        <f t="shared" si="11"/>
        <v>0</v>
      </c>
      <c r="R46" s="35">
        <f xml:space="preserve"> SUMIFS('Data Final'!$L$5:$L$95, 'Data Final'!$C$5:$C$95, C46, 'Data Final'!$F$5:$F$95, "Selected")</f>
        <v>0</v>
      </c>
      <c r="S46" s="3" t="s">
        <v>721</v>
      </c>
      <c r="U46" s="35">
        <f xml:space="preserve"> SUMIFS('Data Final'!$L$5:$L$95, 'Data Final'!$C$5:$C$95, C46, 'Data Final'!$F$5:$F$95, "Feasible")</f>
        <v>0</v>
      </c>
      <c r="V46" s="3" t="s">
        <v>721</v>
      </c>
      <c r="X46" s="35">
        <f t="shared" si="12"/>
        <v>0</v>
      </c>
      <c r="Y46" s="3" t="s">
        <v>721</v>
      </c>
      <c r="Z46" s="187"/>
    </row>
    <row r="47" spans="2:26">
      <c r="B47" s="3">
        <v>6</v>
      </c>
      <c r="C47" s="3" t="s">
        <v>722</v>
      </c>
      <c r="D47" s="9">
        <f t="shared" si="0"/>
        <v>0</v>
      </c>
      <c r="E47" s="9">
        <f t="shared" si="1"/>
        <v>0</v>
      </c>
      <c r="F47" s="9">
        <f t="shared" si="2"/>
        <v>0</v>
      </c>
      <c r="G47" s="9">
        <f t="shared" si="3"/>
        <v>0</v>
      </c>
      <c r="H47" s="9">
        <f t="shared" si="4"/>
        <v>0</v>
      </c>
      <c r="I47" s="9">
        <f t="shared" si="5"/>
        <v>0</v>
      </c>
      <c r="J47" s="14"/>
      <c r="K47" s="9">
        <f t="shared" si="6"/>
        <v>0</v>
      </c>
      <c r="L47" s="9">
        <f t="shared" si="7"/>
        <v>0</v>
      </c>
      <c r="M47" s="9">
        <f t="shared" si="8"/>
        <v>0</v>
      </c>
      <c r="N47" s="9">
        <f t="shared" si="9"/>
        <v>0</v>
      </c>
      <c r="O47" s="9">
        <f t="shared" si="10"/>
        <v>0</v>
      </c>
      <c r="P47" s="9">
        <f t="shared" si="11"/>
        <v>0</v>
      </c>
      <c r="R47" s="35">
        <f xml:space="preserve"> SUMIFS('Data Final'!$L$5:$L$95, 'Data Final'!$C$5:$C$95, C47, 'Data Final'!$F$5:$F$95, "Selected")</f>
        <v>0</v>
      </c>
      <c r="S47" s="3" t="s">
        <v>722</v>
      </c>
      <c r="U47" s="35">
        <f xml:space="preserve"> SUMIFS('Data Final'!$L$5:$L$95, 'Data Final'!$C$5:$C$95, C47, 'Data Final'!$F$5:$F$95, "Feasible")</f>
        <v>0</v>
      </c>
      <c r="V47" s="3" t="s">
        <v>722</v>
      </c>
      <c r="X47" s="35">
        <f t="shared" si="12"/>
        <v>0</v>
      </c>
      <c r="Y47" s="3" t="s">
        <v>722</v>
      </c>
      <c r="Z47" s="187"/>
    </row>
    <row r="48" spans="2:26" ht="25.5">
      <c r="B48" s="3">
        <v>7</v>
      </c>
      <c r="C48" s="3" t="s">
        <v>223</v>
      </c>
      <c r="D48" s="9">
        <f t="shared" si="0"/>
        <v>0</v>
      </c>
      <c r="E48" s="9">
        <f t="shared" si="1"/>
        <v>0</v>
      </c>
      <c r="F48" s="9">
        <f t="shared" si="2"/>
        <v>0</v>
      </c>
      <c r="G48" s="9">
        <f t="shared" si="3"/>
        <v>0</v>
      </c>
      <c r="H48" s="9">
        <f t="shared" si="4"/>
        <v>0</v>
      </c>
      <c r="I48" s="9">
        <f t="shared" si="5"/>
        <v>0</v>
      </c>
      <c r="J48" s="14"/>
      <c r="K48" s="9">
        <f t="shared" si="6"/>
        <v>0</v>
      </c>
      <c r="L48" s="9">
        <f t="shared" si="7"/>
        <v>0</v>
      </c>
      <c r="M48" s="9">
        <f t="shared" si="8"/>
        <v>0</v>
      </c>
      <c r="N48" s="9">
        <f t="shared" si="9"/>
        <v>0</v>
      </c>
      <c r="O48" s="9">
        <f t="shared" si="10"/>
        <v>0</v>
      </c>
      <c r="P48" s="9">
        <f t="shared" si="11"/>
        <v>0</v>
      </c>
      <c r="R48" s="35">
        <f xml:space="preserve"> SUMIFS('Data Final'!$L$5:$L$95, 'Data Final'!$C$5:$C$95, C48, 'Data Final'!$F$5:$F$95, "Selected")</f>
        <v>0</v>
      </c>
      <c r="S48" s="3" t="s">
        <v>223</v>
      </c>
      <c r="U48" s="35">
        <f xml:space="preserve"> SUMIFS('Data Final'!$L$5:$L$95, 'Data Final'!$C$5:$C$95, C48, 'Data Final'!$F$5:$F$95, "Feasible")</f>
        <v>55.445999999999998</v>
      </c>
      <c r="V48" s="3" t="s">
        <v>223</v>
      </c>
      <c r="X48" s="35">
        <f t="shared" si="12"/>
        <v>55.445999999999998</v>
      </c>
      <c r="Y48" s="3" t="s">
        <v>223</v>
      </c>
      <c r="Z48" s="187" t="s">
        <v>723</v>
      </c>
    </row>
    <row r="49" spans="2:26">
      <c r="B49" s="3">
        <v>8</v>
      </c>
      <c r="C49" s="3" t="s">
        <v>249</v>
      </c>
      <c r="D49" s="9">
        <f t="shared" si="0"/>
        <v>27.72447850836404</v>
      </c>
      <c r="E49" s="9">
        <f t="shared" si="1"/>
        <v>1.9547348642216265</v>
      </c>
      <c r="F49" s="9">
        <f t="shared" si="2"/>
        <v>1.865930002500551</v>
      </c>
      <c r="G49" s="9">
        <f t="shared" si="3"/>
        <v>1.8152645154878184</v>
      </c>
      <c r="H49" s="9">
        <f t="shared" si="4"/>
        <v>1.7604349415045832</v>
      </c>
      <c r="I49" s="9">
        <f t="shared" si="5"/>
        <v>35.120842832078623</v>
      </c>
      <c r="J49" s="14"/>
      <c r="K49" s="9">
        <f t="shared" si="6"/>
        <v>0</v>
      </c>
      <c r="L49" s="9">
        <f t="shared" si="7"/>
        <v>0</v>
      </c>
      <c r="M49" s="9">
        <f t="shared" si="8"/>
        <v>-12541.040999999999</v>
      </c>
      <c r="N49" s="9">
        <f t="shared" si="9"/>
        <v>-37623.123</v>
      </c>
      <c r="O49" s="9">
        <f t="shared" si="10"/>
        <v>-62705.205999999998</v>
      </c>
      <c r="P49" s="9">
        <f t="shared" si="11"/>
        <v>-62705.205999999998</v>
      </c>
      <c r="R49" s="35">
        <f xml:space="preserve"> SUMIFS('Data Final'!$L$5:$L$95, 'Data Final'!$C$5:$C$95, C49, 'Data Final'!$F$5:$F$95, "Selected")</f>
        <v>42.152715417644472</v>
      </c>
      <c r="S49" s="3" t="s">
        <v>249</v>
      </c>
      <c r="U49" s="35">
        <f xml:space="preserve"> SUMIFS('Data Final'!$L$5:$L$95, 'Data Final'!$C$5:$C$95, C49, 'Data Final'!$F$5:$F$95, "Feasible")</f>
        <v>0</v>
      </c>
      <c r="V49" s="3" t="s">
        <v>249</v>
      </c>
      <c r="X49" s="35">
        <f t="shared" si="12"/>
        <v>42.152715417644472</v>
      </c>
      <c r="Y49" s="3" t="s">
        <v>249</v>
      </c>
      <c r="Z49" s="187" t="s">
        <v>718</v>
      </c>
    </row>
    <row r="50" spans="2:26">
      <c r="B50" s="3">
        <v>9</v>
      </c>
      <c r="C50" s="3" t="s">
        <v>277</v>
      </c>
      <c r="D50" s="9">
        <f t="shared" si="0"/>
        <v>6.307942177482956</v>
      </c>
      <c r="E50" s="9">
        <f t="shared" si="1"/>
        <v>7.2758030372403422</v>
      </c>
      <c r="F50" s="9">
        <f t="shared" si="2"/>
        <v>7.2641251466704251</v>
      </c>
      <c r="G50" s="9">
        <f t="shared" si="3"/>
        <v>7.384500349800966</v>
      </c>
      <c r="H50" s="9">
        <f t="shared" si="4"/>
        <v>7.1255856644901474</v>
      </c>
      <c r="I50" s="9">
        <f t="shared" si="5"/>
        <v>35.357956375684836</v>
      </c>
      <c r="J50" s="14"/>
      <c r="K50" s="9">
        <f t="shared" si="6"/>
        <v>0</v>
      </c>
      <c r="L50" s="9">
        <f t="shared" si="7"/>
        <v>0</v>
      </c>
      <c r="M50" s="9">
        <f t="shared" si="8"/>
        <v>0</v>
      </c>
      <c r="N50" s="9">
        <f t="shared" si="9"/>
        <v>0</v>
      </c>
      <c r="O50" s="9">
        <f t="shared" si="10"/>
        <v>0</v>
      </c>
      <c r="P50" s="9">
        <f t="shared" si="11"/>
        <v>0</v>
      </c>
      <c r="R50" s="35">
        <f xml:space="preserve"> SUMIFS('Data Final'!$L$5:$L$95, 'Data Final'!$C$5:$C$95, C50, 'Data Final'!$F$5:$F$95, "Selected")</f>
        <v>36.628669089157434</v>
      </c>
      <c r="S50" s="3" t="s">
        <v>277</v>
      </c>
      <c r="U50" s="35">
        <f xml:space="preserve"> SUMIFS('Data Final'!$L$5:$L$95, 'Data Final'!$C$5:$C$95, C50, 'Data Final'!$F$5:$F$95, "Feasible")</f>
        <v>0</v>
      </c>
      <c r="V50" s="3" t="s">
        <v>277</v>
      </c>
      <c r="X50" s="35">
        <f t="shared" si="12"/>
        <v>36.628669089157434</v>
      </c>
      <c r="Y50" s="3" t="s">
        <v>277</v>
      </c>
      <c r="Z50" s="187" t="s">
        <v>718</v>
      </c>
    </row>
    <row r="51" spans="2:26" ht="38.25">
      <c r="B51" s="3">
        <v>10</v>
      </c>
      <c r="C51" s="3" t="s">
        <v>283</v>
      </c>
      <c r="D51" s="9">
        <f t="shared" si="0"/>
        <v>0.74424260607471004</v>
      </c>
      <c r="E51" s="9">
        <f t="shared" si="1"/>
        <v>0.1175213377152</v>
      </c>
      <c r="F51" s="9">
        <f t="shared" si="2"/>
        <v>0.91142949929394468</v>
      </c>
      <c r="G51" s="9">
        <f t="shared" si="3"/>
        <v>0.22338584395119998</v>
      </c>
      <c r="H51" s="9">
        <f t="shared" si="4"/>
        <v>0.2245027732696</v>
      </c>
      <c r="I51" s="9">
        <f t="shared" si="5"/>
        <v>2.2210820603046546</v>
      </c>
      <c r="J51" s="14"/>
      <c r="K51" s="9">
        <f t="shared" si="6"/>
        <v>0</v>
      </c>
      <c r="L51" s="9">
        <f t="shared" si="7"/>
        <v>0</v>
      </c>
      <c r="M51" s="9">
        <f t="shared" si="8"/>
        <v>0</v>
      </c>
      <c r="N51" s="9">
        <f t="shared" si="9"/>
        <v>0</v>
      </c>
      <c r="O51" s="9">
        <f t="shared" si="10"/>
        <v>0</v>
      </c>
      <c r="P51" s="9">
        <f t="shared" si="11"/>
        <v>0</v>
      </c>
      <c r="R51" s="35">
        <f xml:space="preserve"> SUMIFS('Data Final'!$L$5:$L$95, 'Data Final'!$C$5:$C$95, C51, 'Data Final'!$F$5:$F$95, "Selected")</f>
        <v>5.6616444212428139</v>
      </c>
      <c r="S51" s="3" t="s">
        <v>283</v>
      </c>
      <c r="U51" s="35">
        <f xml:space="preserve"> SUMIFS('Data Final'!$L$5:$L$95, 'Data Final'!$C$5:$C$95, C51, 'Data Final'!$F$5:$F$95, "Feasible")</f>
        <v>6.1813000000000002</v>
      </c>
      <c r="V51" s="3" t="s">
        <v>283</v>
      </c>
      <c r="X51" s="35">
        <f t="shared" si="12"/>
        <v>11.842944421242814</v>
      </c>
      <c r="Y51" s="3" t="s">
        <v>283</v>
      </c>
      <c r="Z51" s="187" t="s">
        <v>724</v>
      </c>
    </row>
    <row r="52" spans="2:26">
      <c r="B52" s="3">
        <v>11</v>
      </c>
      <c r="C52" s="3" t="s">
        <v>297</v>
      </c>
      <c r="D52" s="9">
        <f t="shared" si="0"/>
        <v>8.98</v>
      </c>
      <c r="E52" s="9">
        <f t="shared" si="1"/>
        <v>10.042999999999999</v>
      </c>
      <c r="F52" s="9">
        <f t="shared" si="2"/>
        <v>1.3960000000000001</v>
      </c>
      <c r="G52" s="9">
        <f t="shared" si="3"/>
        <v>1.3960000000000001</v>
      </c>
      <c r="H52" s="9">
        <f t="shared" si="4"/>
        <v>1.395</v>
      </c>
      <c r="I52" s="9">
        <f t="shared" si="5"/>
        <v>23.21</v>
      </c>
      <c r="J52" s="14"/>
      <c r="K52" s="9">
        <f t="shared" si="6"/>
        <v>0</v>
      </c>
      <c r="L52" s="9">
        <f t="shared" si="7"/>
        <v>0</v>
      </c>
      <c r="M52" s="9">
        <f t="shared" si="8"/>
        <v>0</v>
      </c>
      <c r="N52" s="9">
        <f t="shared" si="9"/>
        <v>0</v>
      </c>
      <c r="O52" s="9">
        <f t="shared" si="10"/>
        <v>0</v>
      </c>
      <c r="P52" s="9">
        <f t="shared" si="11"/>
        <v>0</v>
      </c>
      <c r="R52" s="35">
        <f xml:space="preserve"> SUMIFS('Data Final'!$L$5:$L$95, 'Data Final'!$C$5:$C$95, C52, 'Data Final'!$F$5:$F$95, "Selected")</f>
        <v>23.21</v>
      </c>
      <c r="S52" s="3" t="s">
        <v>297</v>
      </c>
      <c r="U52" s="35">
        <f xml:space="preserve"> SUMIFS('Data Final'!$L$5:$L$95, 'Data Final'!$C$5:$C$95, C52, 'Data Final'!$F$5:$F$95, "Feasible")</f>
        <v>0</v>
      </c>
      <c r="V52" s="3" t="s">
        <v>297</v>
      </c>
      <c r="X52" s="35">
        <f t="shared" si="12"/>
        <v>23.21</v>
      </c>
      <c r="Y52" s="3" t="s">
        <v>297</v>
      </c>
      <c r="Z52" s="187" t="s">
        <v>718</v>
      </c>
    </row>
    <row r="53" spans="2:26">
      <c r="B53" s="3">
        <v>12</v>
      </c>
      <c r="C53" s="3" t="s">
        <v>725</v>
      </c>
      <c r="D53" s="9">
        <f t="shared" si="0"/>
        <v>0</v>
      </c>
      <c r="E53" s="9">
        <f t="shared" si="1"/>
        <v>0</v>
      </c>
      <c r="F53" s="9">
        <f t="shared" si="2"/>
        <v>0</v>
      </c>
      <c r="G53" s="9">
        <f t="shared" si="3"/>
        <v>0</v>
      </c>
      <c r="H53" s="9">
        <f t="shared" si="4"/>
        <v>0</v>
      </c>
      <c r="I53" s="9">
        <f t="shared" si="5"/>
        <v>0</v>
      </c>
      <c r="K53" s="9">
        <f t="shared" si="6"/>
        <v>0</v>
      </c>
      <c r="L53" s="9">
        <f t="shared" si="7"/>
        <v>0</v>
      </c>
      <c r="M53" s="9">
        <f t="shared" si="8"/>
        <v>0</v>
      </c>
      <c r="N53" s="9">
        <f t="shared" si="9"/>
        <v>0</v>
      </c>
      <c r="O53" s="9">
        <f t="shared" si="10"/>
        <v>0</v>
      </c>
      <c r="P53" s="9">
        <f t="shared" si="11"/>
        <v>0</v>
      </c>
      <c r="R53" s="35">
        <f xml:space="preserve"> SUMIFS('Data Final'!$L$5:$L$95, 'Data Final'!$C$5:$C$95, C53, 'Data Final'!$F$5:$F$95, "Selected")</f>
        <v>0</v>
      </c>
      <c r="S53" s="3" t="s">
        <v>725</v>
      </c>
      <c r="U53" s="35">
        <f xml:space="preserve"> SUMIFS('Data Final'!$L$5:$L$95, 'Data Final'!$C$5:$C$95, C53, 'Data Final'!$F$5:$F$95, "Feasible")</f>
        <v>0</v>
      </c>
      <c r="V53" s="3" t="s">
        <v>725</v>
      </c>
      <c r="X53" s="35">
        <f t="shared" si="12"/>
        <v>0</v>
      </c>
      <c r="Y53" s="3" t="s">
        <v>725</v>
      </c>
      <c r="Z53" s="187"/>
    </row>
    <row r="54" spans="2:26">
      <c r="C54" s="30"/>
      <c r="D54" s="14"/>
      <c r="E54" s="14"/>
      <c r="F54" s="14"/>
      <c r="G54" s="14"/>
      <c r="H54" s="14"/>
      <c r="I54" s="14"/>
      <c r="K54" s="14"/>
      <c r="L54" s="14"/>
      <c r="M54" s="14"/>
      <c r="N54" s="14"/>
      <c r="O54" s="14"/>
      <c r="P54" s="14"/>
      <c r="R54" s="34"/>
    </row>
    <row r="55" spans="2:26" s="5" customFormat="1" ht="13.15">
      <c r="B55" s="27"/>
      <c r="C55" s="27" t="s">
        <v>343</v>
      </c>
      <c r="D55" s="28">
        <f t="shared" ref="D55:I55" si="13">SUM(D42:D53)</f>
        <v>88.171924621921718</v>
      </c>
      <c r="E55" s="28">
        <f t="shared" si="13"/>
        <v>101.38769029917717</v>
      </c>
      <c r="F55" s="28">
        <f t="shared" si="13"/>
        <v>88.798923120154925</v>
      </c>
      <c r="G55" s="28">
        <f t="shared" si="13"/>
        <v>98.420113530929981</v>
      </c>
      <c r="H55" s="28">
        <f t="shared" si="13"/>
        <v>90.434244020954338</v>
      </c>
      <c r="I55" s="28">
        <f t="shared" si="13"/>
        <v>467.21305999313807</v>
      </c>
      <c r="K55" s="28">
        <f t="shared" ref="K55:R55" si="14">SUM(K42:K53)</f>
        <v>0</v>
      </c>
      <c r="L55" s="28">
        <f t="shared" si="14"/>
        <v>0</v>
      </c>
      <c r="M55" s="28">
        <f t="shared" si="14"/>
        <v>-40045.797999999995</v>
      </c>
      <c r="N55" s="28">
        <f t="shared" si="14"/>
        <v>-112210.05001760001</v>
      </c>
      <c r="O55" s="28">
        <f t="shared" si="14"/>
        <v>-233184.39552640001</v>
      </c>
      <c r="P55" s="28">
        <f t="shared" si="14"/>
        <v>-238590.97100000002</v>
      </c>
      <c r="R55" s="28">
        <f t="shared" si="14"/>
        <v>538.12336887311483</v>
      </c>
      <c r="U55" s="28">
        <f>SUM(U42:U53)</f>
        <v>87.817299999999989</v>
      </c>
      <c r="X55" s="162">
        <f>U55+R55</f>
        <v>625.94066887311487</v>
      </c>
    </row>
    <row r="57" spans="2:26" ht="13.5" thickBot="1">
      <c r="B57" s="5" t="s">
        <v>726</v>
      </c>
    </row>
    <row r="58" spans="2:26">
      <c r="J58" s="236" t="s">
        <v>727</v>
      </c>
      <c r="K58" s="237"/>
    </row>
    <row r="59" spans="2:26">
      <c r="B59" s="31" t="s">
        <v>728</v>
      </c>
      <c r="C59" s="31" t="s">
        <v>729</v>
      </c>
      <c r="J59" s="238"/>
      <c r="K59" s="239"/>
    </row>
    <row r="60" spans="2:26">
      <c r="C60" t="s">
        <v>156</v>
      </c>
      <c r="E60" t="s">
        <v>730</v>
      </c>
      <c r="F60" t="s">
        <v>65</v>
      </c>
      <c r="H60" t="s">
        <v>731</v>
      </c>
      <c r="I60" t="s">
        <v>732</v>
      </c>
      <c r="J60" s="238"/>
      <c r="K60" s="239"/>
    </row>
    <row r="61" spans="2:26" ht="13.15" thickBot="1">
      <c r="B61" s="31" t="s">
        <v>733</v>
      </c>
      <c r="C61" t="s">
        <v>419</v>
      </c>
      <c r="D61" t="s">
        <v>383</v>
      </c>
      <c r="F61" t="s">
        <v>419</v>
      </c>
      <c r="G61" t="s">
        <v>383</v>
      </c>
      <c r="J61" s="240"/>
      <c r="K61" s="241"/>
    </row>
    <row r="62" spans="2:26">
      <c r="B62" s="32" t="s">
        <v>60</v>
      </c>
      <c r="C62" s="161">
        <v>0</v>
      </c>
      <c r="D62" s="161">
        <v>11.958</v>
      </c>
      <c r="E62" s="161">
        <v>11.958</v>
      </c>
      <c r="F62" s="161">
        <v>0.70116121999999992</v>
      </c>
      <c r="G62" s="161">
        <v>63.546628750000004</v>
      </c>
      <c r="H62" s="161">
        <v>64.247789969999999</v>
      </c>
      <c r="I62" s="161">
        <v>76.205789969999998</v>
      </c>
    </row>
    <row r="63" spans="2:26">
      <c r="B63" s="32" t="s">
        <v>173</v>
      </c>
      <c r="C63" s="161"/>
      <c r="D63" s="161"/>
      <c r="E63" s="161"/>
      <c r="F63" s="161">
        <v>0</v>
      </c>
      <c r="G63" s="161">
        <v>0.86354997506999998</v>
      </c>
      <c r="H63" s="161">
        <v>0.86354997506999998</v>
      </c>
      <c r="I63" s="161">
        <v>0.86354997506999998</v>
      </c>
    </row>
    <row r="64" spans="2:26">
      <c r="B64" s="32" t="s">
        <v>180</v>
      </c>
      <c r="C64" s="161">
        <v>14.231999999999999</v>
      </c>
      <c r="D64" s="161"/>
      <c r="E64" s="161">
        <v>14.231999999999999</v>
      </c>
      <c r="F64" s="161">
        <v>70.423999999999992</v>
      </c>
      <c r="G64" s="161">
        <v>350.59299999999996</v>
      </c>
      <c r="H64" s="161">
        <v>421.01699999999994</v>
      </c>
      <c r="I64" s="161">
        <v>435.24899999999997</v>
      </c>
    </row>
    <row r="65" spans="2:9">
      <c r="B65" s="32" t="s">
        <v>223</v>
      </c>
      <c r="C65" s="161">
        <v>55.445999999999998</v>
      </c>
      <c r="D65" s="161"/>
      <c r="E65" s="161">
        <v>55.445999999999998</v>
      </c>
      <c r="F65" s="161"/>
      <c r="G65" s="161"/>
      <c r="H65" s="161"/>
      <c r="I65" s="161">
        <v>55.445999999999998</v>
      </c>
    </row>
    <row r="66" spans="2:9">
      <c r="B66" s="32" t="s">
        <v>277</v>
      </c>
      <c r="C66" s="161"/>
      <c r="D66" s="161"/>
      <c r="E66" s="161"/>
      <c r="F66" s="161">
        <v>1.2707127134725953</v>
      </c>
      <c r="G66" s="161">
        <v>35.357956375684836</v>
      </c>
      <c r="H66" s="161">
        <v>36.628669089157434</v>
      </c>
      <c r="I66" s="161">
        <v>36.628669089157434</v>
      </c>
    </row>
    <row r="67" spans="2:9">
      <c r="B67" s="32" t="s">
        <v>283</v>
      </c>
      <c r="C67" s="161">
        <v>6.1813000000000002</v>
      </c>
      <c r="D67" s="161"/>
      <c r="E67" s="161">
        <v>6.1813000000000002</v>
      </c>
      <c r="F67" s="161">
        <v>3.4405623609381593</v>
      </c>
      <c r="G67" s="161">
        <v>2.2210820603046546</v>
      </c>
      <c r="H67" s="161">
        <v>5.6616444212428139</v>
      </c>
      <c r="I67" s="161">
        <v>11.842944421242814</v>
      </c>
    </row>
    <row r="68" spans="2:9">
      <c r="B68" s="32" t="s">
        <v>297</v>
      </c>
      <c r="C68" s="161"/>
      <c r="D68" s="161"/>
      <c r="E68" s="161"/>
      <c r="F68" s="161">
        <v>0</v>
      </c>
      <c r="G68" s="161">
        <v>23.21</v>
      </c>
      <c r="H68" s="161">
        <v>23.21</v>
      </c>
      <c r="I68" s="161">
        <v>23.21</v>
      </c>
    </row>
    <row r="69" spans="2:9">
      <c r="B69" s="32" t="s">
        <v>734</v>
      </c>
      <c r="C69" s="161"/>
      <c r="D69" s="161"/>
      <c r="E69" s="161"/>
      <c r="F69" s="161">
        <v>7.0318725855658499</v>
      </c>
      <c r="G69" s="161">
        <v>35.120842832078623</v>
      </c>
      <c r="H69" s="161">
        <v>42.152715417644472</v>
      </c>
      <c r="I69" s="161">
        <v>42.152715417644472</v>
      </c>
    </row>
    <row r="70" spans="2:9">
      <c r="B70" s="32" t="s">
        <v>732</v>
      </c>
      <c r="C70" s="161">
        <v>75.85929999999999</v>
      </c>
      <c r="D70" s="161">
        <v>11.958</v>
      </c>
      <c r="E70" s="161">
        <v>87.817299999999989</v>
      </c>
      <c r="F70" s="161">
        <v>82.868308879976595</v>
      </c>
      <c r="G70" s="161">
        <v>510.91305999313806</v>
      </c>
      <c r="H70" s="161">
        <v>593.78136887311473</v>
      </c>
      <c r="I70" s="161">
        <v>681.59866887311478</v>
      </c>
    </row>
  </sheetData>
  <mergeCells count="1">
    <mergeCell ref="J58:K61"/>
  </mergeCells>
  <pageMargins left="0.7" right="0.7" top="0.75" bottom="0.75" header="0.3" footer="0.3"/>
  <pageSetup paperSize="9"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DF006C-9C44-4AD0-AED7-B2552FB1E06A}">
  <sheetPr>
    <tabColor rgb="FF98C561"/>
  </sheetPr>
  <dimension ref="A1:M91"/>
  <sheetViews>
    <sheetView zoomScale="80" zoomScaleNormal="80" workbookViewId="0">
      <pane xSplit="1" topLeftCell="B1" activePane="topRight" state="frozen"/>
      <selection pane="topRight"/>
    </sheetView>
  </sheetViews>
  <sheetFormatPr defaultRowHeight="12.75"/>
  <cols>
    <col min="1" max="1" width="10.28515625" customWidth="1"/>
    <col min="2" max="2" width="26.28515625" bestFit="1" customWidth="1"/>
    <col min="3" max="3" width="73.42578125" bestFit="1" customWidth="1"/>
    <col min="5" max="5" width="15.7109375" bestFit="1" customWidth="1"/>
    <col min="6" max="6" width="10.28515625" customWidth="1"/>
  </cols>
  <sheetData>
    <row r="1" spans="1:13">
      <c r="C1" t="s">
        <v>2</v>
      </c>
    </row>
    <row r="2" spans="1:13">
      <c r="A2" t="s">
        <v>735</v>
      </c>
      <c r="B2" t="s">
        <v>736</v>
      </c>
      <c r="C2" t="s">
        <v>737</v>
      </c>
      <c r="D2" t="s">
        <v>738</v>
      </c>
      <c r="E2" t="s">
        <v>739</v>
      </c>
      <c r="F2" t="s">
        <v>740</v>
      </c>
      <c r="G2" t="s">
        <v>741</v>
      </c>
      <c r="H2" t="s">
        <v>742</v>
      </c>
      <c r="I2" t="s">
        <v>54</v>
      </c>
      <c r="J2" t="s">
        <v>55</v>
      </c>
      <c r="K2" t="s">
        <v>56</v>
      </c>
      <c r="L2" t="s">
        <v>57</v>
      </c>
      <c r="M2" t="s">
        <v>58</v>
      </c>
    </row>
    <row r="4" spans="1:13">
      <c r="A4" t="s">
        <v>60</v>
      </c>
      <c r="B4" t="str">
        <f>CONCATENATE("C_", $C$1, "_ENH_WW_TOT")</f>
        <v>C_PR24CA88_ENH_WW_TOT</v>
      </c>
      <c r="C4" t="s">
        <v>743</v>
      </c>
      <c r="D4" t="s">
        <v>66</v>
      </c>
      <c r="E4" t="s">
        <v>744</v>
      </c>
      <c r="I4">
        <f xml:space="preserve"> SUMIFS(Allowance!D$42:D$53, Allowance!$S$42:$S$53, $A4)</f>
        <v>2.4377887899999999</v>
      </c>
      <c r="J4">
        <f xml:space="preserve"> SUMIFS(Allowance!E$42:E$53, Allowance!$S$42:$S$53, $A4)</f>
        <v>8.9900178999999998</v>
      </c>
      <c r="K4">
        <f xml:space="preserve"> SUMIFS(Allowance!F$42:F$53, Allowance!$S$42:$S$53, $A4)</f>
        <v>21.297950380000003</v>
      </c>
      <c r="L4">
        <f xml:space="preserve"> SUMIFS(Allowance!G$42:G$53, Allowance!$S$42:$S$53, $A4)</f>
        <v>26.685474729999999</v>
      </c>
      <c r="M4">
        <f xml:space="preserve"> SUMIFS(Allowance!H$42:H$53, Allowance!$S$42:$S$53, $A4)</f>
        <v>16.09323255</v>
      </c>
    </row>
    <row r="5" spans="1:13">
      <c r="A5" t="s">
        <v>60</v>
      </c>
      <c r="B5" t="str">
        <f>CONCATENATE("C_", $C$1, "_ENH_WW_AP")</f>
        <v>C_PR24CA88_ENH_WW_AP</v>
      </c>
      <c r="C5" t="s">
        <v>745</v>
      </c>
      <c r="D5" t="s">
        <v>66</v>
      </c>
      <c r="E5" t="s">
        <v>744</v>
      </c>
    </row>
    <row r="6" spans="1:13">
      <c r="A6" t="s">
        <v>60</v>
      </c>
      <c r="B6" t="str">
        <f>CONCATENATE("C_", $C$1, "_ENH_WW_TE")</f>
        <v>C_PR24CA88_ENH_WW_TE</v>
      </c>
      <c r="C6" t="s">
        <v>746</v>
      </c>
      <c r="D6" t="s">
        <v>66</v>
      </c>
      <c r="E6" t="s">
        <v>744</v>
      </c>
    </row>
    <row r="7" spans="1:13">
      <c r="A7" t="s">
        <v>60</v>
      </c>
      <c r="B7" t="str">
        <f xml:space="preserve"> CONCATENATE("PR24QA_",  $C$1, "_OUT1")</f>
        <v>PR24QA_PR24CA88_OUT1</v>
      </c>
      <c r="C7" t="str">
        <f xml:space="preserve"> CONCATENATE("Date &amp; Time for Model - ", $C$1)</f>
        <v>Date &amp; Time for Model - PR24CA88</v>
      </c>
      <c r="D7" t="s">
        <v>747</v>
      </c>
      <c r="E7" t="s">
        <v>744</v>
      </c>
      <c r="F7" t="str">
        <f t="shared" ref="F7:M7" ca="1" si="0">CONCATENATE("[…]", TEXT(NOW(),"dd/mm/yyy hh:mm:ss"))</f>
        <v>[…]16/12/2024 14:53:16</v>
      </c>
      <c r="G7" t="str">
        <f t="shared" ca="1" si="0"/>
        <v>[…]16/12/2024 14:53:16</v>
      </c>
      <c r="H7" t="str">
        <f t="shared" ca="1" si="0"/>
        <v>[…]16/12/2024 14:53:16</v>
      </c>
      <c r="I7" t="str">
        <f t="shared" ca="1" si="0"/>
        <v>[…]16/12/2024 14:53:16</v>
      </c>
      <c r="J7" t="str">
        <f t="shared" ca="1" si="0"/>
        <v>[…]16/12/2024 14:53:16</v>
      </c>
      <c r="K7" t="str">
        <f t="shared" ca="1" si="0"/>
        <v>[…]16/12/2024 14:53:16</v>
      </c>
      <c r="L7" t="str">
        <f t="shared" ca="1" si="0"/>
        <v>[…]16/12/2024 14:53:16</v>
      </c>
      <c r="M7" t="str">
        <f t="shared" ca="1" si="0"/>
        <v>[…]16/12/2024 14:53:16</v>
      </c>
    </row>
    <row r="8" spans="1:13">
      <c r="A8" t="s">
        <v>60</v>
      </c>
      <c r="B8" t="str">
        <f xml:space="preserve"> CONCATENATE("PR24QA_",  $C$1, "_OUT2")</f>
        <v>PR24QA_PR24CA88_OUT2</v>
      </c>
      <c r="C8" t="str">
        <f xml:space="preserve"> CONCATENATE("Name of Model - ", $C$1)</f>
        <v>Name of Model - PR24CA88</v>
      </c>
      <c r="D8" t="s">
        <v>747</v>
      </c>
      <c r="E8" t="s">
        <v>744</v>
      </c>
      <c r="F8" t="e">
        <f t="shared" ref="F8:M8" ca="1" si="1">MID(CELL("filename"),SEARCH("[",CELL("filename"))+1,SEARCH("]",CELL("filename"))-SEARCH("[",CELL("filename"))-1)</f>
        <v>#VALUE!</v>
      </c>
      <c r="G8" t="e">
        <f t="shared" ca="1" si="1"/>
        <v>#VALUE!</v>
      </c>
      <c r="H8" t="e">
        <f t="shared" ca="1" si="1"/>
        <v>#VALUE!</v>
      </c>
      <c r="I8" t="e">
        <f t="shared" ca="1" si="1"/>
        <v>#VALUE!</v>
      </c>
      <c r="J8" t="e">
        <f t="shared" ca="1" si="1"/>
        <v>#VALUE!</v>
      </c>
      <c r="K8" t="e">
        <f t="shared" ca="1" si="1"/>
        <v>#VALUE!</v>
      </c>
      <c r="L8" t="e">
        <f t="shared" ca="1" si="1"/>
        <v>#VALUE!</v>
      </c>
      <c r="M8" t="e">
        <f t="shared" ca="1" si="1"/>
        <v>#VALUE!</v>
      </c>
    </row>
    <row r="9" spans="1:13">
      <c r="A9" t="s">
        <v>60</v>
      </c>
      <c r="B9" t="str">
        <f xml:space="preserve"> CONCATENATE("PR24QA_",  $C$1, "_OUT3")</f>
        <v>PR24QA_PR24CA88_OUT3</v>
      </c>
      <c r="C9" t="str">
        <f xml:space="preserve"> CONCATENATE("F_Inputs time stamp - ", $C$1)</f>
        <v>F_Inputs time stamp - PR24CA88</v>
      </c>
      <c r="D9" t="s">
        <v>747</v>
      </c>
      <c r="E9" t="s">
        <v>744</v>
      </c>
      <c r="F9">
        <f>'BPT input'!$E$3</f>
        <v>0</v>
      </c>
      <c r="G9">
        <f>'BPT input'!$E$3</f>
        <v>0</v>
      </c>
      <c r="H9">
        <f>'BPT input'!$E$3</f>
        <v>0</v>
      </c>
      <c r="I9">
        <f>'BPT input'!$E$3</f>
        <v>0</v>
      </c>
      <c r="J9">
        <f>'BPT input'!$E$3</f>
        <v>0</v>
      </c>
      <c r="K9">
        <f>'BPT input'!$E$3</f>
        <v>0</v>
      </c>
      <c r="L9">
        <f>'BPT input'!$E$3</f>
        <v>0</v>
      </c>
      <c r="M9">
        <f>'BPT input'!$E$3</f>
        <v>0</v>
      </c>
    </row>
    <row r="10" spans="1:13">
      <c r="A10" t="s">
        <v>60</v>
      </c>
      <c r="B10" t="str">
        <f xml:space="preserve"> CONCATENATE("PR24QA_",  $C$1, "_OUT4")</f>
        <v>PR24QA_PR24CA88_OUT4</v>
      </c>
      <c r="C10" t="str">
        <f xml:space="preserve"> CONCATENATE("Model override switch for - ", $C$1)</f>
        <v>Model override switch for - PR24CA88</v>
      </c>
      <c r="D10" t="s">
        <v>748</v>
      </c>
      <c r="E10" t="s">
        <v>744</v>
      </c>
      <c r="F10">
        <f>IF(SUM('Input Override'!$H$9:$M$100)&gt;0,1,0)</f>
        <v>1</v>
      </c>
      <c r="G10">
        <f>IF(SUM('Input Override'!$H$9:$M$100)&gt;0,1,0)</f>
        <v>1</v>
      </c>
      <c r="H10">
        <f>IF(SUM('Input Override'!$H$9:$M$100)&gt;0,1,0)</f>
        <v>1</v>
      </c>
      <c r="I10">
        <f>IF(SUM('Input Override'!$H$9:$M$100)&gt;0,1,0)</f>
        <v>1</v>
      </c>
      <c r="J10">
        <f>IF(SUM('Input Override'!$H$9:$M$100)&gt;0,1,0)</f>
        <v>1</v>
      </c>
      <c r="K10">
        <f>IF(SUM('Input Override'!$H$9:$M$100)&gt;0,1,0)</f>
        <v>1</v>
      </c>
      <c r="L10">
        <f>IF(SUM('Input Override'!$H$9:$M$100)&gt;0,1,0)</f>
        <v>1</v>
      </c>
      <c r="M10">
        <f>IF(SUM('Input Override'!$H$9:$M$100)&gt;0,1,0)</f>
        <v>1</v>
      </c>
    </row>
    <row r="11" spans="1:13">
      <c r="A11" t="s">
        <v>60</v>
      </c>
      <c r="B11" t="str">
        <f>CONCATENATE("C_", $C$1, "_ENH_WW_ASSESSED")</f>
        <v>C_PR24CA88_ENH_WW_ASSESSED</v>
      </c>
      <c r="C11" t="str">
        <f>CONCATENATE("Total amount assessed - ", MID($C$4,31,200))</f>
        <v>Total amount assessed - Wastewater - Net zero wastewater - Totex</v>
      </c>
      <c r="D11" s="33" t="s">
        <v>66</v>
      </c>
      <c r="E11" t="s">
        <v>744</v>
      </c>
      <c r="F11">
        <f xml:space="preserve"> SUMIFS(Allowance!$X$42:$X$53, Allowance!$Y$42:$Y$53, A11)</f>
        <v>76.205789970000012</v>
      </c>
    </row>
    <row r="12" spans="1:13">
      <c r="A12" t="s">
        <v>173</v>
      </c>
      <c r="B12" t="str">
        <f>CONCATENATE("C_", $C$1, "_ENH_WW_TOT")</f>
        <v>C_PR24CA88_ENH_WW_TOT</v>
      </c>
      <c r="C12" t="str">
        <f xml:space="preserve"> $C$4</f>
        <v>Total enhancement allowance - Wastewater - Net zero wastewater - Totex</v>
      </c>
      <c r="D12" t="s">
        <v>66</v>
      </c>
      <c r="E12" t="s">
        <v>744</v>
      </c>
      <c r="I12">
        <f xml:space="preserve"> SUMIFS(Allowance!D$42:D$53, Allowance!$S$42:$S$53, $A12)</f>
        <v>0.49147254000000001</v>
      </c>
      <c r="J12">
        <f xml:space="preserve"> SUMIFS(Allowance!E$42:E$53, Allowance!$S$42:$S$53, $A12)</f>
        <v>0.29561315999999999</v>
      </c>
      <c r="K12">
        <f xml:space="preserve"> SUMIFS(Allowance!F$42:F$53, Allowance!$S$42:$S$53, $A12)</f>
        <v>2.5488091689999999E-2</v>
      </c>
      <c r="L12">
        <f xml:space="preserve"> SUMIFS(Allowance!G$42:G$53, Allowance!$S$42:$S$53, $A12)</f>
        <v>2.5488091689999999E-2</v>
      </c>
      <c r="M12">
        <f xml:space="preserve"> SUMIFS(Allowance!H$42:H$53, Allowance!$S$42:$S$53, $A12)</f>
        <v>2.5488091689999999E-2</v>
      </c>
    </row>
    <row r="13" spans="1:13">
      <c r="A13" t="s">
        <v>173</v>
      </c>
      <c r="B13" t="str">
        <f>CONCATENATE("C_", $C$1, "_ENH_WW_AP")</f>
        <v>C_PR24CA88_ENH_WW_AP</v>
      </c>
      <c r="C13" t="str">
        <f xml:space="preserve"> $C$5</f>
        <v>Total enhancement allowance - Wastewater - Net zero wastewater - Accelerated programme</v>
      </c>
      <c r="D13" t="s">
        <v>66</v>
      </c>
      <c r="E13" t="s">
        <v>744</v>
      </c>
    </row>
    <row r="14" spans="1:13">
      <c r="A14" t="s">
        <v>173</v>
      </c>
      <c r="B14" t="str">
        <f>CONCATENATE("C_", $C$1, "_ENH_WW_TE")</f>
        <v>C_PR24CA88_ENH_WW_TE</v>
      </c>
      <c r="C14" t="str">
        <f xml:space="preserve"> $C$6</f>
        <v>Total enhancement allowance - Wastewater - Net zero wastewater - Transition allowance</v>
      </c>
      <c r="D14" t="s">
        <v>66</v>
      </c>
      <c r="E14" t="s">
        <v>744</v>
      </c>
    </row>
    <row r="15" spans="1:13">
      <c r="A15" t="s">
        <v>173</v>
      </c>
      <c r="B15" t="str">
        <f xml:space="preserve"> CONCATENATE("PR24QA_",  $C$1, "_OUT1")</f>
        <v>PR24QA_PR24CA88_OUT1</v>
      </c>
      <c r="C15" t="str">
        <f xml:space="preserve"> CONCATENATE("Date &amp; Time for Model - ", $C$1)</f>
        <v>Date &amp; Time for Model - PR24CA88</v>
      </c>
      <c r="D15" t="s">
        <v>747</v>
      </c>
      <c r="E15" t="s">
        <v>744</v>
      </c>
      <c r="F15" t="str">
        <f t="shared" ref="F15:M15" ca="1" si="2">CONCATENATE("[…]", TEXT(NOW(),"dd/mm/yyy hh:mm:ss"))</f>
        <v>[…]16/12/2024 14:53:16</v>
      </c>
      <c r="G15" t="str">
        <f t="shared" ca="1" si="2"/>
        <v>[…]16/12/2024 14:53:16</v>
      </c>
      <c r="H15" t="str">
        <f t="shared" ca="1" si="2"/>
        <v>[…]16/12/2024 14:53:16</v>
      </c>
      <c r="I15" t="str">
        <f t="shared" ca="1" si="2"/>
        <v>[…]16/12/2024 14:53:16</v>
      </c>
      <c r="J15" t="str">
        <f t="shared" ca="1" si="2"/>
        <v>[…]16/12/2024 14:53:16</v>
      </c>
      <c r="K15" t="str">
        <f t="shared" ca="1" si="2"/>
        <v>[…]16/12/2024 14:53:16</v>
      </c>
      <c r="L15" t="str">
        <f t="shared" ca="1" si="2"/>
        <v>[…]16/12/2024 14:53:16</v>
      </c>
      <c r="M15" t="str">
        <f t="shared" ca="1" si="2"/>
        <v>[…]16/12/2024 14:53:16</v>
      </c>
    </row>
    <row r="16" spans="1:13">
      <c r="A16" t="s">
        <v>173</v>
      </c>
      <c r="B16" t="str">
        <f xml:space="preserve"> CONCATENATE("PR24QA_",  $C$1, "_OUT2")</f>
        <v>PR24QA_PR24CA88_OUT2</v>
      </c>
      <c r="C16" t="str">
        <f xml:space="preserve"> CONCATENATE("Name of Model - ", $C$1)</f>
        <v>Name of Model - PR24CA88</v>
      </c>
      <c r="D16" t="s">
        <v>747</v>
      </c>
      <c r="E16" t="s">
        <v>744</v>
      </c>
      <c r="F16" t="e">
        <f t="shared" ref="F16:M16" ca="1" si="3">MID(CELL("filename"),SEARCH("[",CELL("filename"))+1,SEARCH("]",CELL("filename"))-SEARCH("[",CELL("filename"))-1)</f>
        <v>#VALUE!</v>
      </c>
      <c r="G16" t="e">
        <f t="shared" ca="1" si="3"/>
        <v>#VALUE!</v>
      </c>
      <c r="H16" t="e">
        <f t="shared" ca="1" si="3"/>
        <v>#VALUE!</v>
      </c>
      <c r="I16" t="e">
        <f t="shared" ca="1" si="3"/>
        <v>#VALUE!</v>
      </c>
      <c r="J16" t="e">
        <f t="shared" ca="1" si="3"/>
        <v>#VALUE!</v>
      </c>
      <c r="K16" t="e">
        <f t="shared" ca="1" si="3"/>
        <v>#VALUE!</v>
      </c>
      <c r="L16" t="e">
        <f t="shared" ca="1" si="3"/>
        <v>#VALUE!</v>
      </c>
      <c r="M16" t="e">
        <f t="shared" ca="1" si="3"/>
        <v>#VALUE!</v>
      </c>
    </row>
    <row r="17" spans="1:13">
      <c r="A17" t="s">
        <v>173</v>
      </c>
      <c r="B17" t="str">
        <f xml:space="preserve"> CONCATENATE("PR24QA_",  $C$1, "_OUT3")</f>
        <v>PR24QA_PR24CA88_OUT3</v>
      </c>
      <c r="C17" t="str">
        <f xml:space="preserve"> CONCATENATE("F_Inputs time stamp - ", $C$1)</f>
        <v>F_Inputs time stamp - PR24CA88</v>
      </c>
      <c r="D17" t="s">
        <v>747</v>
      </c>
      <c r="E17" t="s">
        <v>744</v>
      </c>
      <c r="F17">
        <f>'BPT input'!$E$3</f>
        <v>0</v>
      </c>
      <c r="G17">
        <f>'BPT input'!$E$3</f>
        <v>0</v>
      </c>
      <c r="H17">
        <f>'BPT input'!$E$3</f>
        <v>0</v>
      </c>
      <c r="I17">
        <f>'BPT input'!$E$3</f>
        <v>0</v>
      </c>
      <c r="J17">
        <f>'BPT input'!$E$3</f>
        <v>0</v>
      </c>
      <c r="K17">
        <f>'BPT input'!$E$3</f>
        <v>0</v>
      </c>
      <c r="L17">
        <f>'BPT input'!$E$3</f>
        <v>0</v>
      </c>
      <c r="M17">
        <f>'BPT input'!$E$3</f>
        <v>0</v>
      </c>
    </row>
    <row r="18" spans="1:13">
      <c r="A18" t="s">
        <v>173</v>
      </c>
      <c r="B18" t="str">
        <f xml:space="preserve"> CONCATENATE("PR24QA_",  $C$1, "_OUT4")</f>
        <v>PR24QA_PR24CA88_OUT4</v>
      </c>
      <c r="C18" t="str">
        <f xml:space="preserve"> CONCATENATE("Model override switch for - ", $C$1)</f>
        <v>Model override switch for - PR24CA88</v>
      </c>
      <c r="D18" t="s">
        <v>748</v>
      </c>
      <c r="E18" t="s">
        <v>744</v>
      </c>
      <c r="F18">
        <f>IF(SUM('Input Override'!$H$9:$M$100)&gt;0,1,0)</f>
        <v>1</v>
      </c>
      <c r="G18">
        <f>IF(SUM('Input Override'!$H$9:$M$100)&gt;0,1,0)</f>
        <v>1</v>
      </c>
      <c r="H18">
        <f>IF(SUM('Input Override'!$H$9:$M$100)&gt;0,1,0)</f>
        <v>1</v>
      </c>
      <c r="I18">
        <f>IF(SUM('Input Override'!$H$9:$M$100)&gt;0,1,0)</f>
        <v>1</v>
      </c>
      <c r="J18">
        <f>IF(SUM('Input Override'!$H$9:$M$100)&gt;0,1,0)</f>
        <v>1</v>
      </c>
      <c r="K18">
        <f>IF(SUM('Input Override'!$H$9:$M$100)&gt;0,1,0)</f>
        <v>1</v>
      </c>
      <c r="L18">
        <f>IF(SUM('Input Override'!$H$9:$M$100)&gt;0,1,0)</f>
        <v>1</v>
      </c>
      <c r="M18">
        <f>IF(SUM('Input Override'!$H$9:$M$100)&gt;0,1,0)</f>
        <v>1</v>
      </c>
    </row>
    <row r="19" spans="1:13">
      <c r="A19" t="s">
        <v>173</v>
      </c>
      <c r="B19" t="str">
        <f>CONCATENATE("C_", $C$1, "_ENH_WW_ASSESSED")</f>
        <v>C_PR24CA88_ENH_WW_ASSESSED</v>
      </c>
      <c r="C19" t="str">
        <f>CONCATENATE("Total amount assessed - ", MID($C$4,31,200))</f>
        <v>Total amount assessed - Wastewater - Net zero wastewater - Totex</v>
      </c>
      <c r="D19" s="33" t="s">
        <v>66</v>
      </c>
      <c r="E19" t="s">
        <v>744</v>
      </c>
      <c r="F19">
        <f xml:space="preserve"> SUMIFS(Allowance!$X$42:$X$53, Allowance!$Y$42:$Y$53, A19)</f>
        <v>0.86354997506999998</v>
      </c>
    </row>
    <row r="20" spans="1:13">
      <c r="A20" t="s">
        <v>719</v>
      </c>
      <c r="B20" t="str">
        <f>CONCATENATE("C_", $C$1, "_ENH_WW_TOT")</f>
        <v>C_PR24CA88_ENH_WW_TOT</v>
      </c>
      <c r="C20" t="str">
        <f xml:space="preserve"> $C$4</f>
        <v>Total enhancement allowance - Wastewater - Net zero wastewater - Totex</v>
      </c>
      <c r="D20" t="s">
        <v>66</v>
      </c>
      <c r="E20" t="s">
        <v>744</v>
      </c>
      <c r="I20">
        <f xml:space="preserve"> SUMIFS(Allowance!D$42:D$53, Allowance!$S$42:$S$53, $A20)</f>
        <v>0</v>
      </c>
      <c r="J20">
        <f xml:space="preserve"> SUMIFS(Allowance!E$42:E$53, Allowance!$S$42:$S$53, $A20)</f>
        <v>0</v>
      </c>
      <c r="K20">
        <f xml:space="preserve"> SUMIFS(Allowance!F$42:F$53, Allowance!$S$42:$S$53, $A20)</f>
        <v>0</v>
      </c>
      <c r="L20">
        <f xml:space="preserve"> SUMIFS(Allowance!G$42:G$53, Allowance!$S$42:$S$53, $A20)</f>
        <v>0</v>
      </c>
      <c r="M20">
        <f xml:space="preserve"> SUMIFS(Allowance!H$42:H$53, Allowance!$S$42:$S$53, $A20)</f>
        <v>0</v>
      </c>
    </row>
    <row r="21" spans="1:13">
      <c r="A21" t="s">
        <v>719</v>
      </c>
      <c r="B21" t="str">
        <f>CONCATENATE("C_", $C$1, "_ENH_WW_AP")</f>
        <v>C_PR24CA88_ENH_WW_AP</v>
      </c>
      <c r="C21" t="str">
        <f xml:space="preserve"> $C$5</f>
        <v>Total enhancement allowance - Wastewater - Net zero wastewater - Accelerated programme</v>
      </c>
      <c r="D21" t="s">
        <v>66</v>
      </c>
      <c r="E21" t="s">
        <v>744</v>
      </c>
    </row>
    <row r="22" spans="1:13">
      <c r="A22" t="s">
        <v>719</v>
      </c>
      <c r="B22" t="str">
        <f>CONCATENATE("C_", $C$1, "_ENH_WW_TE")</f>
        <v>C_PR24CA88_ENH_WW_TE</v>
      </c>
      <c r="C22" t="str">
        <f xml:space="preserve"> $C$6</f>
        <v>Total enhancement allowance - Wastewater - Net zero wastewater - Transition allowance</v>
      </c>
      <c r="D22" t="s">
        <v>66</v>
      </c>
      <c r="E22" t="s">
        <v>744</v>
      </c>
    </row>
    <row r="23" spans="1:13">
      <c r="A23" t="s">
        <v>719</v>
      </c>
      <c r="B23" t="str">
        <f xml:space="preserve"> CONCATENATE("PR24QA_",  $C$1, "_OUT1")</f>
        <v>PR24QA_PR24CA88_OUT1</v>
      </c>
      <c r="C23" t="str">
        <f xml:space="preserve"> CONCATENATE("Date &amp; Time for Model - ", $C$1)</f>
        <v>Date &amp; Time for Model - PR24CA88</v>
      </c>
      <c r="D23" t="s">
        <v>747</v>
      </c>
      <c r="E23" t="s">
        <v>744</v>
      </c>
      <c r="F23" t="str">
        <f t="shared" ref="F23:M23" ca="1" si="4">CONCATENATE("[…]", TEXT(NOW(),"dd/mm/yyy hh:mm:ss"))</f>
        <v>[…]16/12/2024 14:53:16</v>
      </c>
      <c r="G23" t="str">
        <f t="shared" ca="1" si="4"/>
        <v>[…]16/12/2024 14:53:16</v>
      </c>
      <c r="H23" t="str">
        <f t="shared" ca="1" si="4"/>
        <v>[…]16/12/2024 14:53:16</v>
      </c>
      <c r="I23" t="str">
        <f t="shared" ca="1" si="4"/>
        <v>[…]16/12/2024 14:53:16</v>
      </c>
      <c r="J23" t="str">
        <f t="shared" ca="1" si="4"/>
        <v>[…]16/12/2024 14:53:16</v>
      </c>
      <c r="K23" t="str">
        <f t="shared" ca="1" si="4"/>
        <v>[…]16/12/2024 14:53:16</v>
      </c>
      <c r="L23" t="str">
        <f t="shared" ca="1" si="4"/>
        <v>[…]16/12/2024 14:53:16</v>
      </c>
      <c r="M23" t="str">
        <f t="shared" ca="1" si="4"/>
        <v>[…]16/12/2024 14:53:16</v>
      </c>
    </row>
    <row r="24" spans="1:13">
      <c r="A24" t="s">
        <v>719</v>
      </c>
      <c r="B24" t="str">
        <f xml:space="preserve"> CONCATENATE("PR24QA_",  $C$1, "_OUT2")</f>
        <v>PR24QA_PR24CA88_OUT2</v>
      </c>
      <c r="C24" t="str">
        <f xml:space="preserve"> CONCATENATE("Name of Model - ", $C$1)</f>
        <v>Name of Model - PR24CA88</v>
      </c>
      <c r="D24" t="s">
        <v>747</v>
      </c>
      <c r="E24" t="s">
        <v>744</v>
      </c>
      <c r="F24" t="e">
        <f t="shared" ref="F24:M24" ca="1" si="5">MID(CELL("filename"),SEARCH("[",CELL("filename"))+1,SEARCH("]",CELL("filename"))-SEARCH("[",CELL("filename"))-1)</f>
        <v>#VALUE!</v>
      </c>
      <c r="G24" t="e">
        <f t="shared" ca="1" si="5"/>
        <v>#VALUE!</v>
      </c>
      <c r="H24" t="e">
        <f t="shared" ca="1" si="5"/>
        <v>#VALUE!</v>
      </c>
      <c r="I24" t="e">
        <f t="shared" ca="1" si="5"/>
        <v>#VALUE!</v>
      </c>
      <c r="J24" t="e">
        <f t="shared" ca="1" si="5"/>
        <v>#VALUE!</v>
      </c>
      <c r="K24" t="e">
        <f t="shared" ca="1" si="5"/>
        <v>#VALUE!</v>
      </c>
      <c r="L24" t="e">
        <f t="shared" ca="1" si="5"/>
        <v>#VALUE!</v>
      </c>
      <c r="M24" t="e">
        <f t="shared" ca="1" si="5"/>
        <v>#VALUE!</v>
      </c>
    </row>
    <row r="25" spans="1:13">
      <c r="A25" t="s">
        <v>719</v>
      </c>
      <c r="B25" t="str">
        <f xml:space="preserve"> CONCATENATE("PR24QA_",  $C$1, "_OUT3")</f>
        <v>PR24QA_PR24CA88_OUT3</v>
      </c>
      <c r="C25" t="str">
        <f xml:space="preserve"> CONCATENATE("F_Inputs time stamp - ", $C$1)</f>
        <v>F_Inputs time stamp - PR24CA88</v>
      </c>
      <c r="D25" t="s">
        <v>747</v>
      </c>
      <c r="E25" t="s">
        <v>744</v>
      </c>
      <c r="F25">
        <f>'BPT input'!$E$3</f>
        <v>0</v>
      </c>
      <c r="G25">
        <f>'BPT input'!$E$3</f>
        <v>0</v>
      </c>
      <c r="H25">
        <f>'BPT input'!$E$3</f>
        <v>0</v>
      </c>
      <c r="I25">
        <f>'BPT input'!$E$3</f>
        <v>0</v>
      </c>
      <c r="J25">
        <f>'BPT input'!$E$3</f>
        <v>0</v>
      </c>
      <c r="K25">
        <f>'BPT input'!$E$3</f>
        <v>0</v>
      </c>
      <c r="L25">
        <f>'BPT input'!$E$3</f>
        <v>0</v>
      </c>
      <c r="M25">
        <f>'BPT input'!$E$3</f>
        <v>0</v>
      </c>
    </row>
    <row r="26" spans="1:13">
      <c r="A26" t="s">
        <v>719</v>
      </c>
      <c r="B26" t="str">
        <f xml:space="preserve"> CONCATENATE("PR24QA_",  $C$1, "_OUT4")</f>
        <v>PR24QA_PR24CA88_OUT4</v>
      </c>
      <c r="C26" t="str">
        <f xml:space="preserve"> CONCATENATE("Model override switch for - ", $C$1)</f>
        <v>Model override switch for - PR24CA88</v>
      </c>
      <c r="D26" t="s">
        <v>748</v>
      </c>
      <c r="E26" t="s">
        <v>744</v>
      </c>
      <c r="F26">
        <f>IF(SUM('Input Override'!$H$9:$M$100)&gt;0,1,0)</f>
        <v>1</v>
      </c>
      <c r="G26">
        <f>IF(SUM('Input Override'!$H$9:$M$100)&gt;0,1,0)</f>
        <v>1</v>
      </c>
      <c r="H26">
        <f>IF(SUM('Input Override'!$H$9:$M$100)&gt;0,1,0)</f>
        <v>1</v>
      </c>
      <c r="I26">
        <f>IF(SUM('Input Override'!$H$9:$M$100)&gt;0,1,0)</f>
        <v>1</v>
      </c>
      <c r="J26">
        <f>IF(SUM('Input Override'!$H$9:$M$100)&gt;0,1,0)</f>
        <v>1</v>
      </c>
      <c r="K26">
        <f>IF(SUM('Input Override'!$H$9:$M$100)&gt;0,1,0)</f>
        <v>1</v>
      </c>
      <c r="L26">
        <f>IF(SUM('Input Override'!$H$9:$M$100)&gt;0,1,0)</f>
        <v>1</v>
      </c>
      <c r="M26">
        <f>IF(SUM('Input Override'!$H$9:$M$100)&gt;0,1,0)</f>
        <v>1</v>
      </c>
    </row>
    <row r="27" spans="1:13">
      <c r="A27" t="s">
        <v>719</v>
      </c>
      <c r="B27" t="str">
        <f>CONCATENATE("C_", $C$1, "_ENH_WW_ASSESSED")</f>
        <v>C_PR24CA88_ENH_WW_ASSESSED</v>
      </c>
      <c r="C27" t="str">
        <f>CONCATENATE("Total amount assessed - ", MID($C$4,31,200))</f>
        <v>Total amount assessed - Wastewater - Net zero wastewater - Totex</v>
      </c>
      <c r="D27" s="33" t="s">
        <v>66</v>
      </c>
      <c r="E27" t="s">
        <v>744</v>
      </c>
      <c r="F27">
        <f xml:space="preserve"> SUMIFS(Allowance!$R$42:$R$53, Allowance!$S$42:$S$53, A27)</f>
        <v>0</v>
      </c>
    </row>
    <row r="28" spans="1:13">
      <c r="A28" t="s">
        <v>249</v>
      </c>
      <c r="B28" t="str">
        <f>CONCATENATE("C_", $C$1, "_ENH_WW_TOT")</f>
        <v>C_PR24CA88_ENH_WW_TOT</v>
      </c>
      <c r="C28" t="str">
        <f xml:space="preserve"> $C$4</f>
        <v>Total enhancement allowance - Wastewater - Net zero wastewater - Totex</v>
      </c>
      <c r="D28" t="s">
        <v>66</v>
      </c>
      <c r="E28" t="s">
        <v>744</v>
      </c>
      <c r="I28">
        <f xml:space="preserve"> SUMIFS(Allowance!D$42:D$53, Allowance!$S$42:$S$53, $A28)</f>
        <v>27.72447850836404</v>
      </c>
      <c r="J28">
        <f xml:space="preserve"> SUMIFS(Allowance!E$42:E$53, Allowance!$S$42:$S$53, $A28)</f>
        <v>1.9547348642216265</v>
      </c>
      <c r="K28">
        <f xml:space="preserve"> SUMIFS(Allowance!F$42:F$53, Allowance!$S$42:$S$53, $A28)</f>
        <v>1.865930002500551</v>
      </c>
      <c r="L28">
        <f xml:space="preserve"> SUMIFS(Allowance!G$42:G$53, Allowance!$S$42:$S$53, $A28)</f>
        <v>1.8152645154878184</v>
      </c>
      <c r="M28">
        <f xml:space="preserve"> SUMIFS(Allowance!H$42:H$53, Allowance!$S$42:$S$53, $A28)</f>
        <v>1.7604349415045832</v>
      </c>
    </row>
    <row r="29" spans="1:13">
      <c r="A29" t="s">
        <v>249</v>
      </c>
      <c r="B29" t="str">
        <f>CONCATENATE("C_", $C$1, "_ENH_WW_AP")</f>
        <v>C_PR24CA88_ENH_WW_AP</v>
      </c>
      <c r="C29" t="str">
        <f xml:space="preserve"> $C$5</f>
        <v>Total enhancement allowance - Wastewater - Net zero wastewater - Accelerated programme</v>
      </c>
      <c r="D29" t="s">
        <v>66</v>
      </c>
      <c r="E29" t="s">
        <v>744</v>
      </c>
    </row>
    <row r="30" spans="1:13">
      <c r="A30" t="s">
        <v>249</v>
      </c>
      <c r="B30" t="str">
        <f>CONCATENATE("C_", $C$1, "_ENH_WW_TE")</f>
        <v>C_PR24CA88_ENH_WW_TE</v>
      </c>
      <c r="C30" t="str">
        <f xml:space="preserve"> $C$6</f>
        <v>Total enhancement allowance - Wastewater - Net zero wastewater - Transition allowance</v>
      </c>
      <c r="D30" t="s">
        <v>66</v>
      </c>
      <c r="E30" t="s">
        <v>744</v>
      </c>
    </row>
    <row r="31" spans="1:13">
      <c r="A31" t="s">
        <v>249</v>
      </c>
      <c r="B31" t="str">
        <f xml:space="preserve"> CONCATENATE("PR24QA_",  $C$1, "_OUT1")</f>
        <v>PR24QA_PR24CA88_OUT1</v>
      </c>
      <c r="C31" t="str">
        <f xml:space="preserve"> CONCATENATE("Date &amp; Time for Model - ", $C$1)</f>
        <v>Date &amp; Time for Model - PR24CA88</v>
      </c>
      <c r="D31" t="s">
        <v>747</v>
      </c>
      <c r="E31" t="s">
        <v>744</v>
      </c>
      <c r="F31" t="str">
        <f t="shared" ref="F31:M31" ca="1" si="6">CONCATENATE("[…]", TEXT(NOW(),"dd/mm/yyy hh:mm:ss"))</f>
        <v>[…]16/12/2024 14:53:16</v>
      </c>
      <c r="G31" t="str">
        <f t="shared" ca="1" si="6"/>
        <v>[…]16/12/2024 14:53:16</v>
      </c>
      <c r="H31" t="str">
        <f t="shared" ca="1" si="6"/>
        <v>[…]16/12/2024 14:53:16</v>
      </c>
      <c r="I31" t="str">
        <f t="shared" ca="1" si="6"/>
        <v>[…]16/12/2024 14:53:16</v>
      </c>
      <c r="J31" t="str">
        <f t="shared" ca="1" si="6"/>
        <v>[…]16/12/2024 14:53:16</v>
      </c>
      <c r="K31" t="str">
        <f t="shared" ca="1" si="6"/>
        <v>[…]16/12/2024 14:53:16</v>
      </c>
      <c r="L31" t="str">
        <f t="shared" ca="1" si="6"/>
        <v>[…]16/12/2024 14:53:16</v>
      </c>
      <c r="M31" t="str">
        <f t="shared" ca="1" si="6"/>
        <v>[…]16/12/2024 14:53:16</v>
      </c>
    </row>
    <row r="32" spans="1:13">
      <c r="A32" t="s">
        <v>249</v>
      </c>
      <c r="B32" t="str">
        <f xml:space="preserve"> CONCATENATE("PR24QA_",  $C$1, "_OUT2")</f>
        <v>PR24QA_PR24CA88_OUT2</v>
      </c>
      <c r="C32" t="str">
        <f xml:space="preserve"> CONCATENATE("Name of Model - ", $C$1)</f>
        <v>Name of Model - PR24CA88</v>
      </c>
      <c r="D32" t="s">
        <v>747</v>
      </c>
      <c r="E32" t="s">
        <v>744</v>
      </c>
      <c r="F32" t="e">
        <f t="shared" ref="F32:M32" ca="1" si="7">MID(CELL("filename"),SEARCH("[",CELL("filename"))+1,SEARCH("]",CELL("filename"))-SEARCH("[",CELL("filename"))-1)</f>
        <v>#VALUE!</v>
      </c>
      <c r="G32" t="e">
        <f t="shared" ca="1" si="7"/>
        <v>#VALUE!</v>
      </c>
      <c r="H32" t="e">
        <f t="shared" ca="1" si="7"/>
        <v>#VALUE!</v>
      </c>
      <c r="I32" t="e">
        <f t="shared" ca="1" si="7"/>
        <v>#VALUE!</v>
      </c>
      <c r="J32" t="e">
        <f t="shared" ca="1" si="7"/>
        <v>#VALUE!</v>
      </c>
      <c r="K32" t="e">
        <f t="shared" ca="1" si="7"/>
        <v>#VALUE!</v>
      </c>
      <c r="L32" t="e">
        <f t="shared" ca="1" si="7"/>
        <v>#VALUE!</v>
      </c>
      <c r="M32" t="e">
        <f t="shared" ca="1" si="7"/>
        <v>#VALUE!</v>
      </c>
    </row>
    <row r="33" spans="1:13">
      <c r="A33" t="s">
        <v>249</v>
      </c>
      <c r="B33" t="str">
        <f xml:space="preserve"> CONCATENATE("PR24QA_",  $C$1, "_OUT3")</f>
        <v>PR24QA_PR24CA88_OUT3</v>
      </c>
      <c r="C33" t="str">
        <f xml:space="preserve"> CONCATENATE("F_Inputs time stamp - ", $C$1)</f>
        <v>F_Inputs time stamp - PR24CA88</v>
      </c>
      <c r="D33" t="s">
        <v>747</v>
      </c>
      <c r="E33" t="s">
        <v>744</v>
      </c>
      <c r="F33">
        <f>'BPT input'!$E$3</f>
        <v>0</v>
      </c>
      <c r="G33">
        <f>'BPT input'!$E$3</f>
        <v>0</v>
      </c>
      <c r="H33">
        <f>'BPT input'!$E$3</f>
        <v>0</v>
      </c>
      <c r="I33">
        <f>'BPT input'!$E$3</f>
        <v>0</v>
      </c>
      <c r="J33">
        <f>'BPT input'!$E$3</f>
        <v>0</v>
      </c>
      <c r="K33">
        <f>'BPT input'!$E$3</f>
        <v>0</v>
      </c>
      <c r="L33">
        <f>'BPT input'!$E$3</f>
        <v>0</v>
      </c>
      <c r="M33">
        <f>'BPT input'!$E$3</f>
        <v>0</v>
      </c>
    </row>
    <row r="34" spans="1:13">
      <c r="A34" t="s">
        <v>249</v>
      </c>
      <c r="B34" t="str">
        <f xml:space="preserve"> CONCATENATE("PR24QA_",  $C$1, "_OUT4")</f>
        <v>PR24QA_PR24CA88_OUT4</v>
      </c>
      <c r="C34" t="str">
        <f xml:space="preserve"> CONCATENATE("Model override switch for - ", $C$1)</f>
        <v>Model override switch for - PR24CA88</v>
      </c>
      <c r="D34" t="s">
        <v>748</v>
      </c>
      <c r="E34" t="s">
        <v>744</v>
      </c>
      <c r="F34">
        <f>IF(SUM('Input Override'!$H$9:$M$100)&gt;0,1,0)</f>
        <v>1</v>
      </c>
      <c r="G34">
        <f>IF(SUM('Input Override'!$H$9:$M$100)&gt;0,1,0)</f>
        <v>1</v>
      </c>
      <c r="H34">
        <f>IF(SUM('Input Override'!$H$9:$M$100)&gt;0,1,0)</f>
        <v>1</v>
      </c>
      <c r="I34">
        <f>IF(SUM('Input Override'!$H$9:$M$100)&gt;0,1,0)</f>
        <v>1</v>
      </c>
      <c r="J34">
        <f>IF(SUM('Input Override'!$H$9:$M$100)&gt;0,1,0)</f>
        <v>1</v>
      </c>
      <c r="K34">
        <f>IF(SUM('Input Override'!$H$9:$M$100)&gt;0,1,0)</f>
        <v>1</v>
      </c>
      <c r="L34">
        <f>IF(SUM('Input Override'!$H$9:$M$100)&gt;0,1,0)</f>
        <v>1</v>
      </c>
      <c r="M34">
        <f>IF(SUM('Input Override'!$H$9:$M$100)&gt;0,1,0)</f>
        <v>1</v>
      </c>
    </row>
    <row r="35" spans="1:13">
      <c r="A35" t="s">
        <v>249</v>
      </c>
      <c r="B35" t="str">
        <f>CONCATENATE("C_", $C$1, "_ENH_WW_ASSESSED")</f>
        <v>C_PR24CA88_ENH_WW_ASSESSED</v>
      </c>
      <c r="C35" t="str">
        <f>CONCATENATE("Total amount assessed - ", MID($C$4,31,200))</f>
        <v>Total amount assessed - Wastewater - Net zero wastewater - Totex</v>
      </c>
      <c r="D35" s="33" t="s">
        <v>66</v>
      </c>
      <c r="E35" t="s">
        <v>744</v>
      </c>
      <c r="F35">
        <f xml:space="preserve"> SUMIFS(Allowance!$X$42:$X$53, Allowance!$Y$42:$Y$53, A35)</f>
        <v>42.152715417644472</v>
      </c>
    </row>
    <row r="36" spans="1:13">
      <c r="A36" t="s">
        <v>722</v>
      </c>
      <c r="B36" t="str">
        <f>CONCATENATE("C_", $C$1, "_ENH_WW_TOT")</f>
        <v>C_PR24CA88_ENH_WW_TOT</v>
      </c>
      <c r="C36" t="str">
        <f xml:space="preserve"> $C$4</f>
        <v>Total enhancement allowance - Wastewater - Net zero wastewater - Totex</v>
      </c>
      <c r="D36" t="s">
        <v>66</v>
      </c>
      <c r="E36" t="s">
        <v>744</v>
      </c>
      <c r="I36">
        <f xml:space="preserve"> SUMIFS(Allowance!D$42:D$53, Allowance!$S$42:$S$53, $A36)</f>
        <v>0</v>
      </c>
      <c r="J36">
        <f xml:space="preserve"> SUMIFS(Allowance!E$42:E$53, Allowance!$S$42:$S$53, $A36)</f>
        <v>0</v>
      </c>
      <c r="K36">
        <f xml:space="preserve"> SUMIFS(Allowance!F$42:F$53, Allowance!$S$42:$S$53, $A36)</f>
        <v>0</v>
      </c>
      <c r="L36">
        <f xml:space="preserve"> SUMIFS(Allowance!G$42:G$53, Allowance!$S$42:$S$53, $A36)</f>
        <v>0</v>
      </c>
      <c r="M36">
        <f xml:space="preserve"> SUMIFS(Allowance!H$42:H$53, Allowance!$S$42:$S$53, $A36)</f>
        <v>0</v>
      </c>
    </row>
    <row r="37" spans="1:13">
      <c r="A37" t="s">
        <v>722</v>
      </c>
      <c r="B37" t="str">
        <f>CONCATENATE("C_", $C$1, "_ENH_WW_AP")</f>
        <v>C_PR24CA88_ENH_WW_AP</v>
      </c>
      <c r="C37" t="str">
        <f xml:space="preserve"> $C$5</f>
        <v>Total enhancement allowance - Wastewater - Net zero wastewater - Accelerated programme</v>
      </c>
      <c r="D37" t="s">
        <v>66</v>
      </c>
      <c r="E37" t="s">
        <v>744</v>
      </c>
    </row>
    <row r="38" spans="1:13">
      <c r="A38" t="s">
        <v>722</v>
      </c>
      <c r="B38" t="str">
        <f>CONCATENATE("C_", $C$1, "_ENH_WW_TE")</f>
        <v>C_PR24CA88_ENH_WW_TE</v>
      </c>
      <c r="C38" t="str">
        <f xml:space="preserve"> $C$6</f>
        <v>Total enhancement allowance - Wastewater - Net zero wastewater - Transition allowance</v>
      </c>
      <c r="D38" t="s">
        <v>66</v>
      </c>
      <c r="E38" t="s">
        <v>744</v>
      </c>
    </row>
    <row r="39" spans="1:13">
      <c r="A39" t="s">
        <v>722</v>
      </c>
      <c r="B39" t="str">
        <f xml:space="preserve"> CONCATENATE("PR24QA_",  $C$1, "_OUT1")</f>
        <v>PR24QA_PR24CA88_OUT1</v>
      </c>
      <c r="C39" t="str">
        <f xml:space="preserve"> CONCATENATE("Date &amp; Time for Model - ", $C$1)</f>
        <v>Date &amp; Time for Model - PR24CA88</v>
      </c>
      <c r="D39" t="s">
        <v>747</v>
      </c>
      <c r="E39" t="s">
        <v>744</v>
      </c>
      <c r="F39" t="str">
        <f t="shared" ref="F39:M39" ca="1" si="8">CONCATENATE("[…]", TEXT(NOW(),"dd/mm/yyy hh:mm:ss"))</f>
        <v>[…]16/12/2024 14:53:16</v>
      </c>
      <c r="G39" t="str">
        <f t="shared" ca="1" si="8"/>
        <v>[…]16/12/2024 14:53:16</v>
      </c>
      <c r="H39" t="str">
        <f t="shared" ca="1" si="8"/>
        <v>[…]16/12/2024 14:53:16</v>
      </c>
      <c r="I39" t="str">
        <f t="shared" ca="1" si="8"/>
        <v>[…]16/12/2024 14:53:16</v>
      </c>
      <c r="J39" t="str">
        <f t="shared" ca="1" si="8"/>
        <v>[…]16/12/2024 14:53:16</v>
      </c>
      <c r="K39" t="str">
        <f t="shared" ca="1" si="8"/>
        <v>[…]16/12/2024 14:53:16</v>
      </c>
      <c r="L39" t="str">
        <f t="shared" ca="1" si="8"/>
        <v>[…]16/12/2024 14:53:16</v>
      </c>
      <c r="M39" t="str">
        <f t="shared" ca="1" si="8"/>
        <v>[…]16/12/2024 14:53:16</v>
      </c>
    </row>
    <row r="40" spans="1:13">
      <c r="A40" t="s">
        <v>722</v>
      </c>
      <c r="B40" t="str">
        <f xml:space="preserve"> CONCATENATE("PR24QA_",  $C$1, "_OUT2")</f>
        <v>PR24QA_PR24CA88_OUT2</v>
      </c>
      <c r="C40" t="str">
        <f xml:space="preserve"> CONCATENATE("Name of Model - ", $C$1)</f>
        <v>Name of Model - PR24CA88</v>
      </c>
      <c r="D40" t="s">
        <v>747</v>
      </c>
      <c r="E40" t="s">
        <v>744</v>
      </c>
      <c r="F40" t="e">
        <f t="shared" ref="F40:M40" ca="1" si="9">MID(CELL("filename"),SEARCH("[",CELL("filename"))+1,SEARCH("]",CELL("filename"))-SEARCH("[",CELL("filename"))-1)</f>
        <v>#VALUE!</v>
      </c>
      <c r="G40" t="e">
        <f t="shared" ca="1" si="9"/>
        <v>#VALUE!</v>
      </c>
      <c r="H40" t="e">
        <f t="shared" ca="1" si="9"/>
        <v>#VALUE!</v>
      </c>
      <c r="I40" t="e">
        <f t="shared" ca="1" si="9"/>
        <v>#VALUE!</v>
      </c>
      <c r="J40" t="e">
        <f t="shared" ca="1" si="9"/>
        <v>#VALUE!</v>
      </c>
      <c r="K40" t="e">
        <f t="shared" ca="1" si="9"/>
        <v>#VALUE!</v>
      </c>
      <c r="L40" t="e">
        <f t="shared" ca="1" si="9"/>
        <v>#VALUE!</v>
      </c>
      <c r="M40" t="e">
        <f t="shared" ca="1" si="9"/>
        <v>#VALUE!</v>
      </c>
    </row>
    <row r="41" spans="1:13">
      <c r="A41" t="s">
        <v>722</v>
      </c>
      <c r="B41" t="str">
        <f xml:space="preserve"> CONCATENATE("PR24QA_",  $C$1, "_OUT3")</f>
        <v>PR24QA_PR24CA88_OUT3</v>
      </c>
      <c r="C41" t="str">
        <f xml:space="preserve"> CONCATENATE("F_Inputs time stamp - ", $C$1)</f>
        <v>F_Inputs time stamp - PR24CA88</v>
      </c>
      <c r="D41" t="s">
        <v>747</v>
      </c>
      <c r="E41" t="s">
        <v>744</v>
      </c>
      <c r="F41">
        <f>'BPT input'!$E$3</f>
        <v>0</v>
      </c>
      <c r="G41">
        <f>'BPT input'!$E$3</f>
        <v>0</v>
      </c>
      <c r="H41">
        <f>'BPT input'!$E$3</f>
        <v>0</v>
      </c>
      <c r="I41">
        <f>'BPT input'!$E$3</f>
        <v>0</v>
      </c>
      <c r="J41">
        <f>'BPT input'!$E$3</f>
        <v>0</v>
      </c>
      <c r="K41">
        <f>'BPT input'!$E$3</f>
        <v>0</v>
      </c>
      <c r="L41">
        <f>'BPT input'!$E$3</f>
        <v>0</v>
      </c>
      <c r="M41">
        <f>'BPT input'!$E$3</f>
        <v>0</v>
      </c>
    </row>
    <row r="42" spans="1:13">
      <c r="A42" t="s">
        <v>722</v>
      </c>
      <c r="B42" t="str">
        <f xml:space="preserve"> CONCATENATE("PR24QA_",  $C$1, "_OUT4")</f>
        <v>PR24QA_PR24CA88_OUT4</v>
      </c>
      <c r="C42" t="str">
        <f xml:space="preserve"> CONCATENATE("Model override switch for - ", $C$1)</f>
        <v>Model override switch for - PR24CA88</v>
      </c>
      <c r="D42" t="s">
        <v>748</v>
      </c>
      <c r="E42" t="s">
        <v>744</v>
      </c>
      <c r="F42">
        <f>IF(SUM('Input Override'!$H$9:$M$100)&gt;0,1,0)</f>
        <v>1</v>
      </c>
      <c r="G42">
        <f>IF(SUM('Input Override'!$H$9:$M$100)&gt;0,1,0)</f>
        <v>1</v>
      </c>
      <c r="H42">
        <f>IF(SUM('Input Override'!$H$9:$M$100)&gt;0,1,0)</f>
        <v>1</v>
      </c>
      <c r="I42">
        <f>IF(SUM('Input Override'!$H$9:$M$100)&gt;0,1,0)</f>
        <v>1</v>
      </c>
      <c r="J42">
        <f>IF(SUM('Input Override'!$H$9:$M$100)&gt;0,1,0)</f>
        <v>1</v>
      </c>
      <c r="K42">
        <f>IF(SUM('Input Override'!$H$9:$M$100)&gt;0,1,0)</f>
        <v>1</v>
      </c>
      <c r="L42">
        <f>IF(SUM('Input Override'!$H$9:$M$100)&gt;0,1,0)</f>
        <v>1</v>
      </c>
      <c r="M42">
        <f>IF(SUM('Input Override'!$H$9:$M$100)&gt;0,1,0)</f>
        <v>1</v>
      </c>
    </row>
    <row r="43" spans="1:13">
      <c r="A43" t="s">
        <v>722</v>
      </c>
      <c r="B43" t="str">
        <f>CONCATENATE("C_", $C$1, "_ENH_WW_ASSESSED")</f>
        <v>C_PR24CA88_ENH_WW_ASSESSED</v>
      </c>
      <c r="C43" t="str">
        <f>CONCATENATE("Total amount assessed - ", MID($C$4,31,200))</f>
        <v>Total amount assessed - Wastewater - Net zero wastewater - Totex</v>
      </c>
      <c r="D43" s="33" t="s">
        <v>66</v>
      </c>
      <c r="E43" t="s">
        <v>744</v>
      </c>
      <c r="F43">
        <f xml:space="preserve"> SUMIFS(Allowance!$R$42:$R$53, Allowance!$S$42:$S$53, A43)</f>
        <v>0</v>
      </c>
    </row>
    <row r="44" spans="1:13">
      <c r="A44" t="s">
        <v>180</v>
      </c>
      <c r="B44" t="str">
        <f>CONCATENATE("C_", $C$1, "_ENH_WW_TOT")</f>
        <v>C_PR24CA88_ENH_WW_TOT</v>
      </c>
      <c r="C44" t="str">
        <f xml:space="preserve"> $C$4</f>
        <v>Total enhancement allowance - Wastewater - Net zero wastewater - Totex</v>
      </c>
      <c r="D44" t="s">
        <v>66</v>
      </c>
      <c r="E44" t="s">
        <v>744</v>
      </c>
      <c r="I44">
        <f xml:space="preserve"> SUMIFS(Allowance!D$42:D$53, Allowance!$S$42:$S$53, $A44)</f>
        <v>41.486000000000004</v>
      </c>
      <c r="J44">
        <f xml:space="preserve"> SUMIFS(Allowance!E$42:E$53, Allowance!$S$42:$S$53, $A44)</f>
        <v>72.711000000000013</v>
      </c>
      <c r="K44">
        <f xml:space="preserve"> SUMIFS(Allowance!F$42:F$53, Allowance!$S$42:$S$53, $A44)</f>
        <v>56.038000000000004</v>
      </c>
      <c r="L44">
        <f xml:space="preserve"> SUMIFS(Allowance!G$42:G$53, Allowance!$S$42:$S$53, $A44)</f>
        <v>60.89</v>
      </c>
      <c r="M44">
        <f xml:space="preserve"> SUMIFS(Allowance!H$42:H$53, Allowance!$S$42:$S$53, $A44)</f>
        <v>63.81</v>
      </c>
    </row>
    <row r="45" spans="1:13">
      <c r="A45" t="s">
        <v>180</v>
      </c>
      <c r="B45" t="str">
        <f>CONCATENATE("C_", $C$1, "_ENH_WW_AP")</f>
        <v>C_PR24CA88_ENH_WW_AP</v>
      </c>
      <c r="C45" t="str">
        <f xml:space="preserve"> $C$5</f>
        <v>Total enhancement allowance - Wastewater - Net zero wastewater - Accelerated programme</v>
      </c>
      <c r="D45" t="s">
        <v>66</v>
      </c>
      <c r="E45" t="s">
        <v>744</v>
      </c>
    </row>
    <row r="46" spans="1:13">
      <c r="A46" t="s">
        <v>180</v>
      </c>
      <c r="B46" t="str">
        <f>CONCATENATE("C_", $C$1, "_ENH_WW_TE")</f>
        <v>C_PR24CA88_ENH_WW_TE</v>
      </c>
      <c r="C46" t="str">
        <f xml:space="preserve"> $C$6</f>
        <v>Total enhancement allowance - Wastewater - Net zero wastewater - Transition allowance</v>
      </c>
      <c r="D46" t="s">
        <v>66</v>
      </c>
      <c r="E46" t="s">
        <v>744</v>
      </c>
    </row>
    <row r="47" spans="1:13">
      <c r="A47" t="s">
        <v>180</v>
      </c>
      <c r="B47" t="str">
        <f xml:space="preserve"> CONCATENATE("PR24QA_",  $C$1, "_OUT1")</f>
        <v>PR24QA_PR24CA88_OUT1</v>
      </c>
      <c r="C47" t="str">
        <f xml:space="preserve"> CONCATENATE("Date &amp; Time for Model - ", $C$1)</f>
        <v>Date &amp; Time for Model - PR24CA88</v>
      </c>
      <c r="D47" t="s">
        <v>747</v>
      </c>
      <c r="E47" t="s">
        <v>744</v>
      </c>
      <c r="F47" t="str">
        <f t="shared" ref="F47:M47" ca="1" si="10">CONCATENATE("[…]", TEXT(NOW(),"dd/mm/yyy hh:mm:ss"))</f>
        <v>[…]16/12/2024 14:53:16</v>
      </c>
      <c r="G47" t="str">
        <f t="shared" ca="1" si="10"/>
        <v>[…]16/12/2024 14:53:16</v>
      </c>
      <c r="H47" t="str">
        <f t="shared" ca="1" si="10"/>
        <v>[…]16/12/2024 14:53:16</v>
      </c>
      <c r="I47" t="str">
        <f t="shared" ca="1" si="10"/>
        <v>[…]16/12/2024 14:53:16</v>
      </c>
      <c r="J47" t="str">
        <f t="shared" ca="1" si="10"/>
        <v>[…]16/12/2024 14:53:16</v>
      </c>
      <c r="K47" t="str">
        <f t="shared" ca="1" si="10"/>
        <v>[…]16/12/2024 14:53:16</v>
      </c>
      <c r="L47" t="str">
        <f t="shared" ca="1" si="10"/>
        <v>[…]16/12/2024 14:53:16</v>
      </c>
      <c r="M47" t="str">
        <f t="shared" ca="1" si="10"/>
        <v>[…]16/12/2024 14:53:16</v>
      </c>
    </row>
    <row r="48" spans="1:13">
      <c r="A48" t="s">
        <v>180</v>
      </c>
      <c r="B48" t="str">
        <f xml:space="preserve"> CONCATENATE("PR24QA_",  $C$1, "_OUT2")</f>
        <v>PR24QA_PR24CA88_OUT2</v>
      </c>
      <c r="C48" t="str">
        <f xml:space="preserve"> CONCATENATE("Name of Model - ", $C$1)</f>
        <v>Name of Model - PR24CA88</v>
      </c>
      <c r="D48" t="s">
        <v>747</v>
      </c>
      <c r="E48" t="s">
        <v>744</v>
      </c>
      <c r="F48" t="e">
        <f t="shared" ref="F48:M48" ca="1" si="11">MID(CELL("filename"),SEARCH("[",CELL("filename"))+1,SEARCH("]",CELL("filename"))-SEARCH("[",CELL("filename"))-1)</f>
        <v>#VALUE!</v>
      </c>
      <c r="G48" t="e">
        <f t="shared" ca="1" si="11"/>
        <v>#VALUE!</v>
      </c>
      <c r="H48" t="e">
        <f t="shared" ca="1" si="11"/>
        <v>#VALUE!</v>
      </c>
      <c r="I48" t="e">
        <f t="shared" ca="1" si="11"/>
        <v>#VALUE!</v>
      </c>
      <c r="J48" t="e">
        <f t="shared" ca="1" si="11"/>
        <v>#VALUE!</v>
      </c>
      <c r="K48" t="e">
        <f t="shared" ca="1" si="11"/>
        <v>#VALUE!</v>
      </c>
      <c r="L48" t="e">
        <f t="shared" ca="1" si="11"/>
        <v>#VALUE!</v>
      </c>
      <c r="M48" t="e">
        <f t="shared" ca="1" si="11"/>
        <v>#VALUE!</v>
      </c>
    </row>
    <row r="49" spans="1:13">
      <c r="A49" t="s">
        <v>180</v>
      </c>
      <c r="B49" t="str">
        <f xml:space="preserve"> CONCATENATE("PR24QA_",  $C$1, "_OUT3")</f>
        <v>PR24QA_PR24CA88_OUT3</v>
      </c>
      <c r="C49" t="str">
        <f xml:space="preserve"> CONCATENATE("F_Inputs time stamp - ", $C$1)</f>
        <v>F_Inputs time stamp - PR24CA88</v>
      </c>
      <c r="D49" t="s">
        <v>747</v>
      </c>
      <c r="E49" t="s">
        <v>744</v>
      </c>
      <c r="F49">
        <f>'BPT input'!$E$3</f>
        <v>0</v>
      </c>
      <c r="G49">
        <f>'BPT input'!$E$3</f>
        <v>0</v>
      </c>
      <c r="H49">
        <f>'BPT input'!$E$3</f>
        <v>0</v>
      </c>
      <c r="I49">
        <f>'BPT input'!$E$3</f>
        <v>0</v>
      </c>
      <c r="J49">
        <f>'BPT input'!$E$3</f>
        <v>0</v>
      </c>
      <c r="K49">
        <f>'BPT input'!$E$3</f>
        <v>0</v>
      </c>
      <c r="L49">
        <f>'BPT input'!$E$3</f>
        <v>0</v>
      </c>
      <c r="M49">
        <f>'BPT input'!$E$3</f>
        <v>0</v>
      </c>
    </row>
    <row r="50" spans="1:13">
      <c r="A50" t="s">
        <v>180</v>
      </c>
      <c r="B50" t="str">
        <f xml:space="preserve"> CONCATENATE("PR24QA_",  $C$1, "_OUT4")</f>
        <v>PR24QA_PR24CA88_OUT4</v>
      </c>
      <c r="C50" t="str">
        <f xml:space="preserve"> CONCATENATE("Model override switch for - ", $C$1)</f>
        <v>Model override switch for - PR24CA88</v>
      </c>
      <c r="D50" t="s">
        <v>748</v>
      </c>
      <c r="E50" t="s">
        <v>744</v>
      </c>
      <c r="F50">
        <f>IF(SUM('Input Override'!$H$9:$M$100)&gt;0,1,0)</f>
        <v>1</v>
      </c>
      <c r="G50">
        <f>IF(SUM('Input Override'!$H$9:$M$100)&gt;0,1,0)</f>
        <v>1</v>
      </c>
      <c r="H50">
        <f>IF(SUM('Input Override'!$H$9:$M$100)&gt;0,1,0)</f>
        <v>1</v>
      </c>
      <c r="I50">
        <f>IF(SUM('Input Override'!$H$9:$M$100)&gt;0,1,0)</f>
        <v>1</v>
      </c>
      <c r="J50">
        <f>IF(SUM('Input Override'!$H$9:$M$100)&gt;0,1,0)</f>
        <v>1</v>
      </c>
      <c r="K50">
        <f>IF(SUM('Input Override'!$H$9:$M$100)&gt;0,1,0)</f>
        <v>1</v>
      </c>
      <c r="L50">
        <f>IF(SUM('Input Override'!$H$9:$M$100)&gt;0,1,0)</f>
        <v>1</v>
      </c>
      <c r="M50">
        <f>IF(SUM('Input Override'!$H$9:$M$100)&gt;0,1,0)</f>
        <v>1</v>
      </c>
    </row>
    <row r="51" spans="1:13">
      <c r="A51" t="s">
        <v>180</v>
      </c>
      <c r="B51" t="str">
        <f>CONCATENATE("C_", $C$1, "_ENH_WW_ASSESSED")</f>
        <v>C_PR24CA88_ENH_WW_ASSESSED</v>
      </c>
      <c r="C51" t="str">
        <f>CONCATENATE("Total amount assessed - ", MID($C$4,31,200))</f>
        <v>Total amount assessed - Wastewater - Net zero wastewater - Totex</v>
      </c>
      <c r="D51" s="33" t="s">
        <v>66</v>
      </c>
      <c r="E51" t="s">
        <v>744</v>
      </c>
      <c r="F51">
        <f xml:space="preserve"> SUMIFS(Allowance!$X$42:$X$53, Allowance!$Y$42:$Y$53, A51)</f>
        <v>379.59100000000001</v>
      </c>
    </row>
    <row r="52" spans="1:13">
      <c r="A52" t="s">
        <v>725</v>
      </c>
      <c r="B52" t="str">
        <f>CONCATENATE("C_", $C$1, "_ENH_WW_TOT")</f>
        <v>C_PR24CA88_ENH_WW_TOT</v>
      </c>
      <c r="C52" t="str">
        <f xml:space="preserve"> $C$4</f>
        <v>Total enhancement allowance - Wastewater - Net zero wastewater - Totex</v>
      </c>
      <c r="D52" t="s">
        <v>66</v>
      </c>
      <c r="E52" t="s">
        <v>744</v>
      </c>
      <c r="I52">
        <f xml:space="preserve"> SUMIFS(Allowance!D$42:D$53, Allowance!$S$42:$S$53, $A52)</f>
        <v>0</v>
      </c>
      <c r="J52">
        <f xml:space="preserve"> SUMIFS(Allowance!E$42:E$53, Allowance!$S$42:$S$53, $A52)</f>
        <v>0</v>
      </c>
      <c r="K52">
        <f xml:space="preserve"> SUMIFS(Allowance!F$42:F$53, Allowance!$S$42:$S$53, $A52)</f>
        <v>0</v>
      </c>
      <c r="L52">
        <f xml:space="preserve"> SUMIFS(Allowance!G$42:G$53, Allowance!$S$42:$S$53, $A52)</f>
        <v>0</v>
      </c>
      <c r="M52">
        <f xml:space="preserve"> SUMIFS(Allowance!H$42:H$53, Allowance!$S$42:$S$53, $A52)</f>
        <v>0</v>
      </c>
    </row>
    <row r="53" spans="1:13">
      <c r="A53" t="s">
        <v>725</v>
      </c>
      <c r="B53" t="str">
        <f>CONCATENATE("C_", $C$1, "_ENH_WW_AP")</f>
        <v>C_PR24CA88_ENH_WW_AP</v>
      </c>
      <c r="C53" t="str">
        <f xml:space="preserve"> $C$5</f>
        <v>Total enhancement allowance - Wastewater - Net zero wastewater - Accelerated programme</v>
      </c>
      <c r="D53" t="s">
        <v>66</v>
      </c>
      <c r="E53" t="s">
        <v>744</v>
      </c>
    </row>
    <row r="54" spans="1:13">
      <c r="A54" t="s">
        <v>725</v>
      </c>
      <c r="B54" t="str">
        <f>CONCATENATE("C_", $C$1, "_ENH_WW_TE")</f>
        <v>C_PR24CA88_ENH_WW_TE</v>
      </c>
      <c r="C54" t="str">
        <f xml:space="preserve"> $C$6</f>
        <v>Total enhancement allowance - Wastewater - Net zero wastewater - Transition allowance</v>
      </c>
      <c r="D54" t="s">
        <v>66</v>
      </c>
      <c r="E54" t="s">
        <v>744</v>
      </c>
    </row>
    <row r="55" spans="1:13">
      <c r="A55" t="s">
        <v>725</v>
      </c>
      <c r="B55" t="str">
        <f xml:space="preserve"> CONCATENATE("PR24QA_",  $C$1, "_OUT1")</f>
        <v>PR24QA_PR24CA88_OUT1</v>
      </c>
      <c r="C55" t="str">
        <f xml:space="preserve"> CONCATENATE("Date &amp; Time for Model - ", $C$1)</f>
        <v>Date &amp; Time for Model - PR24CA88</v>
      </c>
      <c r="D55" t="s">
        <v>747</v>
      </c>
      <c r="E55" t="s">
        <v>744</v>
      </c>
      <c r="F55" t="str">
        <f t="shared" ref="F55:M55" ca="1" si="12">CONCATENATE("[…]", TEXT(NOW(),"dd/mm/yyy hh:mm:ss"))</f>
        <v>[…]16/12/2024 14:53:16</v>
      </c>
      <c r="G55" t="str">
        <f t="shared" ca="1" si="12"/>
        <v>[…]16/12/2024 14:53:16</v>
      </c>
      <c r="H55" t="str">
        <f t="shared" ca="1" si="12"/>
        <v>[…]16/12/2024 14:53:16</v>
      </c>
      <c r="I55" t="str">
        <f t="shared" ca="1" si="12"/>
        <v>[…]16/12/2024 14:53:16</v>
      </c>
      <c r="J55" t="str">
        <f t="shared" ca="1" si="12"/>
        <v>[…]16/12/2024 14:53:16</v>
      </c>
      <c r="K55" t="str">
        <f t="shared" ca="1" si="12"/>
        <v>[…]16/12/2024 14:53:16</v>
      </c>
      <c r="L55" t="str">
        <f t="shared" ca="1" si="12"/>
        <v>[…]16/12/2024 14:53:16</v>
      </c>
      <c r="M55" t="str">
        <f t="shared" ca="1" si="12"/>
        <v>[…]16/12/2024 14:53:16</v>
      </c>
    </row>
    <row r="56" spans="1:13">
      <c r="A56" t="s">
        <v>725</v>
      </c>
      <c r="B56" t="str">
        <f xml:space="preserve"> CONCATENATE("PR24QA_",  $C$1, "_OUT2")</f>
        <v>PR24QA_PR24CA88_OUT2</v>
      </c>
      <c r="C56" t="str">
        <f xml:space="preserve"> CONCATENATE("Name of Model - ", $C$1)</f>
        <v>Name of Model - PR24CA88</v>
      </c>
      <c r="D56" t="s">
        <v>747</v>
      </c>
      <c r="E56" t="s">
        <v>744</v>
      </c>
      <c r="F56" t="e">
        <f t="shared" ref="F56:M56" ca="1" si="13">MID(CELL("filename"),SEARCH("[",CELL("filename"))+1,SEARCH("]",CELL("filename"))-SEARCH("[",CELL("filename"))-1)</f>
        <v>#VALUE!</v>
      </c>
      <c r="G56" t="e">
        <f t="shared" ca="1" si="13"/>
        <v>#VALUE!</v>
      </c>
      <c r="H56" t="e">
        <f t="shared" ca="1" si="13"/>
        <v>#VALUE!</v>
      </c>
      <c r="I56" t="e">
        <f t="shared" ca="1" si="13"/>
        <v>#VALUE!</v>
      </c>
      <c r="J56" t="e">
        <f t="shared" ca="1" si="13"/>
        <v>#VALUE!</v>
      </c>
      <c r="K56" t="e">
        <f t="shared" ca="1" si="13"/>
        <v>#VALUE!</v>
      </c>
      <c r="L56" t="e">
        <f t="shared" ca="1" si="13"/>
        <v>#VALUE!</v>
      </c>
      <c r="M56" t="e">
        <f t="shared" ca="1" si="13"/>
        <v>#VALUE!</v>
      </c>
    </row>
    <row r="57" spans="1:13">
      <c r="A57" t="s">
        <v>725</v>
      </c>
      <c r="B57" t="str">
        <f xml:space="preserve"> CONCATENATE("PR24QA_",  $C$1, "_OUT3")</f>
        <v>PR24QA_PR24CA88_OUT3</v>
      </c>
      <c r="C57" t="str">
        <f xml:space="preserve"> CONCATENATE("F_Inputs time stamp - ", $C$1)</f>
        <v>F_Inputs time stamp - PR24CA88</v>
      </c>
      <c r="D57" t="s">
        <v>747</v>
      </c>
      <c r="E57" t="s">
        <v>744</v>
      </c>
      <c r="F57">
        <f>'BPT input'!$E$3</f>
        <v>0</v>
      </c>
      <c r="G57">
        <f>'BPT input'!$E$3</f>
        <v>0</v>
      </c>
      <c r="H57">
        <f>'BPT input'!$E$3</f>
        <v>0</v>
      </c>
      <c r="I57">
        <f>'BPT input'!$E$3</f>
        <v>0</v>
      </c>
      <c r="J57">
        <f>'BPT input'!$E$3</f>
        <v>0</v>
      </c>
      <c r="K57">
        <f>'BPT input'!$E$3</f>
        <v>0</v>
      </c>
      <c r="L57">
        <f>'BPT input'!$E$3</f>
        <v>0</v>
      </c>
      <c r="M57">
        <f>'BPT input'!$E$3</f>
        <v>0</v>
      </c>
    </row>
    <row r="58" spans="1:13">
      <c r="A58" t="s">
        <v>725</v>
      </c>
      <c r="B58" t="str">
        <f xml:space="preserve"> CONCATENATE("PR24QA_",  $C$1, "_OUT4")</f>
        <v>PR24QA_PR24CA88_OUT4</v>
      </c>
      <c r="C58" t="str">
        <f xml:space="preserve"> CONCATENATE("Model override switch for - ", $C$1)</f>
        <v>Model override switch for - PR24CA88</v>
      </c>
      <c r="D58" t="s">
        <v>748</v>
      </c>
      <c r="E58" t="s">
        <v>744</v>
      </c>
      <c r="F58">
        <f>IF(SUM('Input Override'!$H$9:$M$100)&gt;0,1,0)</f>
        <v>1</v>
      </c>
      <c r="G58">
        <f>IF(SUM('Input Override'!$H$9:$M$100)&gt;0,1,0)</f>
        <v>1</v>
      </c>
      <c r="H58">
        <f>IF(SUM('Input Override'!$H$9:$M$100)&gt;0,1,0)</f>
        <v>1</v>
      </c>
      <c r="I58">
        <f>IF(SUM('Input Override'!$H$9:$M$100)&gt;0,1,0)</f>
        <v>1</v>
      </c>
      <c r="J58">
        <f>IF(SUM('Input Override'!$H$9:$M$100)&gt;0,1,0)</f>
        <v>1</v>
      </c>
      <c r="K58">
        <f>IF(SUM('Input Override'!$H$9:$M$100)&gt;0,1,0)</f>
        <v>1</v>
      </c>
      <c r="L58">
        <f>IF(SUM('Input Override'!$H$9:$M$100)&gt;0,1,0)</f>
        <v>1</v>
      </c>
      <c r="M58">
        <f>IF(SUM('Input Override'!$H$9:$M$100)&gt;0,1,0)</f>
        <v>1</v>
      </c>
    </row>
    <row r="59" spans="1:13">
      <c r="A59" t="s">
        <v>725</v>
      </c>
      <c r="B59" t="str">
        <f>CONCATENATE("C_", $C$1, "_ENH_WW_ASSESSED")</f>
        <v>C_PR24CA88_ENH_WW_ASSESSED</v>
      </c>
      <c r="C59" t="str">
        <f>CONCATENATE("Total amount assessed - ", MID($C$4,31,200))</f>
        <v>Total amount assessed - Wastewater - Net zero wastewater - Totex</v>
      </c>
      <c r="D59" s="33" t="s">
        <v>66</v>
      </c>
      <c r="E59" t="s">
        <v>744</v>
      </c>
      <c r="F59">
        <f xml:space="preserve"> SUMIFS(Allowance!$R$42:$R$53, Allowance!$S$42:$S$53, A59)</f>
        <v>0</v>
      </c>
    </row>
    <row r="60" spans="1:13">
      <c r="A60" t="s">
        <v>223</v>
      </c>
      <c r="B60" t="str">
        <f>CONCATENATE("C_", $C$1, "_ENH_WW_TOT")</f>
        <v>C_PR24CA88_ENH_WW_TOT</v>
      </c>
      <c r="C60" t="str">
        <f xml:space="preserve"> $C$4</f>
        <v>Total enhancement allowance - Wastewater - Net zero wastewater - Totex</v>
      </c>
      <c r="D60" t="s">
        <v>66</v>
      </c>
      <c r="E60" t="s">
        <v>744</v>
      </c>
      <c r="I60">
        <f xml:space="preserve"> SUMIFS(Allowance!D$42:D$53, Allowance!$S$42:$S$53, $A60)</f>
        <v>0</v>
      </c>
      <c r="J60">
        <f xml:space="preserve"> SUMIFS(Allowance!E$42:E$53, Allowance!$S$42:$S$53, $A60)</f>
        <v>0</v>
      </c>
      <c r="K60">
        <f xml:space="preserve"> SUMIFS(Allowance!F$42:F$53, Allowance!$S$42:$S$53, $A60)</f>
        <v>0</v>
      </c>
      <c r="L60">
        <f xml:space="preserve"> SUMIFS(Allowance!G$42:G$53, Allowance!$S$42:$S$53, $A60)</f>
        <v>0</v>
      </c>
      <c r="M60">
        <f xml:space="preserve"> SUMIFS(Allowance!H$42:H$53, Allowance!$S$42:$S$53, $A60)</f>
        <v>0</v>
      </c>
    </row>
    <row r="61" spans="1:13">
      <c r="A61" t="s">
        <v>223</v>
      </c>
      <c r="B61" t="str">
        <f>CONCATENATE("C_", $C$1, "_ENH_WW_AP")</f>
        <v>C_PR24CA88_ENH_WW_AP</v>
      </c>
      <c r="C61" t="str">
        <f xml:space="preserve"> $C$5</f>
        <v>Total enhancement allowance - Wastewater - Net zero wastewater - Accelerated programme</v>
      </c>
      <c r="D61" t="s">
        <v>66</v>
      </c>
      <c r="E61" t="s">
        <v>744</v>
      </c>
    </row>
    <row r="62" spans="1:13">
      <c r="A62" t="s">
        <v>223</v>
      </c>
      <c r="B62" t="str">
        <f>CONCATENATE("C_", $C$1, "_ENH_WW_TE")</f>
        <v>C_PR24CA88_ENH_WW_TE</v>
      </c>
      <c r="C62" t="str">
        <f xml:space="preserve"> $C$6</f>
        <v>Total enhancement allowance - Wastewater - Net zero wastewater - Transition allowance</v>
      </c>
      <c r="D62" t="s">
        <v>66</v>
      </c>
      <c r="E62" t="s">
        <v>744</v>
      </c>
    </row>
    <row r="63" spans="1:13">
      <c r="A63" t="s">
        <v>223</v>
      </c>
      <c r="B63" t="str">
        <f xml:space="preserve"> CONCATENATE("PR24QA_",  $C$1, "_OUT1")</f>
        <v>PR24QA_PR24CA88_OUT1</v>
      </c>
      <c r="C63" t="str">
        <f xml:space="preserve"> CONCATENATE("Date &amp; Time for Model - ", $C$1)</f>
        <v>Date &amp; Time for Model - PR24CA88</v>
      </c>
      <c r="D63" t="s">
        <v>747</v>
      </c>
      <c r="E63" t="s">
        <v>744</v>
      </c>
      <c r="F63" t="str">
        <f t="shared" ref="F63:M63" ca="1" si="14">CONCATENATE("[…]", TEXT(NOW(),"dd/mm/yyy hh:mm:ss"))</f>
        <v>[…]16/12/2024 14:53:16</v>
      </c>
      <c r="G63" t="str">
        <f t="shared" ca="1" si="14"/>
        <v>[…]16/12/2024 14:53:16</v>
      </c>
      <c r="H63" t="str">
        <f t="shared" ca="1" si="14"/>
        <v>[…]16/12/2024 14:53:16</v>
      </c>
      <c r="I63" t="str">
        <f t="shared" ca="1" si="14"/>
        <v>[…]16/12/2024 14:53:16</v>
      </c>
      <c r="J63" t="str">
        <f t="shared" ca="1" si="14"/>
        <v>[…]16/12/2024 14:53:16</v>
      </c>
      <c r="K63" t="str">
        <f t="shared" ca="1" si="14"/>
        <v>[…]16/12/2024 14:53:16</v>
      </c>
      <c r="L63" t="str">
        <f t="shared" ca="1" si="14"/>
        <v>[…]16/12/2024 14:53:16</v>
      </c>
      <c r="M63" t="str">
        <f t="shared" ca="1" si="14"/>
        <v>[…]16/12/2024 14:53:16</v>
      </c>
    </row>
    <row r="64" spans="1:13">
      <c r="A64" t="s">
        <v>223</v>
      </c>
      <c r="B64" t="str">
        <f xml:space="preserve"> CONCATENATE("PR24QA_",  $C$1, "_OUT2")</f>
        <v>PR24QA_PR24CA88_OUT2</v>
      </c>
      <c r="C64" t="str">
        <f xml:space="preserve"> CONCATENATE("Name of Model - ", $C$1)</f>
        <v>Name of Model - PR24CA88</v>
      </c>
      <c r="D64" t="s">
        <v>747</v>
      </c>
      <c r="E64" t="s">
        <v>744</v>
      </c>
      <c r="F64" t="e">
        <f t="shared" ref="F64:M64" ca="1" si="15">MID(CELL("filename"),SEARCH("[",CELL("filename"))+1,SEARCH("]",CELL("filename"))-SEARCH("[",CELL("filename"))-1)</f>
        <v>#VALUE!</v>
      </c>
      <c r="G64" t="e">
        <f t="shared" ca="1" si="15"/>
        <v>#VALUE!</v>
      </c>
      <c r="H64" t="e">
        <f t="shared" ca="1" si="15"/>
        <v>#VALUE!</v>
      </c>
      <c r="I64" t="e">
        <f t="shared" ca="1" si="15"/>
        <v>#VALUE!</v>
      </c>
      <c r="J64" t="e">
        <f t="shared" ca="1" si="15"/>
        <v>#VALUE!</v>
      </c>
      <c r="K64" t="e">
        <f t="shared" ca="1" si="15"/>
        <v>#VALUE!</v>
      </c>
      <c r="L64" t="e">
        <f t="shared" ca="1" si="15"/>
        <v>#VALUE!</v>
      </c>
      <c r="M64" t="e">
        <f t="shared" ca="1" si="15"/>
        <v>#VALUE!</v>
      </c>
    </row>
    <row r="65" spans="1:13">
      <c r="A65" t="s">
        <v>223</v>
      </c>
      <c r="B65" t="str">
        <f xml:space="preserve"> CONCATENATE("PR24QA_",  $C$1, "_OUT3")</f>
        <v>PR24QA_PR24CA88_OUT3</v>
      </c>
      <c r="C65" t="str">
        <f xml:space="preserve"> CONCATENATE("F_Inputs time stamp - ", $C$1)</f>
        <v>F_Inputs time stamp - PR24CA88</v>
      </c>
      <c r="D65" t="s">
        <v>747</v>
      </c>
      <c r="E65" t="s">
        <v>744</v>
      </c>
      <c r="F65">
        <f>'BPT input'!$E$3</f>
        <v>0</v>
      </c>
      <c r="G65">
        <f>'BPT input'!$E$3</f>
        <v>0</v>
      </c>
      <c r="H65">
        <f>'BPT input'!$E$3</f>
        <v>0</v>
      </c>
      <c r="I65">
        <f>'BPT input'!$E$3</f>
        <v>0</v>
      </c>
      <c r="J65">
        <f>'BPT input'!$E$3</f>
        <v>0</v>
      </c>
      <c r="K65">
        <f>'BPT input'!$E$3</f>
        <v>0</v>
      </c>
      <c r="L65">
        <f>'BPT input'!$E$3</f>
        <v>0</v>
      </c>
      <c r="M65">
        <f>'BPT input'!$E$3</f>
        <v>0</v>
      </c>
    </row>
    <row r="66" spans="1:13">
      <c r="A66" t="s">
        <v>223</v>
      </c>
      <c r="B66" t="str">
        <f xml:space="preserve"> CONCATENATE("PR24QA_",  $C$1, "_OUT4")</f>
        <v>PR24QA_PR24CA88_OUT4</v>
      </c>
      <c r="C66" t="str">
        <f xml:space="preserve"> CONCATENATE("Model override switch for - ", $C$1)</f>
        <v>Model override switch for - PR24CA88</v>
      </c>
      <c r="D66" t="s">
        <v>748</v>
      </c>
      <c r="E66" t="s">
        <v>744</v>
      </c>
      <c r="F66">
        <f>IF(SUM('Input Override'!$H$9:$M$100)&gt;0,1,0)</f>
        <v>1</v>
      </c>
      <c r="G66">
        <f>IF(SUM('Input Override'!$H$9:$M$100)&gt;0,1,0)</f>
        <v>1</v>
      </c>
      <c r="H66">
        <f>IF(SUM('Input Override'!$H$9:$M$100)&gt;0,1,0)</f>
        <v>1</v>
      </c>
      <c r="I66">
        <f>IF(SUM('Input Override'!$H$9:$M$100)&gt;0,1,0)</f>
        <v>1</v>
      </c>
      <c r="J66">
        <f>IF(SUM('Input Override'!$H$9:$M$100)&gt;0,1,0)</f>
        <v>1</v>
      </c>
      <c r="K66">
        <f>IF(SUM('Input Override'!$H$9:$M$100)&gt;0,1,0)</f>
        <v>1</v>
      </c>
      <c r="L66">
        <f>IF(SUM('Input Override'!$H$9:$M$100)&gt;0,1,0)</f>
        <v>1</v>
      </c>
      <c r="M66">
        <f>IF(SUM('Input Override'!$H$9:$M$100)&gt;0,1,0)</f>
        <v>1</v>
      </c>
    </row>
    <row r="67" spans="1:13">
      <c r="A67" t="s">
        <v>223</v>
      </c>
      <c r="B67" t="str">
        <f>CONCATENATE("C_", $C$1, "_ENH_WW_ASSESSED")</f>
        <v>C_PR24CA88_ENH_WW_ASSESSED</v>
      </c>
      <c r="C67" t="str">
        <f>CONCATENATE("Total amount assessed - ", MID($C$4,31,200))</f>
        <v>Total amount assessed - Wastewater - Net zero wastewater - Totex</v>
      </c>
      <c r="D67" s="33" t="s">
        <v>66</v>
      </c>
      <c r="E67" t="s">
        <v>744</v>
      </c>
      <c r="F67">
        <f xml:space="preserve"> SUMIFS(Allowance!$X$42:$X$53, Allowance!$Y$42:$Y$53, A67)</f>
        <v>55.445999999999998</v>
      </c>
    </row>
    <row r="68" spans="1:13">
      <c r="A68" t="s">
        <v>277</v>
      </c>
      <c r="B68" t="str">
        <f>CONCATENATE("C_", $C$1, "_ENH_WW_TOT")</f>
        <v>C_PR24CA88_ENH_WW_TOT</v>
      </c>
      <c r="C68" t="str">
        <f xml:space="preserve"> $C$4</f>
        <v>Total enhancement allowance - Wastewater - Net zero wastewater - Totex</v>
      </c>
      <c r="D68" t="s">
        <v>66</v>
      </c>
      <c r="E68" t="s">
        <v>744</v>
      </c>
      <c r="I68">
        <f xml:space="preserve"> SUMIFS(Allowance!D$42:D$53, Allowance!$S$42:$S$53, $A68)</f>
        <v>6.307942177482956</v>
      </c>
      <c r="J68">
        <f xml:space="preserve"> SUMIFS(Allowance!E$42:E$53, Allowance!$S$42:$S$53, $A68)</f>
        <v>7.2758030372403422</v>
      </c>
      <c r="K68">
        <f xml:space="preserve"> SUMIFS(Allowance!F$42:F$53, Allowance!$S$42:$S$53, $A68)</f>
        <v>7.2641251466704251</v>
      </c>
      <c r="L68">
        <f xml:space="preserve"> SUMIFS(Allowance!G$42:G$53, Allowance!$S$42:$S$53, $A68)</f>
        <v>7.384500349800966</v>
      </c>
      <c r="M68">
        <f xml:space="preserve"> SUMIFS(Allowance!H$42:H$53, Allowance!$S$42:$S$53, $A68)</f>
        <v>7.1255856644901474</v>
      </c>
    </row>
    <row r="69" spans="1:13">
      <c r="A69" t="s">
        <v>277</v>
      </c>
      <c r="B69" t="str">
        <f>CONCATENATE("C_", $C$1, "_ENH_WW_AP")</f>
        <v>C_PR24CA88_ENH_WW_AP</v>
      </c>
      <c r="C69" t="str">
        <f xml:space="preserve"> $C$5</f>
        <v>Total enhancement allowance - Wastewater - Net zero wastewater - Accelerated programme</v>
      </c>
      <c r="D69" t="s">
        <v>66</v>
      </c>
      <c r="E69" t="s">
        <v>744</v>
      </c>
    </row>
    <row r="70" spans="1:13">
      <c r="A70" t="s">
        <v>277</v>
      </c>
      <c r="B70" t="str">
        <f>CONCATENATE("C_", $C$1, "_ENH_WW_TE")</f>
        <v>C_PR24CA88_ENH_WW_TE</v>
      </c>
      <c r="C70" t="str">
        <f xml:space="preserve"> $C$6</f>
        <v>Total enhancement allowance - Wastewater - Net zero wastewater - Transition allowance</v>
      </c>
      <c r="D70" t="s">
        <v>66</v>
      </c>
      <c r="E70" t="s">
        <v>744</v>
      </c>
    </row>
    <row r="71" spans="1:13">
      <c r="A71" t="s">
        <v>277</v>
      </c>
      <c r="B71" t="str">
        <f xml:space="preserve"> CONCATENATE("PR24QA_",  $C$1, "_OUT1")</f>
        <v>PR24QA_PR24CA88_OUT1</v>
      </c>
      <c r="C71" t="str">
        <f xml:space="preserve"> CONCATENATE("Date &amp; Time for Model - ", $C$1)</f>
        <v>Date &amp; Time for Model - PR24CA88</v>
      </c>
      <c r="D71" t="s">
        <v>747</v>
      </c>
      <c r="E71" t="s">
        <v>744</v>
      </c>
      <c r="F71" t="str">
        <f t="shared" ref="F71:M71" ca="1" si="16">CONCATENATE("[…]", TEXT(NOW(),"dd/mm/yyy hh:mm:ss"))</f>
        <v>[…]16/12/2024 14:53:16</v>
      </c>
      <c r="G71" t="str">
        <f t="shared" ca="1" si="16"/>
        <v>[…]16/12/2024 14:53:16</v>
      </c>
      <c r="H71" t="str">
        <f t="shared" ca="1" si="16"/>
        <v>[…]16/12/2024 14:53:16</v>
      </c>
      <c r="I71" t="str">
        <f t="shared" ca="1" si="16"/>
        <v>[…]16/12/2024 14:53:16</v>
      </c>
      <c r="J71" t="str">
        <f t="shared" ca="1" si="16"/>
        <v>[…]16/12/2024 14:53:16</v>
      </c>
      <c r="K71" t="str">
        <f t="shared" ca="1" si="16"/>
        <v>[…]16/12/2024 14:53:16</v>
      </c>
      <c r="L71" t="str">
        <f t="shared" ca="1" si="16"/>
        <v>[…]16/12/2024 14:53:16</v>
      </c>
      <c r="M71" t="str">
        <f t="shared" ca="1" si="16"/>
        <v>[…]16/12/2024 14:53:16</v>
      </c>
    </row>
    <row r="72" spans="1:13">
      <c r="A72" t="s">
        <v>277</v>
      </c>
      <c r="B72" t="str">
        <f xml:space="preserve"> CONCATENATE("PR24QA_",  $C$1, "_OUT2")</f>
        <v>PR24QA_PR24CA88_OUT2</v>
      </c>
      <c r="C72" t="str">
        <f xml:space="preserve"> CONCATENATE("Name of Model - ", $C$1)</f>
        <v>Name of Model - PR24CA88</v>
      </c>
      <c r="D72" t="s">
        <v>747</v>
      </c>
      <c r="E72" t="s">
        <v>744</v>
      </c>
      <c r="F72" t="e">
        <f t="shared" ref="F72:M72" ca="1" si="17">MID(CELL("filename"),SEARCH("[",CELL("filename"))+1,SEARCH("]",CELL("filename"))-SEARCH("[",CELL("filename"))-1)</f>
        <v>#VALUE!</v>
      </c>
      <c r="G72" t="e">
        <f t="shared" ca="1" si="17"/>
        <v>#VALUE!</v>
      </c>
      <c r="H72" t="e">
        <f t="shared" ca="1" si="17"/>
        <v>#VALUE!</v>
      </c>
      <c r="I72" t="e">
        <f t="shared" ca="1" si="17"/>
        <v>#VALUE!</v>
      </c>
      <c r="J72" t="e">
        <f t="shared" ca="1" si="17"/>
        <v>#VALUE!</v>
      </c>
      <c r="K72" t="e">
        <f t="shared" ca="1" si="17"/>
        <v>#VALUE!</v>
      </c>
      <c r="L72" t="e">
        <f t="shared" ca="1" si="17"/>
        <v>#VALUE!</v>
      </c>
      <c r="M72" t="e">
        <f t="shared" ca="1" si="17"/>
        <v>#VALUE!</v>
      </c>
    </row>
    <row r="73" spans="1:13">
      <c r="A73" t="s">
        <v>277</v>
      </c>
      <c r="B73" t="str">
        <f xml:space="preserve"> CONCATENATE("PR24QA_",  $C$1, "_OUT3")</f>
        <v>PR24QA_PR24CA88_OUT3</v>
      </c>
      <c r="C73" t="str">
        <f xml:space="preserve"> CONCATENATE("F_Inputs time stamp - ", $C$1)</f>
        <v>F_Inputs time stamp - PR24CA88</v>
      </c>
      <c r="D73" t="s">
        <v>747</v>
      </c>
      <c r="E73" t="s">
        <v>744</v>
      </c>
      <c r="F73">
        <f>'BPT input'!$E$3</f>
        <v>0</v>
      </c>
      <c r="G73">
        <f>'BPT input'!$E$3</f>
        <v>0</v>
      </c>
      <c r="H73">
        <f>'BPT input'!$E$3</f>
        <v>0</v>
      </c>
      <c r="I73">
        <f>'BPT input'!$E$3</f>
        <v>0</v>
      </c>
      <c r="J73">
        <f>'BPT input'!$E$3</f>
        <v>0</v>
      </c>
      <c r="K73">
        <f>'BPT input'!$E$3</f>
        <v>0</v>
      </c>
      <c r="L73">
        <f>'BPT input'!$E$3</f>
        <v>0</v>
      </c>
      <c r="M73">
        <f>'BPT input'!$E$3</f>
        <v>0</v>
      </c>
    </row>
    <row r="74" spans="1:13">
      <c r="A74" t="s">
        <v>277</v>
      </c>
      <c r="B74" t="str">
        <f xml:space="preserve"> CONCATENATE("PR24QA_",  $C$1, "_OUT4")</f>
        <v>PR24QA_PR24CA88_OUT4</v>
      </c>
      <c r="C74" t="str">
        <f xml:space="preserve"> CONCATENATE("Model override switch for - ", $C$1)</f>
        <v>Model override switch for - PR24CA88</v>
      </c>
      <c r="D74" t="s">
        <v>748</v>
      </c>
      <c r="E74" t="s">
        <v>744</v>
      </c>
      <c r="F74">
        <f>IF(SUM('Input Override'!$H$9:$M$100)&gt;0,1,0)</f>
        <v>1</v>
      </c>
      <c r="G74">
        <f>IF(SUM('Input Override'!$H$9:$M$100)&gt;0,1,0)</f>
        <v>1</v>
      </c>
      <c r="H74">
        <f>IF(SUM('Input Override'!$H$9:$M$100)&gt;0,1,0)</f>
        <v>1</v>
      </c>
      <c r="I74">
        <f>IF(SUM('Input Override'!$H$9:$M$100)&gt;0,1,0)</f>
        <v>1</v>
      </c>
      <c r="J74">
        <f>IF(SUM('Input Override'!$H$9:$M$100)&gt;0,1,0)</f>
        <v>1</v>
      </c>
      <c r="K74">
        <f>IF(SUM('Input Override'!$H$9:$M$100)&gt;0,1,0)</f>
        <v>1</v>
      </c>
      <c r="L74">
        <f>IF(SUM('Input Override'!$H$9:$M$100)&gt;0,1,0)</f>
        <v>1</v>
      </c>
      <c r="M74">
        <f>IF(SUM('Input Override'!$H$9:$M$100)&gt;0,1,0)</f>
        <v>1</v>
      </c>
    </row>
    <row r="75" spans="1:13">
      <c r="A75" t="s">
        <v>277</v>
      </c>
      <c r="B75" t="str">
        <f>CONCATENATE("C_", $C$1, "_ENH_WW_ASSESSED")</f>
        <v>C_PR24CA88_ENH_WW_ASSESSED</v>
      </c>
      <c r="C75" t="str">
        <f>CONCATENATE("Total amount assessed - ", MID($C$4,31,200))</f>
        <v>Total amount assessed - Wastewater - Net zero wastewater - Totex</v>
      </c>
      <c r="D75" s="33" t="s">
        <v>66</v>
      </c>
      <c r="E75" t="s">
        <v>744</v>
      </c>
      <c r="F75">
        <f xml:space="preserve"> SUMIFS(Allowance!$X$42:$X$53, Allowance!$Y$42:$Y$53, A75)</f>
        <v>36.628669089157434</v>
      </c>
    </row>
    <row r="76" spans="1:13">
      <c r="A76" t="s">
        <v>283</v>
      </c>
      <c r="B76" t="str">
        <f>CONCATENATE("C_", $C$1, "_ENH_WW_TOT")</f>
        <v>C_PR24CA88_ENH_WW_TOT</v>
      </c>
      <c r="C76" t="str">
        <f xml:space="preserve"> $C$4</f>
        <v>Total enhancement allowance - Wastewater - Net zero wastewater - Totex</v>
      </c>
      <c r="D76" t="s">
        <v>66</v>
      </c>
      <c r="E76" t="s">
        <v>744</v>
      </c>
      <c r="I76">
        <f xml:space="preserve"> SUMIFS(Allowance!D$42:D$53, Allowance!$S$42:$S$53, $A76)</f>
        <v>0.74424260607471004</v>
      </c>
      <c r="J76">
        <f xml:space="preserve"> SUMIFS(Allowance!E$42:E$53, Allowance!$S$42:$S$53, $A76)</f>
        <v>0.1175213377152</v>
      </c>
      <c r="K76">
        <f xml:space="preserve"> SUMIFS(Allowance!F$42:F$53, Allowance!$S$42:$S$53, $A76)</f>
        <v>0.91142949929394468</v>
      </c>
      <c r="L76">
        <f xml:space="preserve"> SUMIFS(Allowance!G$42:G$53, Allowance!$S$42:$S$53, $A76)</f>
        <v>0.22338584395119998</v>
      </c>
      <c r="M76">
        <f xml:space="preserve"> SUMIFS(Allowance!H$42:H$53, Allowance!$S$42:$S$53, $A76)</f>
        <v>0.2245027732696</v>
      </c>
    </row>
    <row r="77" spans="1:13">
      <c r="A77" t="s">
        <v>283</v>
      </c>
      <c r="B77" t="str">
        <f>CONCATENATE("C_", $C$1, "_ENH_WW_AP")</f>
        <v>C_PR24CA88_ENH_WW_AP</v>
      </c>
      <c r="C77" t="str">
        <f xml:space="preserve"> $C$5</f>
        <v>Total enhancement allowance - Wastewater - Net zero wastewater - Accelerated programme</v>
      </c>
      <c r="D77" t="s">
        <v>66</v>
      </c>
      <c r="E77" t="s">
        <v>744</v>
      </c>
    </row>
    <row r="78" spans="1:13">
      <c r="A78" t="s">
        <v>283</v>
      </c>
      <c r="B78" t="str">
        <f>CONCATENATE("C_", $C$1, "_ENH_WW_TE")</f>
        <v>C_PR24CA88_ENH_WW_TE</v>
      </c>
      <c r="C78" t="str">
        <f xml:space="preserve"> $C$6</f>
        <v>Total enhancement allowance - Wastewater - Net zero wastewater - Transition allowance</v>
      </c>
      <c r="D78" t="s">
        <v>66</v>
      </c>
      <c r="E78" t="s">
        <v>744</v>
      </c>
    </row>
    <row r="79" spans="1:13">
      <c r="A79" t="s">
        <v>283</v>
      </c>
      <c r="B79" t="str">
        <f xml:space="preserve"> CONCATENATE("PR24QA_",  $C$1, "_OUT1")</f>
        <v>PR24QA_PR24CA88_OUT1</v>
      </c>
      <c r="C79" t="str">
        <f xml:space="preserve"> CONCATENATE("Date &amp; Time for Model - ", $C$1)</f>
        <v>Date &amp; Time for Model - PR24CA88</v>
      </c>
      <c r="D79" t="s">
        <v>747</v>
      </c>
      <c r="E79" t="s">
        <v>744</v>
      </c>
      <c r="F79" t="str">
        <f t="shared" ref="F79:M79" ca="1" si="18">CONCATENATE("[…]", TEXT(NOW(),"dd/mm/yyy hh:mm:ss"))</f>
        <v>[…]16/12/2024 14:53:16</v>
      </c>
      <c r="G79" t="str">
        <f t="shared" ca="1" si="18"/>
        <v>[…]16/12/2024 14:53:16</v>
      </c>
      <c r="H79" t="str">
        <f t="shared" ca="1" si="18"/>
        <v>[…]16/12/2024 14:53:16</v>
      </c>
      <c r="I79" t="str">
        <f t="shared" ca="1" si="18"/>
        <v>[…]16/12/2024 14:53:16</v>
      </c>
      <c r="J79" t="str">
        <f t="shared" ca="1" si="18"/>
        <v>[…]16/12/2024 14:53:16</v>
      </c>
      <c r="K79" t="str">
        <f t="shared" ca="1" si="18"/>
        <v>[…]16/12/2024 14:53:16</v>
      </c>
      <c r="L79" t="str">
        <f t="shared" ca="1" si="18"/>
        <v>[…]16/12/2024 14:53:16</v>
      </c>
      <c r="M79" t="str">
        <f t="shared" ca="1" si="18"/>
        <v>[…]16/12/2024 14:53:16</v>
      </c>
    </row>
    <row r="80" spans="1:13">
      <c r="A80" t="s">
        <v>283</v>
      </c>
      <c r="B80" t="str">
        <f xml:space="preserve"> CONCATENATE("PR24QA_",  $C$1, "_OUT2")</f>
        <v>PR24QA_PR24CA88_OUT2</v>
      </c>
      <c r="C80" t="str">
        <f xml:space="preserve"> CONCATENATE("Name of Model - ", $C$1)</f>
        <v>Name of Model - PR24CA88</v>
      </c>
      <c r="D80" t="s">
        <v>747</v>
      </c>
      <c r="E80" t="s">
        <v>744</v>
      </c>
      <c r="F80" t="e">
        <f t="shared" ref="F80:M80" ca="1" si="19">MID(CELL("filename"),SEARCH("[",CELL("filename"))+1,SEARCH("]",CELL("filename"))-SEARCH("[",CELL("filename"))-1)</f>
        <v>#VALUE!</v>
      </c>
      <c r="G80" t="e">
        <f t="shared" ca="1" si="19"/>
        <v>#VALUE!</v>
      </c>
      <c r="H80" t="e">
        <f t="shared" ca="1" si="19"/>
        <v>#VALUE!</v>
      </c>
      <c r="I80" t="e">
        <f t="shared" ca="1" si="19"/>
        <v>#VALUE!</v>
      </c>
      <c r="J80" t="e">
        <f t="shared" ca="1" si="19"/>
        <v>#VALUE!</v>
      </c>
      <c r="K80" t="e">
        <f t="shared" ca="1" si="19"/>
        <v>#VALUE!</v>
      </c>
      <c r="L80" t="e">
        <f t="shared" ca="1" si="19"/>
        <v>#VALUE!</v>
      </c>
      <c r="M80" t="e">
        <f t="shared" ca="1" si="19"/>
        <v>#VALUE!</v>
      </c>
    </row>
    <row r="81" spans="1:13">
      <c r="A81" t="s">
        <v>283</v>
      </c>
      <c r="B81" t="str">
        <f xml:space="preserve"> CONCATENATE("PR24QA_",  $C$1, "_OUT3")</f>
        <v>PR24QA_PR24CA88_OUT3</v>
      </c>
      <c r="C81" t="str">
        <f xml:space="preserve"> CONCATENATE("F_Inputs time stamp - ", $C$1)</f>
        <v>F_Inputs time stamp - PR24CA88</v>
      </c>
      <c r="D81" t="s">
        <v>747</v>
      </c>
      <c r="E81" t="s">
        <v>744</v>
      </c>
      <c r="F81">
        <f>'BPT input'!$E$3</f>
        <v>0</v>
      </c>
      <c r="G81">
        <f>'BPT input'!$E$3</f>
        <v>0</v>
      </c>
      <c r="H81">
        <f>'BPT input'!$E$3</f>
        <v>0</v>
      </c>
      <c r="I81">
        <f>'BPT input'!$E$3</f>
        <v>0</v>
      </c>
      <c r="J81">
        <f>'BPT input'!$E$3</f>
        <v>0</v>
      </c>
      <c r="K81">
        <f>'BPT input'!$E$3</f>
        <v>0</v>
      </c>
      <c r="L81">
        <f>'BPT input'!$E$3</f>
        <v>0</v>
      </c>
      <c r="M81">
        <f>'BPT input'!$E$3</f>
        <v>0</v>
      </c>
    </row>
    <row r="82" spans="1:13">
      <c r="A82" t="s">
        <v>283</v>
      </c>
      <c r="B82" t="str">
        <f xml:space="preserve"> CONCATENATE("PR24QA_",  $C$1, "_OUT4")</f>
        <v>PR24QA_PR24CA88_OUT4</v>
      </c>
      <c r="C82" t="str">
        <f xml:space="preserve"> CONCATENATE("Model override switch for - ", $C$1)</f>
        <v>Model override switch for - PR24CA88</v>
      </c>
      <c r="D82" t="s">
        <v>748</v>
      </c>
      <c r="E82" t="s">
        <v>744</v>
      </c>
      <c r="F82">
        <f>IF(SUM('Input Override'!$H$9:$M$100)&gt;0,1,0)</f>
        <v>1</v>
      </c>
      <c r="G82">
        <f>IF(SUM('Input Override'!$H$9:$M$100)&gt;0,1,0)</f>
        <v>1</v>
      </c>
      <c r="H82">
        <f>IF(SUM('Input Override'!$H$9:$M$100)&gt;0,1,0)</f>
        <v>1</v>
      </c>
      <c r="I82">
        <f>IF(SUM('Input Override'!$H$9:$M$100)&gt;0,1,0)</f>
        <v>1</v>
      </c>
      <c r="J82">
        <f>IF(SUM('Input Override'!$H$9:$M$100)&gt;0,1,0)</f>
        <v>1</v>
      </c>
      <c r="K82">
        <f>IF(SUM('Input Override'!$H$9:$M$100)&gt;0,1,0)</f>
        <v>1</v>
      </c>
      <c r="L82">
        <f>IF(SUM('Input Override'!$H$9:$M$100)&gt;0,1,0)</f>
        <v>1</v>
      </c>
      <c r="M82">
        <f>IF(SUM('Input Override'!$H$9:$M$100)&gt;0,1,0)</f>
        <v>1</v>
      </c>
    </row>
    <row r="83" spans="1:13">
      <c r="A83" t="s">
        <v>283</v>
      </c>
      <c r="B83" t="str">
        <f>CONCATENATE("C_", $C$1, "_ENH_WW_ASSESSED")</f>
        <v>C_PR24CA88_ENH_WW_ASSESSED</v>
      </c>
      <c r="C83" t="str">
        <f>CONCATENATE("Total amount assessed - ", MID($C$4,31,200))</f>
        <v>Total amount assessed - Wastewater - Net zero wastewater - Totex</v>
      </c>
      <c r="D83" s="33" t="s">
        <v>66</v>
      </c>
      <c r="E83" t="s">
        <v>744</v>
      </c>
      <c r="F83">
        <f xml:space="preserve"> SUMIFS(Allowance!$X$42:$X$53, Allowance!$Y$42:$Y$53, A83)</f>
        <v>11.842944421242814</v>
      </c>
    </row>
    <row r="84" spans="1:13">
      <c r="A84" t="s">
        <v>297</v>
      </c>
      <c r="B84" t="str">
        <f>CONCATENATE("C_", $C$1, "_ENH_WW_TOT")</f>
        <v>C_PR24CA88_ENH_WW_TOT</v>
      </c>
      <c r="C84" t="str">
        <f xml:space="preserve"> $C$4</f>
        <v>Total enhancement allowance - Wastewater - Net zero wastewater - Totex</v>
      </c>
      <c r="D84" t="s">
        <v>66</v>
      </c>
      <c r="E84" t="s">
        <v>744</v>
      </c>
      <c r="I84">
        <f xml:space="preserve"> SUMIFS(Allowance!D$42:D$53, Allowance!$S$42:$S$53, $A84)</f>
        <v>8.98</v>
      </c>
      <c r="J84">
        <f xml:space="preserve"> SUMIFS(Allowance!E$42:E$53, Allowance!$S$42:$S$53, $A84)</f>
        <v>10.042999999999999</v>
      </c>
      <c r="K84">
        <f xml:space="preserve"> SUMIFS(Allowance!F$42:F$53, Allowance!$S$42:$S$53, $A84)</f>
        <v>1.3960000000000001</v>
      </c>
      <c r="L84">
        <f xml:space="preserve"> SUMIFS(Allowance!G$42:G$53, Allowance!$S$42:$S$53, $A84)</f>
        <v>1.3960000000000001</v>
      </c>
      <c r="M84">
        <f xml:space="preserve"> SUMIFS(Allowance!H$42:H$53, Allowance!$S$42:$S$53, $A84)</f>
        <v>1.395</v>
      </c>
    </row>
    <row r="85" spans="1:13">
      <c r="A85" t="s">
        <v>297</v>
      </c>
      <c r="B85" t="str">
        <f>CONCATENATE("C_", $C$1, "_ENH_WW_AP")</f>
        <v>C_PR24CA88_ENH_WW_AP</v>
      </c>
      <c r="C85" t="str">
        <f xml:space="preserve"> $C$5</f>
        <v>Total enhancement allowance - Wastewater - Net zero wastewater - Accelerated programme</v>
      </c>
      <c r="D85" t="s">
        <v>66</v>
      </c>
      <c r="E85" t="s">
        <v>744</v>
      </c>
    </row>
    <row r="86" spans="1:13">
      <c r="A86" t="s">
        <v>297</v>
      </c>
      <c r="B86" t="str">
        <f>CONCATENATE("C_", $C$1, "_ENH_WW_TE")</f>
        <v>C_PR24CA88_ENH_WW_TE</v>
      </c>
      <c r="C86" t="str">
        <f xml:space="preserve"> $C$6</f>
        <v>Total enhancement allowance - Wastewater - Net zero wastewater - Transition allowance</v>
      </c>
      <c r="D86" t="s">
        <v>66</v>
      </c>
      <c r="E86" t="s">
        <v>744</v>
      </c>
    </row>
    <row r="87" spans="1:13">
      <c r="A87" t="s">
        <v>297</v>
      </c>
      <c r="B87" t="str">
        <f xml:space="preserve"> CONCATENATE("PR24QA_",  $C$1, "_OUT1")</f>
        <v>PR24QA_PR24CA88_OUT1</v>
      </c>
      <c r="C87" t="str">
        <f xml:space="preserve"> CONCATENATE("Date &amp; Time for Model - ", $C$1)</f>
        <v>Date &amp; Time for Model - PR24CA88</v>
      </c>
      <c r="D87" t="s">
        <v>747</v>
      </c>
      <c r="E87" t="s">
        <v>744</v>
      </c>
      <c r="F87" t="str">
        <f t="shared" ref="F87:M87" ca="1" si="20">CONCATENATE("[…]", TEXT(NOW(),"dd/mm/yyy hh:mm:ss"))</f>
        <v>[…]16/12/2024 14:53:16</v>
      </c>
      <c r="G87" t="str">
        <f t="shared" ca="1" si="20"/>
        <v>[…]16/12/2024 14:53:16</v>
      </c>
      <c r="H87" t="str">
        <f t="shared" ca="1" si="20"/>
        <v>[…]16/12/2024 14:53:16</v>
      </c>
      <c r="I87" t="str">
        <f t="shared" ca="1" si="20"/>
        <v>[…]16/12/2024 14:53:16</v>
      </c>
      <c r="J87" t="str">
        <f t="shared" ca="1" si="20"/>
        <v>[…]16/12/2024 14:53:16</v>
      </c>
      <c r="K87" t="str">
        <f t="shared" ca="1" si="20"/>
        <v>[…]16/12/2024 14:53:16</v>
      </c>
      <c r="L87" t="str">
        <f t="shared" ca="1" si="20"/>
        <v>[…]16/12/2024 14:53:16</v>
      </c>
      <c r="M87" t="str">
        <f t="shared" ca="1" si="20"/>
        <v>[…]16/12/2024 14:53:16</v>
      </c>
    </row>
    <row r="88" spans="1:13">
      <c r="A88" t="s">
        <v>297</v>
      </c>
      <c r="B88" t="str">
        <f xml:space="preserve"> CONCATENATE("PR24QA_",  $C$1, "_OUT2")</f>
        <v>PR24QA_PR24CA88_OUT2</v>
      </c>
      <c r="C88" t="str">
        <f xml:space="preserve"> CONCATENATE("Name of Model - ", $C$1)</f>
        <v>Name of Model - PR24CA88</v>
      </c>
      <c r="D88" t="s">
        <v>747</v>
      </c>
      <c r="E88" t="s">
        <v>744</v>
      </c>
      <c r="F88" t="e">
        <f t="shared" ref="F88:M88" ca="1" si="21">MID(CELL("filename"),SEARCH("[",CELL("filename"))+1,SEARCH("]",CELL("filename"))-SEARCH("[",CELL("filename"))-1)</f>
        <v>#VALUE!</v>
      </c>
      <c r="G88" t="e">
        <f t="shared" ca="1" si="21"/>
        <v>#VALUE!</v>
      </c>
      <c r="H88" t="e">
        <f t="shared" ca="1" si="21"/>
        <v>#VALUE!</v>
      </c>
      <c r="I88" t="e">
        <f t="shared" ca="1" si="21"/>
        <v>#VALUE!</v>
      </c>
      <c r="J88" t="e">
        <f t="shared" ca="1" si="21"/>
        <v>#VALUE!</v>
      </c>
      <c r="K88" t="e">
        <f t="shared" ca="1" si="21"/>
        <v>#VALUE!</v>
      </c>
      <c r="L88" t="e">
        <f t="shared" ca="1" si="21"/>
        <v>#VALUE!</v>
      </c>
      <c r="M88" t="e">
        <f t="shared" ca="1" si="21"/>
        <v>#VALUE!</v>
      </c>
    </row>
    <row r="89" spans="1:13">
      <c r="A89" t="s">
        <v>297</v>
      </c>
      <c r="B89" t="str">
        <f xml:space="preserve"> CONCATENATE("PR24QA_",  $C$1, "_OUT3")</f>
        <v>PR24QA_PR24CA88_OUT3</v>
      </c>
      <c r="C89" t="str">
        <f xml:space="preserve"> CONCATENATE("F_Inputs time stamp - ", $C$1)</f>
        <v>F_Inputs time stamp - PR24CA88</v>
      </c>
      <c r="D89" t="s">
        <v>747</v>
      </c>
      <c r="E89" t="s">
        <v>744</v>
      </c>
      <c r="F89">
        <f>'BPT input'!$E$3</f>
        <v>0</v>
      </c>
      <c r="G89">
        <f>'BPT input'!$E$3</f>
        <v>0</v>
      </c>
      <c r="H89">
        <f>'BPT input'!$E$3</f>
        <v>0</v>
      </c>
      <c r="I89">
        <f>'BPT input'!$E$3</f>
        <v>0</v>
      </c>
      <c r="J89">
        <f>'BPT input'!$E$3</f>
        <v>0</v>
      </c>
      <c r="K89">
        <f>'BPT input'!$E$3</f>
        <v>0</v>
      </c>
      <c r="L89">
        <f>'BPT input'!$E$3</f>
        <v>0</v>
      </c>
      <c r="M89">
        <f>'BPT input'!$E$3</f>
        <v>0</v>
      </c>
    </row>
    <row r="90" spans="1:13">
      <c r="A90" t="s">
        <v>297</v>
      </c>
      <c r="B90" t="str">
        <f xml:space="preserve"> CONCATENATE("PR24QA_",  $C$1, "_OUT4")</f>
        <v>PR24QA_PR24CA88_OUT4</v>
      </c>
      <c r="C90" t="str">
        <f xml:space="preserve"> CONCATENATE("Model override switch for - ", $C$1)</f>
        <v>Model override switch for - PR24CA88</v>
      </c>
      <c r="D90" t="s">
        <v>748</v>
      </c>
      <c r="E90" t="s">
        <v>744</v>
      </c>
      <c r="F90">
        <f>IF(SUM('Input Override'!$H$9:$M$100)&gt;0,1,0)</f>
        <v>1</v>
      </c>
      <c r="G90">
        <f>IF(SUM('Input Override'!$H$9:$M$100)&gt;0,1,0)</f>
        <v>1</v>
      </c>
      <c r="H90">
        <f>IF(SUM('Input Override'!$H$9:$M$100)&gt;0,1,0)</f>
        <v>1</v>
      </c>
      <c r="I90">
        <f>IF(SUM('Input Override'!$H$9:$M$100)&gt;0,1,0)</f>
        <v>1</v>
      </c>
      <c r="J90">
        <f>IF(SUM('Input Override'!$H$9:$M$100)&gt;0,1,0)</f>
        <v>1</v>
      </c>
      <c r="K90">
        <f>IF(SUM('Input Override'!$H$9:$M$100)&gt;0,1,0)</f>
        <v>1</v>
      </c>
      <c r="L90">
        <f>IF(SUM('Input Override'!$H$9:$M$100)&gt;0,1,0)</f>
        <v>1</v>
      </c>
      <c r="M90">
        <f>IF(SUM('Input Override'!$H$9:$M$100)&gt;0,1,0)</f>
        <v>1</v>
      </c>
    </row>
    <row r="91" spans="1:13">
      <c r="A91" t="s">
        <v>297</v>
      </c>
      <c r="B91" t="str">
        <f>CONCATENATE("C_", $C$1, "_ENH_WW_ASSESSED")</f>
        <v>C_PR24CA88_ENH_WW_ASSESSED</v>
      </c>
      <c r="C91" t="str">
        <f>CONCATENATE("Total amount assessed - ", MID($C$4,31,200))</f>
        <v>Total amount assessed - Wastewater - Net zero wastewater - Totex</v>
      </c>
      <c r="D91" s="33" t="s">
        <v>66</v>
      </c>
      <c r="E91" t="s">
        <v>744</v>
      </c>
      <c r="F91">
        <f xml:space="preserve"> SUMIFS(Allowance!$X$42:$X$53, Allowance!$Y$42:$Y$53, A91)</f>
        <v>23.21</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adac89a-56fa-4a3d-a427-8ae1dcb95347">
      <Terms xmlns="http://schemas.microsoft.com/office/infopath/2007/PartnerControls"/>
    </lcf76f155ced4ddcb4097134ff3c332f>
    <TaxCatchAll xmlns="71c95305-930c-4d63-9794-2d644343057c" xsi:nil="true"/>
    <ref xmlns="fadac89a-56fa-4a3d-a427-8ae1dcb9534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4010F36128E44943B1120CACFDAE9F7B" ma:contentTypeVersion="18" ma:contentTypeDescription="Create a new document." ma:contentTypeScope="" ma:versionID="dda5e66041eeea5ffa9dd507a65eac01">
  <xsd:schema xmlns:xsd="http://www.w3.org/2001/XMLSchema" xmlns:xs="http://www.w3.org/2001/XMLSchema" xmlns:p="http://schemas.microsoft.com/office/2006/metadata/properties" xmlns:ns2="fadac89a-56fa-4a3d-a427-8ae1dcb95347" xmlns:ns3="71c95305-930c-4d63-9794-2d644343057c" targetNamespace="http://schemas.microsoft.com/office/2006/metadata/properties" ma:root="true" ma:fieldsID="07887bece720a3db8d95f18e05c1dc4e" ns2:_="" ns3:_="">
    <xsd:import namespace="fadac89a-56fa-4a3d-a427-8ae1dcb95347"/>
    <xsd:import namespace="71c95305-930c-4d63-9794-2d644343057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ref"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dac89a-56fa-4a3d-a427-8ae1dcb9534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ref" ma:index="12" nillable="true" ma:displayName="ref" ma:format="Dropdown" ma:internalName="ref">
      <xsd:simpleType>
        <xsd:restriction base="dms:Text">
          <xsd:maxLength value="255"/>
        </xsd:restriction>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e0e5cfab-624c-4e44-8ff4-7cd112c8ab77"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1c95305-930c-4d63-9794-2d644343057c"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ffcfc185-b934-4070-b809-bad603feb5c3}" ma:internalName="TaxCatchAll" ma:showField="CatchAllData" ma:web="71c95305-930c-4d63-9794-2d644343057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E0ABA24-A227-44D2-96C1-E9A1C5247083}"/>
</file>

<file path=customXml/itemProps2.xml><?xml version="1.0" encoding="utf-8"?>
<ds:datastoreItem xmlns:ds="http://schemas.openxmlformats.org/officeDocument/2006/customXml" ds:itemID="{84DD0E78-B664-49D3-8A24-0BC12B4C7E16}"/>
</file>

<file path=customXml/itemProps3.xml><?xml version="1.0" encoding="utf-8"?>
<ds:datastoreItem xmlns:ds="http://schemas.openxmlformats.org/officeDocument/2006/customXml" ds:itemID="{01659A46-6F29-49E2-85F7-59D7CD253DC1}"/>
</file>

<file path=customXml/itemProps4.xml><?xml version="1.0" encoding="utf-8"?>
<ds:datastoreItem xmlns:ds="http://schemas.openxmlformats.org/officeDocument/2006/customXml" ds:itemID="{95052D20-AC09-410D-A4DB-70E90D3BE8B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Hugh Myers</cp:lastModifiedBy>
  <cp:revision>1</cp:revision>
  <dcterms:created xsi:type="dcterms:W3CDTF">2024-12-16T11:12:00Z</dcterms:created>
  <dcterms:modified xsi:type="dcterms:W3CDTF">2024-12-16T14:53:29Z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Keyword">
    <vt:lpwstr/>
  </property>
  <property fmtid="{D5CDD505-2E9C-101B-9397-08002B2CF9AE}" pid="3" name="Order">
    <vt:r8>8700</vt:r8>
  </property>
  <property fmtid="{D5CDD505-2E9C-101B-9397-08002B2CF9AE}" pid="4" name="j014a7bd3fd34d828fc493e84f684b49">
    <vt:lpwstr/>
  </property>
  <property fmtid="{D5CDD505-2E9C-101B-9397-08002B2CF9AE}" pid="5" name="Meeting">
    <vt:lpwstr/>
  </property>
  <property fmtid="{D5CDD505-2E9C-101B-9397-08002B2CF9AE}" pid="6" name="b2faa34e97554b63aaaf45270201a270">
    <vt:lpwstr/>
  </property>
  <property fmtid="{D5CDD505-2E9C-101B-9397-08002B2CF9AE}" pid="7" name="PageName">
    <vt:lpwstr/>
  </property>
  <property fmtid="{D5CDD505-2E9C-101B-9397-08002B2CF9AE}" pid="8" name="xd_ProgID">
    <vt:lpwstr/>
  </property>
  <property fmtid="{D5CDD505-2E9C-101B-9397-08002B2CF9AE}" pid="9" name="MediaServiceImageTags">
    <vt:lpwstr/>
  </property>
  <property fmtid="{D5CDD505-2E9C-101B-9397-08002B2CF9AE}" pid="10" name="Stakeholder 2">
    <vt:lpwstr/>
  </property>
  <property fmtid="{D5CDD505-2E9C-101B-9397-08002B2CF9AE}" pid="11" name="ContentTypeId">
    <vt:lpwstr>0x0101004010F36128E44943B1120CACFDAE9F7B</vt:lpwstr>
  </property>
  <property fmtid="{D5CDD505-2E9C-101B-9397-08002B2CF9AE}" pid="12" name="Hierarchy">
    <vt:lpwstr/>
  </property>
  <property fmtid="{D5CDD505-2E9C-101B-9397-08002B2CF9AE}" pid="13" name="ComplianceAssetId">
    <vt:lpwstr/>
  </property>
  <property fmtid="{D5CDD505-2E9C-101B-9397-08002B2CF9AE}" pid="14" name="TemplateUrl">
    <vt:lpwstr/>
  </property>
  <property fmtid="{D5CDD505-2E9C-101B-9397-08002B2CF9AE}" pid="15" name="Collection">
    <vt:lpwstr/>
  </property>
  <property fmtid="{D5CDD505-2E9C-101B-9397-08002B2CF9AE}" pid="16" name="m279c8e365374608a4eb2bb657f838c2">
    <vt:lpwstr/>
  </property>
  <property fmtid="{D5CDD505-2E9C-101B-9397-08002B2CF9AE}" pid="17" name="Project Code">
    <vt:lpwstr/>
  </property>
  <property fmtid="{D5CDD505-2E9C-101B-9397-08002B2CF9AE}" pid="18" name="OfwatPolicyType">
    <vt:lpwstr>2;#Form|370855c6-d98d-422f-af45-033b01692a3f</vt:lpwstr>
  </property>
  <property fmtid="{D5CDD505-2E9C-101B-9397-08002B2CF9AE}" pid="19" name="j7c77f2a1a924badb0d621542422dc19">
    <vt:lpwstr/>
  </property>
  <property fmtid="{D5CDD505-2E9C-101B-9397-08002B2CF9AE}" pid="20" name="OfwatPolicyCategory">
    <vt:lpwstr>3;#All Ofwat|818d8686-f149-4d61-afd2-beebc820126a</vt:lpwstr>
  </property>
  <property fmtid="{D5CDD505-2E9C-101B-9397-08002B2CF9AE}" pid="21" name="Stakeholder 3">
    <vt:lpwstr/>
  </property>
  <property fmtid="{D5CDD505-2E9C-101B-9397-08002B2CF9AE}" pid="22" name="Water Companies">
    <vt:lpwstr/>
  </property>
  <property fmtid="{D5CDD505-2E9C-101B-9397-08002B2CF9AE}" pid="23" name="_ExtendedDescription">
    <vt:lpwstr/>
  </property>
  <property fmtid="{D5CDD505-2E9C-101B-9397-08002B2CF9AE}" pid="24" name="e3282ffb8aa84113a2fc01ee206d1f3f">
    <vt:lpwstr>Form|370855c6-d98d-422f-af45-033b01692a3f</vt:lpwstr>
  </property>
  <property fmtid="{D5CDD505-2E9C-101B-9397-08002B2CF9AE}" pid="25" name="a9250910d34f4f6d82af870f608babb6">
    <vt:lpwstr/>
  </property>
  <property fmtid="{D5CDD505-2E9C-101B-9397-08002B2CF9AE}" pid="26" name="oe9d4f963f4c420b8d2b35d038476850">
    <vt:lpwstr/>
  </property>
  <property fmtid="{D5CDD505-2E9C-101B-9397-08002B2CF9AE}" pid="27" name="Document Type">
    <vt:lpwstr/>
  </property>
  <property fmtid="{D5CDD505-2E9C-101B-9397-08002B2CF9AE}" pid="28" name="OfwatPolicyTopic">
    <vt:lpwstr/>
  </property>
  <property fmtid="{D5CDD505-2E9C-101B-9397-08002B2CF9AE}" pid="29" name="b128efbe498d4e38a73555a2e7be12ea">
    <vt:lpwstr/>
  </property>
  <property fmtid="{D5CDD505-2E9C-101B-9397-08002B2CF9AE}" pid="30" name="Stakeholder 4">
    <vt:lpwstr/>
  </property>
  <property fmtid="{D5CDD505-2E9C-101B-9397-08002B2CF9AE}" pid="31" name="xd_Signature">
    <vt:bool>false</vt:bool>
  </property>
  <property fmtid="{D5CDD505-2E9C-101B-9397-08002B2CF9AE}" pid="32" name="GUID">
    <vt:lpwstr>2879a730-d57d-4bee-a1a9-aef614050b47</vt:lpwstr>
  </property>
  <property fmtid="{D5CDD505-2E9C-101B-9397-08002B2CF9AE}" pid="33" name="da4e9ae56afa494a84f353054bd212ec">
    <vt:lpwstr/>
  </property>
  <property fmtid="{D5CDD505-2E9C-101B-9397-08002B2CF9AE}" pid="34" name="f8aa492165544285b4c7fe9d1b6ad82c">
    <vt:lpwstr/>
  </property>
  <property fmtid="{D5CDD505-2E9C-101B-9397-08002B2CF9AE}" pid="35" name="Stakeholder 5">
    <vt:lpwstr/>
  </property>
  <property fmtid="{D5CDD505-2E9C-101B-9397-08002B2CF9AE}" pid="36" name="Area">
    <vt:lpwstr>2;#All Ofwat|a2f0c570-ff2d-47bb-b6f0-977a73bf09bf</vt:lpwstr>
  </property>
  <property fmtid="{D5CDD505-2E9C-101B-9397-08002B2CF9AE}" pid="37" name="b20f10deb29d4945907115b7b62c5b70">
    <vt:lpwstr/>
  </property>
  <property fmtid="{D5CDD505-2E9C-101B-9397-08002B2CF9AE}" pid="38" name="DocumentType">
    <vt:lpwstr>4;#Form|0296d661-b298-4bb3-82b3-ac8e6c6047c5</vt:lpwstr>
  </property>
  <property fmtid="{D5CDD505-2E9C-101B-9397-08002B2CF9AE}" pid="39" name="a3e3f1078fb942d09b9b3b0aad8c1e11">
    <vt:lpwstr>All Ofwat|818d8686-f149-4d61-afd2-beebc820126a</vt:lpwstr>
  </property>
  <property fmtid="{D5CDD505-2E9C-101B-9397-08002B2CF9AE}" pid="40" name="TriggerFlowInfo">
    <vt:lpwstr/>
  </property>
  <property fmtid="{D5CDD505-2E9C-101B-9397-08002B2CF9AE}" pid="41" name="Stakeholder">
    <vt:lpwstr/>
  </property>
  <property fmtid="{D5CDD505-2E9C-101B-9397-08002B2CF9AE}" pid="42" name="Security Classification">
    <vt:lpwstr/>
  </property>
</Properties>
</file>